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626"/>
  <workbookPr/>
  <bookViews>
    <workbookView xWindow="65416" yWindow="65416" windowWidth="29040" windowHeight="15840" activeTab="0"/>
  </bookViews>
  <sheets>
    <sheet name="Rekapitulace stavby" sheetId="1" r:id="rId1"/>
    <sheet name="01.1,01.2 - Architektonic..." sheetId="2" r:id="rId2"/>
    <sheet name="VRN - Vedlejší rozpočtové..." sheetId="3" r:id="rId3"/>
    <sheet name="01.1,01.2 - Architektonic..._01" sheetId="4" r:id="rId4"/>
    <sheet name="01.4 - Domovní plynovod v..." sheetId="5" r:id="rId5"/>
    <sheet name="01.5 - Zdravotně technick..." sheetId="6" r:id="rId6"/>
    <sheet name="01.6 - Vytápění" sheetId="7" r:id="rId7"/>
    <sheet name="01.7 - Zařízení silnoprou..." sheetId="8" r:id="rId8"/>
    <sheet name="01.8 - Zařízení slaboprou..." sheetId="9" r:id="rId9"/>
    <sheet name="01.9 - Vzduchotechnika" sheetId="10" r:id="rId10"/>
    <sheet name="03.1 - Návrh úprav parteru" sheetId="11" r:id="rId11"/>
    <sheet name="04.1 -  Areálové rozvody ..." sheetId="12" r:id="rId12"/>
    <sheet name="04.2 - Domovní plynovod" sheetId="13" r:id="rId13"/>
    <sheet name="04.3 - Areálový rozvod el..." sheetId="14" r:id="rId14"/>
    <sheet name="05.1 - Kanalizační a vodo..." sheetId="15" r:id="rId15"/>
    <sheet name="SO 06 - Plynovodní přípojka" sheetId="16" r:id="rId16"/>
    <sheet name="VRN - Vedlejší rozpočtové..._01" sheetId="17" r:id="rId17"/>
    <sheet name="01.1,01.2 - Architektonic..._02" sheetId="18" r:id="rId18"/>
    <sheet name="01.3 - PBŘ" sheetId="19" r:id="rId19"/>
    <sheet name="02.1,02.2 - Architektonic..." sheetId="20" r:id="rId20"/>
    <sheet name="02.3 - Zařízení silnoprou..." sheetId="21" r:id="rId21"/>
    <sheet name="03.1 - Návrh úprav parteru_01" sheetId="22" r:id="rId22"/>
    <sheet name="SO 07 - Návrh zahradních ..." sheetId="23" r:id="rId23"/>
    <sheet name="VRN - Vedlejší rozpočtové..._02" sheetId="24" r:id="rId24"/>
    <sheet name="Pokyny pro vyplnění" sheetId="25" r:id="rId25"/>
  </sheets>
  <definedNames>
    <definedName name="_xlnm._FilterDatabase" localSheetId="1" hidden="1">'01.1,01.2 - Architektonic...'!$C$108:$K$1595</definedName>
    <definedName name="_xlnm._FilterDatabase" localSheetId="3" hidden="1">'01.1,01.2 - Architektonic..._01'!$C$106:$K$1181</definedName>
    <definedName name="_xlnm._FilterDatabase" localSheetId="17" hidden="1">'01.1,01.2 - Architektonic..._02'!$C$102:$K$917</definedName>
    <definedName name="_xlnm._FilterDatabase" localSheetId="18" hidden="1">'01.3 - PBŘ'!$C$91:$K$107</definedName>
    <definedName name="_xlnm._FilterDatabase" localSheetId="4" hidden="1">'01.4 - Domovní plynovod v...'!$C$92:$K$101</definedName>
    <definedName name="_xlnm._FilterDatabase" localSheetId="5" hidden="1">'01.5 - Zdravotně technick...'!$C$102:$K$499</definedName>
    <definedName name="_xlnm._FilterDatabase" localSheetId="6" hidden="1">'01.6 - Vytápění'!$C$96:$K$219</definedName>
    <definedName name="_xlnm._FilterDatabase" localSheetId="7" hidden="1">'01.7 - Zařízení silnoprou...'!$C$96:$K$183</definedName>
    <definedName name="_xlnm._FilterDatabase" localSheetId="8" hidden="1">'01.8 - Zařízení slaboprou...'!$C$94:$K$141</definedName>
    <definedName name="_xlnm._FilterDatabase" localSheetId="9" hidden="1">'01.9 - Vzduchotechnika'!$C$96:$K$138</definedName>
    <definedName name="_xlnm._FilterDatabase" localSheetId="19" hidden="1">'02.1,02.2 - Architektonic...'!$C$106:$K$407</definedName>
    <definedName name="_xlnm._FilterDatabase" localSheetId="20" hidden="1">'02.3 - Zařízení silnoprou...'!$C$94:$K$123</definedName>
    <definedName name="_xlnm._FilterDatabase" localSheetId="10" hidden="1">'03.1 - Návrh úprav parteru'!$C$93:$K$162</definedName>
    <definedName name="_xlnm._FilterDatabase" localSheetId="21" hidden="1">'03.1 - Návrh úprav parteru_01'!$C$93:$K$294</definedName>
    <definedName name="_xlnm._FilterDatabase" localSheetId="11" hidden="1">'04.1 -  Areálové rozvody ...'!$C$103:$K$419</definedName>
    <definedName name="_xlnm._FilterDatabase" localSheetId="12" hidden="1">'04.2 - Domovní plynovod'!$C$97:$K$154</definedName>
    <definedName name="_xlnm._FilterDatabase" localSheetId="13" hidden="1">'04.3 - Areálový rozvod el...'!$C$97:$K$149</definedName>
    <definedName name="_xlnm._FilterDatabase" localSheetId="14" hidden="1">'05.1 - Kanalizační a vodo...'!$C$106:$K$409</definedName>
    <definedName name="_xlnm._FilterDatabase" localSheetId="15" hidden="1">'SO 06 - Plynovodní přípojka'!$C$92:$K$166</definedName>
    <definedName name="_xlnm._FilterDatabase" localSheetId="22" hidden="1">'SO 07 - Návrh zahradních ...'!$C$91:$K$175</definedName>
    <definedName name="_xlnm._FilterDatabase" localSheetId="2" hidden="1">'VRN - Vedlejší rozpočtové...'!$C$88:$K$118</definedName>
    <definedName name="_xlnm._FilterDatabase" localSheetId="16" hidden="1">'VRN - Vedlejší rozpočtové..._01'!$C$87:$K$112</definedName>
    <definedName name="_xlnm._FilterDatabase" localSheetId="23" hidden="1">'VRN - Vedlejší rozpočtové..._02'!$C$86:$K$93</definedName>
    <definedName name="_xlnm.Print_Area" localSheetId="1">'01.1,01.2 - Architektonic...'!$C$4:$J$43,'01.1,01.2 - Architektonic...'!$C$49:$J$86,'01.1,01.2 - Architektonic...'!$C$92:$K$1595</definedName>
    <definedName name="_xlnm.Print_Area" localSheetId="3">'01.1,01.2 - Architektonic..._01'!$C$4:$J$43,'01.1,01.2 - Architektonic..._01'!$C$49:$J$84,'01.1,01.2 - Architektonic..._01'!$C$90:$K$1181</definedName>
    <definedName name="_xlnm.Print_Area" localSheetId="17">'01.1,01.2 - Architektonic..._02'!$C$4:$J$43,'01.1,01.2 - Architektonic..._02'!$C$49:$J$80,'01.1,01.2 - Architektonic..._02'!$C$86:$K$917</definedName>
    <definedName name="_xlnm.Print_Area" localSheetId="18">'01.3 - PBŘ'!$C$4:$J$43,'01.3 - PBŘ'!$C$49:$J$69,'01.3 - PBŘ'!$C$75:$K$107</definedName>
    <definedName name="_xlnm.Print_Area" localSheetId="4">'01.4 - Domovní plynovod v...'!$C$4:$J$43,'01.4 - Domovní plynovod v...'!$C$49:$J$70,'01.4 - Domovní plynovod v...'!$C$76:$K$101</definedName>
    <definedName name="_xlnm.Print_Area" localSheetId="5">'01.5 - Zdravotně technick...'!$C$4:$J$43,'01.5 - Zdravotně technick...'!$C$49:$J$80,'01.5 - Zdravotně technick...'!$C$86:$K$499</definedName>
    <definedName name="_xlnm.Print_Area" localSheetId="6">'01.6 - Vytápění'!$C$4:$J$43,'01.6 - Vytápění'!$C$49:$J$74,'01.6 - Vytápění'!$C$80:$K$219</definedName>
    <definedName name="_xlnm.Print_Area" localSheetId="7">'01.7 - Zařízení silnoprou...'!$C$4:$J$43,'01.7 - Zařízení silnoprou...'!$C$49:$J$74,'01.7 - Zařízení silnoprou...'!$C$80:$K$183</definedName>
    <definedName name="_xlnm.Print_Area" localSheetId="8">'01.8 - Zařízení slaboprou...'!$C$4:$J$43,'01.8 - Zařízení slaboprou...'!$C$49:$J$72,'01.8 - Zařízení slaboprou...'!$C$78:$K$141</definedName>
    <definedName name="_xlnm.Print_Area" localSheetId="9">'01.9 - Vzduchotechnika'!$C$4:$J$43,'01.9 - Vzduchotechnika'!$C$49:$J$74,'01.9 - Vzduchotechnika'!$C$80:$K$138</definedName>
    <definedName name="_xlnm.Print_Area" localSheetId="19">'02.1,02.2 - Architektonic...'!$C$4:$J$43,'02.1,02.2 - Architektonic...'!$C$49:$J$84,'02.1,02.2 - Architektonic...'!$C$90:$K$407</definedName>
    <definedName name="_xlnm.Print_Area" localSheetId="20">'02.3 - Zařízení silnoprou...'!$C$4:$J$43,'02.3 - Zařízení silnoprou...'!$C$49:$J$72,'02.3 - Zařízení silnoprou...'!$C$78:$K$123</definedName>
    <definedName name="_xlnm.Print_Area" localSheetId="10">'03.1 - Návrh úprav parteru'!$C$4:$J$43,'03.1 - Návrh úprav parteru'!$C$49:$J$71,'03.1 - Návrh úprav parteru'!$C$77:$K$162</definedName>
    <definedName name="_xlnm.Print_Area" localSheetId="21">'03.1 - Návrh úprav parteru_01'!$C$4:$J$43,'03.1 - Návrh úprav parteru_01'!$C$49:$J$71,'03.1 - Návrh úprav parteru_01'!$C$77:$K$294</definedName>
    <definedName name="_xlnm.Print_Area" localSheetId="11">'04.1 -  Areálové rozvody ...'!$C$4:$J$43,'04.1 -  Areálové rozvody ...'!$C$49:$J$81,'04.1 -  Areálové rozvody ...'!$C$87:$K$419</definedName>
    <definedName name="_xlnm.Print_Area" localSheetId="12">'04.2 - Domovní plynovod'!$C$4:$J$43,'04.2 - Domovní plynovod'!$C$49:$J$75,'04.2 - Domovní plynovod'!$C$81:$K$154</definedName>
    <definedName name="_xlnm.Print_Area" localSheetId="13">'04.3 - Areálový rozvod el...'!$C$4:$J$43,'04.3 - Areálový rozvod el...'!$C$49:$J$75,'04.3 - Areálový rozvod el...'!$C$81:$K$149</definedName>
    <definedName name="_xlnm.Print_Area" localSheetId="14">'05.1 - Kanalizační a vodo...'!$C$4:$J$43,'05.1 - Kanalizační a vodo...'!$C$49:$J$84,'05.1 - Kanalizační a vodo...'!$C$90:$K$409</definedName>
    <definedName name="_xlnm.Print_Area" localSheetId="24">'Pokyny pro vyplnění'!$B$2:$K$71,'Pokyny pro vyplnění'!$B$74:$K$118,'Pokyny pro vyplnění'!$B$121:$K$161,'Pokyny pro vyplnění'!$B$164:$K$218</definedName>
    <definedName name="_xlnm.Print_Area" localSheetId="0">'Rekapitulace stavby'!$D$4:$AO$36,'Rekapitulace stavby'!$C$42:$AQ$88</definedName>
    <definedName name="_xlnm.Print_Area" localSheetId="15">'SO 06 - Plynovodní přípojka'!$C$4:$J$41,'SO 06 - Plynovodní přípojka'!$C$47:$J$72,'SO 06 - Plynovodní přípojka'!$C$78:$K$166</definedName>
    <definedName name="_xlnm.Print_Area" localSheetId="22">'SO 07 - Návrh zahradních ...'!$C$4:$J$41,'SO 07 - Návrh zahradních ...'!$C$47:$J$71,'SO 07 - Návrh zahradních ...'!$C$77:$K$175</definedName>
    <definedName name="_xlnm.Print_Area" localSheetId="2">'VRN - Vedlejší rozpočtové...'!$C$4:$J$41,'VRN - Vedlejší rozpočtové...'!$C$47:$J$68,'VRN - Vedlejší rozpočtové...'!$C$74:$K$118</definedName>
    <definedName name="_xlnm.Print_Area" localSheetId="16">'VRN - Vedlejší rozpočtové..._01'!$C$4:$J$41,'VRN - Vedlejší rozpočtové..._01'!$C$47:$J$67,'VRN - Vedlejší rozpočtové..._01'!$C$73:$K$112</definedName>
    <definedName name="_xlnm.Print_Area" localSheetId="23">'VRN - Vedlejší rozpočtové..._02'!$C$4:$J$41,'VRN - Vedlejší rozpočtové..._02'!$C$47:$J$66,'VRN - Vedlejší rozpočtové..._02'!$C$72:$K$93</definedName>
    <definedName name="_xlnm.Print_Titles" localSheetId="0">'Rekapitulace stavby'!$52:$52</definedName>
    <definedName name="_xlnm.Print_Titles" localSheetId="2">'VRN - Vedlejší rozpočtové...'!$88:$88</definedName>
    <definedName name="_xlnm.Print_Titles" localSheetId="4">'01.4 - Domovní plynovod v...'!$92:$92</definedName>
    <definedName name="_xlnm.Print_Titles" localSheetId="5">'01.5 - Zdravotně technick...'!$102:$102</definedName>
    <definedName name="_xlnm.Print_Titles" localSheetId="6">'01.6 - Vytápění'!$96:$96</definedName>
    <definedName name="_xlnm.Print_Titles" localSheetId="7">'01.7 - Zařízení silnoprou...'!$96:$96</definedName>
    <definedName name="_xlnm.Print_Titles" localSheetId="8">'01.8 - Zařízení slaboprou...'!$94:$94</definedName>
    <definedName name="_xlnm.Print_Titles" localSheetId="9">'01.9 - Vzduchotechnika'!$96:$96</definedName>
    <definedName name="_xlnm.Print_Titles" localSheetId="10">'03.1 - Návrh úprav parteru'!$93:$93</definedName>
    <definedName name="_xlnm.Print_Titles" localSheetId="11">'04.1 -  Areálové rozvody ...'!$103:$103</definedName>
    <definedName name="_xlnm.Print_Titles" localSheetId="12">'04.2 - Domovní plynovod'!$97:$97</definedName>
    <definedName name="_xlnm.Print_Titles" localSheetId="13">'04.3 - Areálový rozvod el...'!$97:$97</definedName>
    <definedName name="_xlnm.Print_Titles" localSheetId="14">'05.1 - Kanalizační a vodo...'!$106:$106</definedName>
    <definedName name="_xlnm.Print_Titles" localSheetId="15">'SO 06 - Plynovodní přípojka'!$92:$92</definedName>
    <definedName name="_xlnm.Print_Titles" localSheetId="16">'VRN - Vedlejší rozpočtové..._01'!$87:$87</definedName>
    <definedName name="_xlnm.Print_Titles" localSheetId="18">'01.3 - PBŘ'!$91:$91</definedName>
    <definedName name="_xlnm.Print_Titles" localSheetId="20">'02.3 - Zařízení silnoprou...'!$94:$94</definedName>
    <definedName name="_xlnm.Print_Titles" localSheetId="21">'03.1 - Návrh úprav parteru_01'!$93:$93</definedName>
    <definedName name="_xlnm.Print_Titles" localSheetId="22">'SO 07 - Návrh zahradních ...'!$91:$91</definedName>
    <definedName name="_xlnm.Print_Titles" localSheetId="23">'VRN - Vedlejší rozpočtové..._02'!$86:$86</definedName>
  </definedNames>
  <calcPr calcId="191029"/>
</workbook>
</file>

<file path=xl/sharedStrings.xml><?xml version="1.0" encoding="utf-8"?>
<sst xmlns="http://schemas.openxmlformats.org/spreadsheetml/2006/main" count="58661" uniqueCount="6123">
  <si>
    <t>Export Komplet</t>
  </si>
  <si>
    <t>VZ</t>
  </si>
  <si>
    <t>2.0</t>
  </si>
  <si>
    <t>ZAMOK</t>
  </si>
  <si>
    <t>False</t>
  </si>
  <si>
    <t>{739ffaab-a07c-49cb-aa0a-74d9bb5eb231}</t>
  </si>
  <si>
    <t>0,01</t>
  </si>
  <si>
    <t>21</t>
  </si>
  <si>
    <t>15</t>
  </si>
  <si>
    <t>REKAPITULACE STAVBY</t>
  </si>
  <si>
    <t>v ---  níže se nacházejí doplnkové a pomocné údaje k sestavám  --- v</t>
  </si>
  <si>
    <t>Návod na vyplnění</t>
  </si>
  <si>
    <t>0,001</t>
  </si>
  <si>
    <t>Kód:</t>
  </si>
  <si>
    <t>307A</t>
  </si>
  <si>
    <t>Měnit lze pouze buňky se žlutým podbarvením!
1) v Rekapitulaci stavby vyplňte údaje o Uchazeči (přenesou se do ostatních sestav i v jiných listech)
2) na vybraných listech vyplňte v sestavě Soupis prací ceny u položek</t>
  </si>
  <si>
    <t>Stavba:</t>
  </si>
  <si>
    <t>Revitalizace Starého děkanství, Nymburk</t>
  </si>
  <si>
    <t>KSO:</t>
  </si>
  <si>
    <t/>
  </si>
  <si>
    <t>CC-CZ:</t>
  </si>
  <si>
    <t>Místo:</t>
  </si>
  <si>
    <t>ETAPIZACE</t>
  </si>
  <si>
    <t>Datum:</t>
  </si>
  <si>
    <t>2. 5. 2022</t>
  </si>
  <si>
    <t>Zadavatel:</t>
  </si>
  <si>
    <t>IČ:</t>
  </si>
  <si>
    <t xml:space="preserve"> </t>
  </si>
  <si>
    <t>DIČ:</t>
  </si>
  <si>
    <t>Uchazeč:</t>
  </si>
  <si>
    <t>Vyplň údaj</t>
  </si>
  <si>
    <t>Projektant:</t>
  </si>
  <si>
    <t>06083927</t>
  </si>
  <si>
    <t>FAPAL s.r.o.</t>
  </si>
  <si>
    <t>True</t>
  </si>
  <si>
    <t>Zpracovatel:</t>
  </si>
  <si>
    <t>47747528</t>
  </si>
  <si>
    <t>Veronika Šoulová</t>
  </si>
  <si>
    <t>Poznámka:</t>
  </si>
  <si>
    <t xml:space="preserve">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
</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</si>
  <si>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</si>
  <si>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</si>
  <si>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</si>
  <si>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</si>
  <si>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</si>
  <si>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</si>
  <si>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</si>
  <si>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</si>
  <si>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</si>
  <si>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</si>
  <si>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</si>
  <si>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</si>
  <si>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</si>
  <si>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</si>
  <si>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</si>
  <si>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</si>
  <si>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</si>
  <si>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</si>
  <si>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</si>
  <si>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</si>
  <si>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</si>
  <si>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</si>
  <si>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</si>
  <si>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</si>
  <si>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</si>
  <si>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</si>
  <si>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</si>
  <si>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</si>
  <si>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</si>
  <si>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</si>
  <si>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</si>
  <si>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</si>
  <si>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</si>
  <si>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</si>
  <si>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</si>
  <si>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</si>
  <si>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</si>
  <si>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</si>
  <si>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E1</t>
  </si>
  <si>
    <t xml:space="preserve">I. Etapa </t>
  </si>
  <si>
    <t>STA</t>
  </si>
  <si>
    <t>1</t>
  </si>
  <si>
    <t>{64d1ee35-291a-4f37-a4eb-a80f1aa9fcfc}</t>
  </si>
  <si>
    <t>2</t>
  </si>
  <si>
    <t>SO 01</t>
  </si>
  <si>
    <t>Staré děkanství vč. věže Kaplanka</t>
  </si>
  <si>
    <t>Soupis</t>
  </si>
  <si>
    <t>{8675642e-52fd-41ca-bd11-ba0019e94eb2}</t>
  </si>
  <si>
    <t>/</t>
  </si>
  <si>
    <t>01.1,01.2</t>
  </si>
  <si>
    <t>Architektonicko - stavební řešení + Stavebně konstrukční část</t>
  </si>
  <si>
    <t>3</t>
  </si>
  <si>
    <t>{82f33485-01d7-45eb-8c05-016247300d98}</t>
  </si>
  <si>
    <t>VRN</t>
  </si>
  <si>
    <t>Vedlejší rozpočtové náklady</t>
  </si>
  <si>
    <t>{26d0ddb0-0593-4180-af74-bcdfc9651e55}</t>
  </si>
  <si>
    <t>E2</t>
  </si>
  <si>
    <t>II. Etapa</t>
  </si>
  <si>
    <t>{f8de7511-1808-45ad-9a2b-4de898554fe6}</t>
  </si>
  <si>
    <t>{78c05d66-d9e7-4237-9c82-537e71177c5b}</t>
  </si>
  <si>
    <t>{a78c36a8-b215-4c1b-b6ef-1706eefedeeb}</t>
  </si>
  <si>
    <t>01.4</t>
  </si>
  <si>
    <t>Domovní plynovod vnitřní</t>
  </si>
  <si>
    <t>{273c055a-6a54-4982-8955-5737052eab7d}</t>
  </si>
  <si>
    <t>01.5</t>
  </si>
  <si>
    <t>Zdravotně technické instalace</t>
  </si>
  <si>
    <t>{28ac0f0b-96b9-4797-ae66-2a64b2f4fb3e}</t>
  </si>
  <si>
    <t>01.6</t>
  </si>
  <si>
    <t>Vytápění</t>
  </si>
  <si>
    <t>{b5188bec-0d27-4e2a-a237-15409323f09d}</t>
  </si>
  <si>
    <t>01.7</t>
  </si>
  <si>
    <t>Zařízení silnoproudé elektrotechniky</t>
  </si>
  <si>
    <t>{2077b505-0200-4213-ae10-f488273193fa}</t>
  </si>
  <si>
    <t>01.8</t>
  </si>
  <si>
    <t>Zařízení slaboproudé elektrotechniky</t>
  </si>
  <si>
    <t>{0217e126-9d5c-4e60-8075-4971e33eaf21}</t>
  </si>
  <si>
    <t>01.9</t>
  </si>
  <si>
    <t>Vzduchotechnika</t>
  </si>
  <si>
    <t>{1bc30d11-7c4b-439c-b1e8-dbb1261876cf}</t>
  </si>
  <si>
    <t>SO 03,  SO 04</t>
  </si>
  <si>
    <t xml:space="preserve">Návrh úprav parteru děkanství, Areálové rozvody </t>
  </si>
  <si>
    <t>{01a2b226-c809-48c9-8b04-8bc8332c5f8a}</t>
  </si>
  <si>
    <t>03.1</t>
  </si>
  <si>
    <t>Návrh úprav parteru</t>
  </si>
  <si>
    <t>{62de2c82-ff76-4eb9-a58e-06df30c17fa4}</t>
  </si>
  <si>
    <t>04.1</t>
  </si>
  <si>
    <t xml:space="preserve"> Areálové rozvody V+K, děšťová</t>
  </si>
  <si>
    <t>{2f3e3ec5-39af-41c8-ba4e-2ecece35e4bb}</t>
  </si>
  <si>
    <t>04.2</t>
  </si>
  <si>
    <t>Domovní plynovod</t>
  </si>
  <si>
    <t>{cae63d51-ec76-4343-a33b-18ad80d215fe}</t>
  </si>
  <si>
    <t>04.3</t>
  </si>
  <si>
    <t>Areálový rozvod elektro</t>
  </si>
  <si>
    <t>{31dce215-c426-4071-80e7-08ca9698d669}</t>
  </si>
  <si>
    <t>SO 05</t>
  </si>
  <si>
    <t>Přípojka vodovodu a kanalizace</t>
  </si>
  <si>
    <t>{a1306cc0-940d-4fbf-8753-634993f474d7}</t>
  </si>
  <si>
    <t>05.1</t>
  </si>
  <si>
    <t>Kanalizační a vodovodní přípojka</t>
  </si>
  <si>
    <t>{fff8fd63-bf92-40cd-99b5-c8934b9cd71f}</t>
  </si>
  <si>
    <t>SO 06</t>
  </si>
  <si>
    <t>Plynovodní přípojka</t>
  </si>
  <si>
    <t>{d644fcd9-827c-4250-b072-46fa3a057178}</t>
  </si>
  <si>
    <t>{e610ab40-41f2-4410-ab39-38c622d8fe20}</t>
  </si>
  <si>
    <t>E3</t>
  </si>
  <si>
    <t>III. Etapa</t>
  </si>
  <si>
    <t>{dae2cf8f-f647-4605-b313-92941d2962b0}</t>
  </si>
  <si>
    <t>{b6b4b4b5-cbb7-46a6-bf4c-d8fcc6f228f7}</t>
  </si>
  <si>
    <t>{ace6f004-9c88-4e7f-904f-2a83ebe207c8}</t>
  </si>
  <si>
    <t>01.3</t>
  </si>
  <si>
    <t>PBŘ</t>
  </si>
  <si>
    <t>{5723658a-cf3d-492a-9f7e-c2d19f6c2504}</t>
  </si>
  <si>
    <t>SO 02</t>
  </si>
  <si>
    <t>Hradební bašta</t>
  </si>
  <si>
    <t>{9c670333-6731-4439-a303-2b70011060b9}</t>
  </si>
  <si>
    <t>02.1,02.2</t>
  </si>
  <si>
    <t>Architektonicko stavební část + Stavebně konstrukční řešení</t>
  </si>
  <si>
    <t>{ce89644c-6c74-49b3-8100-15b2e247ac8e}</t>
  </si>
  <si>
    <t>02.3</t>
  </si>
  <si>
    <t>{8c360ac1-d9af-41b1-92aa-e5f5f3d9dbf3}</t>
  </si>
  <si>
    <t>{fb4bd451-3920-43bc-875f-57d61429388e}</t>
  </si>
  <si>
    <t>{631b7f0a-0f14-42e7-9b8e-b0d3b644c3b3}</t>
  </si>
  <si>
    <t>SO 07</t>
  </si>
  <si>
    <t>Návrh zahradních úprav</t>
  </si>
  <si>
    <t>{fef5252a-ef90-4efb-8954-977d00bb4610}</t>
  </si>
  <si>
    <t>{83432da9-c8f3-40d4-835f-042db3fe20b1}</t>
  </si>
  <si>
    <t>KRYCÍ LIST SOUPISU PRACÍ</t>
  </si>
  <si>
    <t>Objekt:</t>
  </si>
  <si>
    <t xml:space="preserve">E1 - I. Etapa </t>
  </si>
  <si>
    <t>Soupis:</t>
  </si>
  <si>
    <t>SO 01 - Staré děkanství vč. věže Kaplanka</t>
  </si>
  <si>
    <t>Úroveň 3:</t>
  </si>
  <si>
    <t>01.1,01.2 - Architektonicko - stavební řešení + Stavebně konstrukční část</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</si>
  <si>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</si>
  <si>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</si>
  <si>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</si>
  <si>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</si>
  <si>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</si>
  <si>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</si>
  <si>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</si>
  <si>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</si>
  <si>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</si>
  <si>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</si>
  <si>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</si>
  <si>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</si>
  <si>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</si>
  <si>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</si>
  <si>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741 - Elektroinstalace - silnoproud</t>
  </si>
  <si>
    <t xml:space="preserve">    748 - Elektromontáže - osvětlovací zařízení a svítidla</t>
  </si>
  <si>
    <t xml:space="preserve">    762 - Konstrukce tesařské</t>
  </si>
  <si>
    <t xml:space="preserve">    764 - Konstrukce klempířské</t>
  </si>
  <si>
    <t xml:space="preserve">    765 - Krytina skládaná</t>
  </si>
  <si>
    <t xml:space="preserve">    767 - Konstrukce zámečnické</t>
  </si>
  <si>
    <t xml:space="preserve">    766 - Konstrukce truhlářské</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</si>
  <si>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</si>
  <si>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</si>
  <si>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</si>
  <si>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</si>
  <si>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</si>
  <si>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</si>
  <si>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</si>
  <si>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</si>
  <si>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</si>
  <si>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</si>
  <si>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</si>
  <si>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</si>
  <si>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</si>
  <si>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</si>
  <si>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</si>
  <si>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</si>
  <si>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</si>
  <si>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</si>
  <si>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</si>
  <si>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131251100</t>
  </si>
  <si>
    <t>Hloubení nezapažených jam a zářezů strojně s urovnáním dna do předepsaného profilu a spádu v hornině třídy těžitelnosti I skupiny 3 do 20 m3</t>
  </si>
  <si>
    <t>m3</t>
  </si>
  <si>
    <t>CS ÚRS 2023 01</t>
  </si>
  <si>
    <t>4</t>
  </si>
  <si>
    <t>2082387133</t>
  </si>
  <si>
    <t>Online PSC</t>
  </si>
  <si>
    <t>https://podminky.urs.cz/item/CS_URS_2023_01/131251100</t>
  </si>
  <si>
    <t>VV</t>
  </si>
  <si>
    <t>výkres 1NP - bourací práce</t>
  </si>
  <si>
    <t>"rampa před vstupem" 9,0</t>
  </si>
  <si>
    <t>132212121</t>
  </si>
  <si>
    <t>Hloubení zapažených rýh šířky do 800 mm ručně s urovnáním dna do předepsaného profilu a spádu v hornině třídy těžitelnosti I skupiny 3 soudržných</t>
  </si>
  <si>
    <t>-1245807163</t>
  </si>
  <si>
    <t>https://podminky.urs.cz/item/CS_URS_2023_01/132212121</t>
  </si>
  <si>
    <t>hloubení výkopů pro podbetonování základů se bude provádět šachovnicově (ztížené podmínky)</t>
  </si>
  <si>
    <t>výkopy pro podbetonování základů</t>
  </si>
  <si>
    <t>výměry dle projektanta</t>
  </si>
  <si>
    <t>"severní křídlo" 2,5*14,1*0,6 +8,883</t>
  </si>
  <si>
    <t>"jižní křídlo dvůr" 2,5*4,6*0,6 +2,76</t>
  </si>
  <si>
    <t>"jižní křídlo zahrada"  2,5*31,5*0,6 +30,378</t>
  </si>
  <si>
    <t>Mezisoučet</t>
  </si>
  <si>
    <t>87,201*0,03 " koeficient"</t>
  </si>
  <si>
    <t>Součet</t>
  </si>
  <si>
    <t>132251101</t>
  </si>
  <si>
    <t>Hloubení nezapažených rýh šířky do 800 mm strojně s urovnáním dna do předepsaného profilu a spádu v hornině třídy těžitelnosti I skupiny 3 do 20 m3</t>
  </si>
  <si>
    <t>870283171</t>
  </si>
  <si>
    <t>https://podminky.urs.cz/item/CS_URS_2023_01/132251101</t>
  </si>
  <si>
    <t>Pozn. Výkop pro základ Z11 ze ztraceného bednění - venkovní vstupní rampa</t>
  </si>
  <si>
    <t>výkres Výkopy a základy</t>
  </si>
  <si>
    <t>"pasy pod venkovní vstupní rampu" (6,335+2,005)*0,5*1,9</t>
  </si>
  <si>
    <t>"výkop pro exteriérové schodiště - vstup do kavárny"1,820*0,330*1,9</t>
  </si>
  <si>
    <t>9,064* 0,03 " koeficient"</t>
  </si>
  <si>
    <t>139711111</t>
  </si>
  <si>
    <t>Vykopávka v uzavřených prostorech ručně v hornině třídy těžitelnosti I skupiny 1 až 3</t>
  </si>
  <si>
    <t>-1547903875</t>
  </si>
  <si>
    <t>https://podminky.urs.cz/item/CS_URS_2023_01/139711111</t>
  </si>
  <si>
    <t>Pozn. Výkopy podlah jsou v bouraných podlahách včetně násypů (zde jsou pouze výkopy pro základy)</t>
  </si>
  <si>
    <t xml:space="preserve">"v prostoru 1.05" "Z1" 0,3*1,15*(0,680-0,430) + "Z2a,b" 2*0,5*0,5*(0,980-0,430) + "Z3=P1a" 1,1*1,1*(1,145-0,345) </t>
  </si>
  <si>
    <t>"Z4" 1,6*1,1*(1,005-0,205)</t>
  </si>
  <si>
    <t>"Z5a+Z5b" 1,05*1,27*(0,98-0,18)</t>
  </si>
  <si>
    <t>"pasy pod příčku" (2,72+1,18+0,81+1,5)*0,28*(0,69-0,18)+1,785*0,28*(0,68-0,18)</t>
  </si>
  <si>
    <t>"Z6"  1,1*1,8*(1,19-0,385)</t>
  </si>
  <si>
    <t>"Z7"  1,1*1,8*(1,45-0,650)</t>
  </si>
  <si>
    <t>"Z8"  1,1*1,8*(1,485-0,685)</t>
  </si>
  <si>
    <t>"Z9"  1,1*1,8*(1,485-0,685)</t>
  </si>
  <si>
    <t>"Z10"  1,1*1,8*(1,485-0,685)</t>
  </si>
  <si>
    <t>výkres 1NP</t>
  </si>
  <si>
    <t>podbetonování stávajících základů</t>
  </si>
  <si>
    <t>podbetonování částí vnitřních stěn:</t>
  </si>
  <si>
    <t>(1,17*0,6*1) + (1,8*0,4*1) + (0,7*0,8*1)</t>
  </si>
  <si>
    <t>1,982*0,03"koeficient"</t>
  </si>
  <si>
    <t>výkopy se budou provádět šachovnicovým způsobem - práce bude prováděna min. na dvakrát</t>
  </si>
  <si>
    <t>12,871+72,141+2,041</t>
  </si>
  <si>
    <t>5</t>
  </si>
  <si>
    <t>151101201</t>
  </si>
  <si>
    <t>Zřízení pažení stěn výkopu bez rozepření nebo vzepření příložné, hloubky do 4 m</t>
  </si>
  <si>
    <t>m2</t>
  </si>
  <si>
    <t>249739821</t>
  </si>
  <si>
    <t>https://podminky.urs.cz/item/CS_URS_2023_01/151101201</t>
  </si>
  <si>
    <t>"severní křídlo" 2,5*14,1</t>
  </si>
  <si>
    <t>"jižní křídlo dvůr" 2,5*4,6</t>
  </si>
  <si>
    <t>"jižní křídlo zahrada"  2,5*36,6</t>
  </si>
  <si>
    <t>6</t>
  </si>
  <si>
    <t>151101211</t>
  </si>
  <si>
    <t>Odstranění pažení stěn výkopu bez rozepření nebo vzepření s uložením pažin na vzdálenost do 3 m od okraje výkopu příložné, hloubky do 4 m</t>
  </si>
  <si>
    <t>657169854</t>
  </si>
  <si>
    <t>https://podminky.urs.cz/item/CS_URS_2023_01/151101211</t>
  </si>
  <si>
    <t>7</t>
  </si>
  <si>
    <t>151101301</t>
  </si>
  <si>
    <t>Zřízení rozepření zapažených stěn výkopů s potřebným přepažováním při pažení příložném, hloubky do 4 m</t>
  </si>
  <si>
    <t>-1840989207</t>
  </si>
  <si>
    <t>https://podminky.urs.cz/item/CS_URS_2023_01/151101301</t>
  </si>
  <si>
    <t>8</t>
  </si>
  <si>
    <t>151101311</t>
  </si>
  <si>
    <t>Odstranění rozepření stěn výkopů s uložením materiálu na vzdálenost do 3 m od okraje výkopu pažení příložného, hloubky do 4 m</t>
  </si>
  <si>
    <t>240255453</t>
  </si>
  <si>
    <t>https://podminky.urs.cz/item/CS_URS_2023_01/151101311</t>
  </si>
  <si>
    <t>Zakládání</t>
  </si>
  <si>
    <t>9</t>
  </si>
  <si>
    <t>00-02</t>
  </si>
  <si>
    <t>Vytvoření prostupů základ. kcí</t>
  </si>
  <si>
    <t>kpl</t>
  </si>
  <si>
    <t>vlastní položka</t>
  </si>
  <si>
    <t>-1590291004</t>
  </si>
  <si>
    <t>Pozn. Prostupy zákl. kcí včetně PE chrániček dle projektu</t>
  </si>
  <si>
    <t>10</t>
  </si>
  <si>
    <t>274321411</t>
  </si>
  <si>
    <t>Základy z betonu železového (bez výztuže) pasy z betonu bez zvláštních nároků na prostředí tř. C 20/25</t>
  </si>
  <si>
    <t>-1372000133</t>
  </si>
  <si>
    <t>https://podminky.urs.cz/item/CS_URS_2023_01/274321411</t>
  </si>
  <si>
    <t>"pasy pod příčku" ((2,72+1,18+0,81+1,5)*0,28*(0,69-0,18)+1,785*0,28*(0,68-0,18))*1,03"koef"</t>
  </si>
  <si>
    <t>"pasy pod venkovní vstupní rampu" 0,35*0,5*(6,335+2,005)*1,03 "koef"</t>
  </si>
  <si>
    <t>"základ pod ext. Schody do kavárny (severní část)" 0,9*1,82*(1,42-0,420)</t>
  </si>
  <si>
    <t>11</t>
  </si>
  <si>
    <t>275321311</t>
  </si>
  <si>
    <t>Základy z betonu železového (bez výztuže) patky z betonu bez zvláštních nároků na prostředí tř. C 16/20</t>
  </si>
  <si>
    <t>1765136742</t>
  </si>
  <si>
    <t>https://podminky.urs.cz/item/CS_URS_2023_01/275321311</t>
  </si>
  <si>
    <t>Výkres  Půdorys 1.PP - bourací práce</t>
  </si>
  <si>
    <t>"1S.01" 2*0,3*0,3*(3,930-3,57)*1,03 "koef"</t>
  </si>
  <si>
    <t>12</t>
  </si>
  <si>
    <t>275321411</t>
  </si>
  <si>
    <t>Základy z betonu železového (bez výztuže) patky z betonu bez zvláštních nároků na prostředí tř. C 20/25</t>
  </si>
  <si>
    <t>-1957373314</t>
  </si>
  <si>
    <t>https://podminky.urs.cz/item/CS_URS_2023_01/275321411</t>
  </si>
  <si>
    <t>Výkres  Výkopy a základy</t>
  </si>
  <si>
    <t xml:space="preserve"> "Z3" 1,1*1,1*(1,145-0,345)*1,03  "koef"</t>
  </si>
  <si>
    <t>"Z1" 1,15*0,3*(0,68-0,18)</t>
  </si>
  <si>
    <t>"Z2a" 0,5*0,5*(0,98-0,18)</t>
  </si>
  <si>
    <t>"Z2b" 0,5*0,5*(0,98-0,18)</t>
  </si>
  <si>
    <t>"Z4" 1,6*1,1*(1,005-0,205)*1,03"koef"</t>
  </si>
  <si>
    <t>"Z5a+Z5b" 1,05*1,27*(0,98-0,18)*1,03"koef"</t>
  </si>
  <si>
    <t>"Z6"  1,1*1,8*(1,19-0,385)*1,03 "koef"</t>
  </si>
  <si>
    <t>"Z7"  1,1*1,8*(1,45-0,650)*1,03 "koef"</t>
  </si>
  <si>
    <t>"Z8"  1,1*1,8*(1,485-0,685)*1,03 "koef"</t>
  </si>
  <si>
    <t>"Z9"  1,1*1,8*(1,485-0,685)*1,03 "koef"</t>
  </si>
  <si>
    <t>"Z10"  1,1*1,8*(1,485-0,685)*1,03 "koef"</t>
  </si>
  <si>
    <t>"patka v 1.PP (ZS)" 1,1*1,1*(3,940-3,140)</t>
  </si>
  <si>
    <t>13</t>
  </si>
  <si>
    <t>275351121</t>
  </si>
  <si>
    <t>Bednění základů patek zřízení</t>
  </si>
  <si>
    <t>2020569894</t>
  </si>
  <si>
    <t>https://podminky.urs.cz/item/CS_URS_2023_01/275351121</t>
  </si>
  <si>
    <t xml:space="preserve"> "Z3" (2*1,1+2*1,1)*(1,145-0,345)</t>
  </si>
  <si>
    <t>"Z1" (2*1,15+2*0,3)*(0,68-0,18)</t>
  </si>
  <si>
    <t>"Z2a" (2*0,5+2*0,5)*(0,98-0,18)</t>
  </si>
  <si>
    <t>"Z2b"(2* 0,5+2*0,5)*(0,98-0,18)</t>
  </si>
  <si>
    <t>"Z4" (2*1,6+2*1,1)*(1,005-0,205)</t>
  </si>
  <si>
    <t>"Z5a+Z5b" (2*1,05+2*1,27)*(0,98-0,18)</t>
  </si>
  <si>
    <t>"Z6"  (2*1,1+2*1,8)*(1,19-0,385)</t>
  </si>
  <si>
    <t>"Z7"  (2*1,1+2*1,8)*(1,45-0,650)</t>
  </si>
  <si>
    <t>"Z8"  (2*1,1+2*1,8)*(1,485-0,685)</t>
  </si>
  <si>
    <t>"Z9"  (2*1,1+2*1,8)*(1,485-0,685)</t>
  </si>
  <si>
    <t>"Z10"  (2*1,1+2*1,8)*(1,485-0,685)</t>
  </si>
  <si>
    <t>"patka v 1.PP (ZS)" (2*1,1+2*1,1)*(3,940-3,140)</t>
  </si>
  <si>
    <t>14</t>
  </si>
  <si>
    <t>275351122</t>
  </si>
  <si>
    <t>Bednění základů patek odstranění</t>
  </si>
  <si>
    <t>749123332</t>
  </si>
  <si>
    <t>https://podminky.urs.cz/item/CS_URS_2023_01/275351122</t>
  </si>
  <si>
    <t>275361821</t>
  </si>
  <si>
    <t>Výztuž základů patek z betonářské oceli 10 505 (R)</t>
  </si>
  <si>
    <t>t</t>
  </si>
  <si>
    <t>-1500221962</t>
  </si>
  <si>
    <t>https://podminky.urs.cz/item/CS_URS_2023_01/275361821</t>
  </si>
  <si>
    <t>Dle výkresů statiky</t>
  </si>
  <si>
    <t>"P1a" 130,56/1000</t>
  </si>
  <si>
    <t>"P1b" 153,21/1000</t>
  </si>
  <si>
    <t>"P2a" 200,18/1000</t>
  </si>
  <si>
    <t>"P2b" 198,8/1000</t>
  </si>
  <si>
    <t>"P2c" 198,87/1000</t>
  </si>
  <si>
    <t>"P2d" 230,06/1000</t>
  </si>
  <si>
    <t>"P3" 129,56/1000</t>
  </si>
  <si>
    <t>"pasy pod venkovní vstupní rampu" (6,335+2,005)*(1,5-0,63)*0,011</t>
  </si>
  <si>
    <t>16</t>
  </si>
  <si>
    <t>279113146</t>
  </si>
  <si>
    <t>Základové zdi z tvárnic ztraceného bednění včetně výplně z betonu bez zvláštních nároků na vliv prostředí třídy C 20/25, tloušťky zdiva přes 400 do 500 mm</t>
  </si>
  <si>
    <t>1472809986</t>
  </si>
  <si>
    <t>https://podminky.urs.cz/item/CS_URS_2023_01/279113146</t>
  </si>
  <si>
    <t>"pasy pod venkovní vstupní rampu" (6,335+2,005)*(1,5-0,63)</t>
  </si>
  <si>
    <t>17</t>
  </si>
  <si>
    <t>279311116</t>
  </si>
  <si>
    <t>Postupné podbetonování základového zdiva jakékoliv tloušťky, bez výkopu, bez zapažení a bednění, prostým betonem tř. C 25/30</t>
  </si>
  <si>
    <t>-1846140753</t>
  </si>
  <si>
    <t>https://podminky.urs.cz/item/CS_URS_2023_01/279311116</t>
  </si>
  <si>
    <t>Pozn. Podbetonování stávajících základů</t>
  </si>
  <si>
    <t xml:space="preserve">"severní křídlo" 2,5*14,1*0,63 </t>
  </si>
  <si>
    <t xml:space="preserve">"jižní křídlo dvůr" 2,5*4,6*0,6 </t>
  </si>
  <si>
    <t>"jižní křídlo zahrada" 2,5*36,6*0,83</t>
  </si>
  <si>
    <t>"podbetonování částí vnitřních stěn:"(1,17*0,6*2,5) + (1,8*0,4*2,5) + (0,7*0,8*2,5)</t>
  </si>
  <si>
    <t>44,003*0,34"koef"</t>
  </si>
  <si>
    <t>Svislé a kompletní konstrukce</t>
  </si>
  <si>
    <t>18</t>
  </si>
  <si>
    <t>310218811</t>
  </si>
  <si>
    <t>Zazdívka otvorů ve zdivu nadzákladovém kamenem plochy přes 0,25 m2 do 1 m2 pro jakékoliv tl. zdi</t>
  </si>
  <si>
    <t>CS ÚRS 2022 02</t>
  </si>
  <si>
    <t>-1891661391</t>
  </si>
  <si>
    <t>https://podminky.urs.cz/item/CS_URS_2022_02/310218811</t>
  </si>
  <si>
    <t>obezdění svislých konstrukcí HEB:</t>
  </si>
  <si>
    <t>výkres půdorys 1NP - nový stav</t>
  </si>
  <si>
    <t>"1.07"      (0,3*0,3*2,7) + (0,5*0,3*2,7) *1,03</t>
  </si>
  <si>
    <t xml:space="preserve">"1.08"         (2*0,3*0,3*3) + (2*0,4*0,3*3) *1,03  </t>
  </si>
  <si>
    <t xml:space="preserve">"1.10"          (2*0,3*0,3*2,8) + (2*0,2*0,3*2,8) *1,03 </t>
  </si>
  <si>
    <t xml:space="preserve">"1.12"           (0,3*0,3*2,7) *1,03 </t>
  </si>
  <si>
    <t xml:space="preserve">"1.16"          0,812*1,68*0,25 </t>
  </si>
  <si>
    <t>19</t>
  </si>
  <si>
    <t>314231511</t>
  </si>
  <si>
    <t>Zdivo komínových nebo ventilačních těles dosavadních objektů volně stojících nad střešní rovinou na maltu cementovou včetně spárování, o průřezu průduchu do 150x150 mm z cihel pálených plných, pevnosti P 40 dl. 290 mm,</t>
  </si>
  <si>
    <t>-935965263</t>
  </si>
  <si>
    <t>https://podminky.urs.cz/item/CS_URS_2023_01/314231511</t>
  </si>
  <si>
    <t>5,5*0,65*0,685</t>
  </si>
  <si>
    <t xml:space="preserve">"podezdívka klenby komínu u roubené stěny - CPP, VCM" (0,32+0,32+0,26)*1,080 </t>
  </si>
  <si>
    <t>20</t>
  </si>
  <si>
    <t>317121212</t>
  </si>
  <si>
    <t>Železobetonové prefabrikované překlady osazené jednotlivě na výšku, do lože z cementové malty šíře 60 mm, výšky 190 mm délky 1200 mm</t>
  </si>
  <si>
    <t>kus</t>
  </si>
  <si>
    <t>-236953916</t>
  </si>
  <si>
    <t>https://podminky.urs.cz/item/CS_URS_2023_01/317121212</t>
  </si>
  <si>
    <t>dle tabulky výkresu půdorys 1NP - nový stav</t>
  </si>
  <si>
    <t>"vstup do kavárny" 1</t>
  </si>
  <si>
    <t>Vodorovné konstrukce</t>
  </si>
  <si>
    <t>434191452</t>
  </si>
  <si>
    <t>Osazování schodišťových stupňů kamenných s vyspárováním styčných spár, s provizorním dřevěným zábradlím a dočasným zakrytím stupnic prkny do připravených otvorů, rovných, kosých nebo vřetenových oboustranně zazděných, stupňů pemrlovaných nebo ostatních</t>
  </si>
  <si>
    <t>m</t>
  </si>
  <si>
    <t>-1660795392</t>
  </si>
  <si>
    <t>https://podminky.urs.cz/item/CS_URS_2023_01/434191452</t>
  </si>
  <si>
    <t>Výkres  Půdorys 2.PP - bourací práce</t>
  </si>
  <si>
    <t>5 stupňů</t>
  </si>
  <si>
    <t>5*0,94</t>
  </si>
  <si>
    <t>22</t>
  </si>
  <si>
    <t>M</t>
  </si>
  <si>
    <t>58388024.r</t>
  </si>
  <si>
    <t>stupeň schodišťový pískovcový</t>
  </si>
  <si>
    <t>2117223226</t>
  </si>
  <si>
    <t>23</t>
  </si>
  <si>
    <t>434231111</t>
  </si>
  <si>
    <t>Stupně zděné nastojato z cihel pálených dl. 290 mm, na cementovou maltu, na urovnaný terén, s vyspárováním přímé</t>
  </si>
  <si>
    <t>1511807471</t>
  </si>
  <si>
    <t>https://podminky.urs.cz/item/CS_URS_2023_01/434231111</t>
  </si>
  <si>
    <t>Výkres  Půdorys 1.PP - nový stav</t>
  </si>
  <si>
    <t>"1S-A3"0,915</t>
  </si>
  <si>
    <t>24</t>
  </si>
  <si>
    <t>R012</t>
  </si>
  <si>
    <t>Přezdění nadpraží a koruny zdiva</t>
  </si>
  <si>
    <t>1842638865</t>
  </si>
  <si>
    <t>Pozn 1-ST1</t>
  </si>
  <si>
    <t>"1.01" 2,9 "š. 2,9 m; v. 0,95 m; tl. 0,53 m - PŘEZDĚNÍ ZDIVA (NADPRAŽÍ APOD.) Z NOVÝCH CPP, VCM"</t>
  </si>
  <si>
    <t>"1.05" 0,6*2</t>
  </si>
  <si>
    <t>Pozn 1-ST2</t>
  </si>
  <si>
    <t>"1.01" 2,05*2 " š. 2,05 m; v. 1,4 m, tl. 0,63 m - PŘEZDĚNÍ KORUNY ZDIVA Z NOVÝCH CPP, VCM"</t>
  </si>
  <si>
    <t>"1.04" (0,6+1,02+1,302+3,12+1,19)*2</t>
  </si>
  <si>
    <t>Pozn 1-ST8</t>
  </si>
  <si>
    <t>"1.08" (3,481+5,32+4,5)*2 "š. (3,481+5,320+4,5); v. 0,5 m; tl. do 0,8 m - DOZDĚNÍ KORUNY ZDIVA Z NOVÝCH CPP, VCM"</t>
  </si>
  <si>
    <t>"1.01"  (4,53+1,2)*2 "š. (4,53+1,2), v. 0,5 m; tl. do 0,8 m - DOZDĚNÍ KORUNY ZDIVA Z NOVÝCH CPP, VCM"</t>
  </si>
  <si>
    <t>"1.08"(1,0+5,32)*2</t>
  </si>
  <si>
    <t>Úpravy povrchů, podlahy a osazování výplní</t>
  </si>
  <si>
    <t>25</t>
  </si>
  <si>
    <t>R006</t>
  </si>
  <si>
    <t>Dozdění stěny z lomového kamene, provázání zdiva s okolními stěnami</t>
  </si>
  <si>
    <t>-2073148328</t>
  </si>
  <si>
    <t>"1S-ST4" 1,65</t>
  </si>
  <si>
    <t>Ostatní konstrukce a práce, bourání</t>
  </si>
  <si>
    <t>26</t>
  </si>
  <si>
    <t>953845113</t>
  </si>
  <si>
    <t>Vyvložkování stávajících komínových nebo větracích průduchů nerezovými vložkami pevnými, včetně ukončení komínu komínového tělesa výšky 3 m světlý průměr vložky přes 130 m do 160 mm</t>
  </si>
  <si>
    <t>soubor</t>
  </si>
  <si>
    <t>-2071369538</t>
  </si>
  <si>
    <t>https://podminky.urs.cz/item/CS_URS_2023_01/953845113</t>
  </si>
  <si>
    <t>dle výkresu 1NP - nový stav</t>
  </si>
  <si>
    <t>"1.01/1.04" 1</t>
  </si>
  <si>
    <t>"1.02/1.05" 1</t>
  </si>
  <si>
    <t>"1.06/1.07" 1</t>
  </si>
  <si>
    <t>"1.05/1.09" 1</t>
  </si>
  <si>
    <t>27</t>
  </si>
  <si>
    <t>962032231</t>
  </si>
  <si>
    <t>Bourání zdiva nadzákladového z cihel nebo tvárnic z cihel pálených nebo vápenopískových, na maltu vápennou nebo vápenocementovou, objemu přes 1 m3</t>
  </si>
  <si>
    <t>698458586</t>
  </si>
  <si>
    <t>https://podminky.urs.cz/item/CS_URS_2023_01/962032231</t>
  </si>
  <si>
    <t>1NP - bourací práce</t>
  </si>
  <si>
    <t>"1.11, 1.12 - odhad, nejsou okotovány tl. bouraných zdí" (5,11+(2,146+0,68+0,855)+1,183+3,255)*2,8*0,35</t>
  </si>
  <si>
    <t>28</t>
  </si>
  <si>
    <t>962032631</t>
  </si>
  <si>
    <t>Bourání zdiva nadzákladového z cihel nebo tvárnic komínového z cihel pálených, šamotových nebo vápenopískových nad střechou na maltu vápennou nebo vápenocementovou</t>
  </si>
  <si>
    <t>335436508</t>
  </si>
  <si>
    <t>https://podminky.urs.cz/item/CS_URS_2023_01/962032631</t>
  </si>
  <si>
    <t>ztížené podmínky při bourání konstrukcí</t>
  </si>
  <si>
    <t>"1.09 " 1,1*0,661*5,45</t>
  </si>
  <si>
    <t>29</t>
  </si>
  <si>
    <t>963022819</t>
  </si>
  <si>
    <t>Bourání kamenných schodišťových stupňů oblých, rovných nebo kosých zhotovených na místě</t>
  </si>
  <si>
    <t>-1098985633</t>
  </si>
  <si>
    <t>https://podminky.urs.cz/item/CS_URS_2023_01/963022819</t>
  </si>
  <si>
    <t>"rampa před vstupem" 1,58</t>
  </si>
  <si>
    <t>30</t>
  </si>
  <si>
    <t>963023712</t>
  </si>
  <si>
    <t>Vybourání schodišťových stupňů oblých, rovných nebo kosých ze zdi cihelné oboustranně</t>
  </si>
  <si>
    <t>595068227</t>
  </si>
  <si>
    <t>https://podminky.urs.cz/item/CS_URS_2023_01/963023712</t>
  </si>
  <si>
    <t>31</t>
  </si>
  <si>
    <t>963042819</t>
  </si>
  <si>
    <t>Bourání schodišťových stupňů betonových zhotovených na místě</t>
  </si>
  <si>
    <t>-860359666</t>
  </si>
  <si>
    <t>https://podminky.urs.cz/item/CS_URS_2023_01/963042819</t>
  </si>
  <si>
    <t>"rampa před vstupem" 4*2,68</t>
  </si>
  <si>
    <t>32</t>
  </si>
  <si>
    <t>965022131</t>
  </si>
  <si>
    <t>Bourání podlah kamenných bez podkladního lože, s jakoukoliv výplní spár z lomového kamene nebo kostek, plochy přes 1 m2</t>
  </si>
  <si>
    <t>1310788696</t>
  </si>
  <si>
    <t>https://podminky.urs.cz/item/CS_URS_2023_01/965022131</t>
  </si>
  <si>
    <t>"rampa před vstupem" 10,5</t>
  </si>
  <si>
    <t>33</t>
  </si>
  <si>
    <t>965031121</t>
  </si>
  <si>
    <t>Bourání podlah z cihel bez podkladního lože, s jakoukoliv výplní spár kladených naplocho, plochy do 1 m2</t>
  </si>
  <si>
    <t>-1941247270</t>
  </si>
  <si>
    <t>https://podminky.urs.cz/item/CS_URS_2023_01/965031121</t>
  </si>
  <si>
    <t>"Studna" Pi*(0,8/2)^2</t>
  </si>
  <si>
    <t>"1S.01" 2*0,3*0,3</t>
  </si>
  <si>
    <t xml:space="preserve"> 1,1*1,1</t>
  </si>
  <si>
    <t>půdorys 1.PP</t>
  </si>
  <si>
    <t>"1S.02 (pro základ ZS)"  1,1*1,1</t>
  </si>
  <si>
    <t>34</t>
  </si>
  <si>
    <t>965031131</t>
  </si>
  <si>
    <t>Bourání podlah z cihel bez podkladního lože, s jakoukoliv výplní spár kladených naplocho, plochy přes 1 m2</t>
  </si>
  <si>
    <t>-1002559085</t>
  </si>
  <si>
    <t>https://podminky.urs.cz/item/CS_URS_2023_01/965031131</t>
  </si>
  <si>
    <t>2NP - bourací práce</t>
  </si>
  <si>
    <t>"2.01" 16,73</t>
  </si>
  <si>
    <t>35</t>
  </si>
  <si>
    <t>965042141</t>
  </si>
  <si>
    <t>Bourání mazanin betonových nebo z litého asfaltu tl. do 100 mm, plochy přes 4 m2</t>
  </si>
  <si>
    <t>-1447838268</t>
  </si>
  <si>
    <t>https://podminky.urs.cz/item/CS_URS_2023_01/965042141</t>
  </si>
  <si>
    <t>"Z4" 1,6*1,1*0,1</t>
  </si>
  <si>
    <t>"Z5a+Z5b" 1,05*1,27</t>
  </si>
  <si>
    <t>výkres Půdorys 1NP - bourací práce</t>
  </si>
  <si>
    <t>ozn. A4</t>
  </si>
  <si>
    <t>"m.č. 1.01" 15,53*0,04</t>
  </si>
  <si>
    <t>ozn. A1</t>
  </si>
  <si>
    <t>"m.č. 1.05 - výkop pro základy - krajní" ((1,17+1,76+1,56)*"cca"3,0++1,7*2,89)*0,1</t>
  </si>
  <si>
    <t>"m.č. 1.05 - středový pás (Z3)" 4,43*1,31*0,1</t>
  </si>
  <si>
    <t>"m.č. 1.05 - kolmo na místnosí 1.11" 1,22*0,5*0,1</t>
  </si>
  <si>
    <t>"m.č. 1.05 - před místností 1.07" 3,7*(1,2+0,45)*0,1</t>
  </si>
  <si>
    <t>"m.č. 1.10" 2,59*0,1</t>
  </si>
  <si>
    <t>"m.č. 1.11 " 2,68</t>
  </si>
  <si>
    <t>"m.č. 1.12 " 8,73</t>
  </si>
  <si>
    <t>"m.č. 1.13 " 8,03</t>
  </si>
  <si>
    <t>36</t>
  </si>
  <si>
    <t>965081323</t>
  </si>
  <si>
    <t>Bourání podlah z dlaždic bez podkladního lože nebo mazaniny, s jakoukoliv výplní spár betonových, teracových nebo čedičových tl. do 25 mm, plochy přes 1 m2</t>
  </si>
  <si>
    <t>-1312685365</t>
  </si>
  <si>
    <t>https://podminky.urs.cz/item/CS_URS_2023_01/965081323</t>
  </si>
  <si>
    <t>podlaha A1</t>
  </si>
  <si>
    <t>"v prostoru 1.05" (1,17+1,76+1,56)*"cca"3,0+1,7*2,89</t>
  </si>
  <si>
    <t>"Z4" 1,6*1,1</t>
  </si>
  <si>
    <t>37</t>
  </si>
  <si>
    <t>965082932</t>
  </si>
  <si>
    <t>Odstranění násypu pod podlahami nebo ochranného násypu na střechách tl. do 200 mm, plochy do 2 m2</t>
  </si>
  <si>
    <t>-771668781</t>
  </si>
  <si>
    <t>https://podminky.urs.cz/item/CS_URS_2023_01/965082932</t>
  </si>
  <si>
    <t>"1S.01" 2*0,3*0,3*0,34</t>
  </si>
  <si>
    <t>"ZS"  1,1*1,1*(3,94-2,4)</t>
  </si>
  <si>
    <t>"v prostoru 1.05" (1,17+1,76+1,56+1,7*2,89)*"cca"3,0*0,325</t>
  </si>
  <si>
    <t>"Z4" 1,6*1,1*0,325</t>
  </si>
  <si>
    <t>"Z5a+Z5b" 1,05*1,27*0,325</t>
  </si>
  <si>
    <t>2NP</t>
  </si>
  <si>
    <t>"2.01 - odstranění lože pod dlažbu" 16,73*0,1</t>
  </si>
  <si>
    <t>38</t>
  </si>
  <si>
    <t>968062455</t>
  </si>
  <si>
    <t>Vybourání dřevěných rámů oken s křídly, dveřních zárubní, vrat, stěn, ostění nebo obkladů dveřních zárubní, plochy do 2 m2</t>
  </si>
  <si>
    <t>-300260379</t>
  </si>
  <si>
    <t>https://podminky.urs.cz/item/CS_URS_2023_01/968062455</t>
  </si>
  <si>
    <t>"1.01" 1,008*2,0</t>
  </si>
  <si>
    <t>39</t>
  </si>
  <si>
    <t>971024451</t>
  </si>
  <si>
    <t>Vybourání otvorů ve zdivu základovém nebo nadzákladovém kamenném, smíšeném kamenném, na maltu vápennou nebo vápenocementovou, plochy do 0,25 m2, tl. do 450 mm</t>
  </si>
  <si>
    <t>2010287139</t>
  </si>
  <si>
    <t>https://podminky.urs.cz/item/CS_URS_2023_01/971024451</t>
  </si>
  <si>
    <t>"1.01 - nika pro uzávěr vody" 1</t>
  </si>
  <si>
    <t>40</t>
  </si>
  <si>
    <t>971024561</t>
  </si>
  <si>
    <t>Vybourání otvorů ve zdivu základovém nebo nadzákladovém kamenném, smíšeném kamenném, na maltu vápennou nebo vápenocementovou, plochy do 1 m2, tl. do 600 mm</t>
  </si>
  <si>
    <t>-1887170921</t>
  </si>
  <si>
    <t>https://podminky.urs.cz/item/CS_URS_2023_01/971024561</t>
  </si>
  <si>
    <t>"1.01 - nika pro el. rozvaděč"  0,65*1,05*0,12</t>
  </si>
  <si>
    <t>41</t>
  </si>
  <si>
    <t>971033241</t>
  </si>
  <si>
    <t>Vybourání otvorů ve zdivu základovém nebo nadzákladovém z cihel, tvárnic, příčkovek z cihel pálených na maltu vápennou nebo vápenocementovou plochy do 0,0225 m2, tl. do 300 mm</t>
  </si>
  <si>
    <t>11945217</t>
  </si>
  <si>
    <t>https://podminky.urs.cz/item/CS_URS_2023_01/971033241</t>
  </si>
  <si>
    <t>"1.05 - prostup pro HEB"  2</t>
  </si>
  <si>
    <t>"1.06 - prostup pro HEB"  2</t>
  </si>
  <si>
    <t>"1.06 - prostup pro dř. překlad"  2</t>
  </si>
  <si>
    <t>"1.07 - prostup pro HEB" 3</t>
  </si>
  <si>
    <t>"1.08- prostup pro HEB" 1</t>
  </si>
  <si>
    <t>"1.09- prostup pro HEB" 1</t>
  </si>
  <si>
    <t>42</t>
  </si>
  <si>
    <t>971033651</t>
  </si>
  <si>
    <t>Vybourání otvorů ve zdivu základovém nebo nadzákladovém z cihel, tvárnic, příčkovek z cihel pálených na maltu vápennou nebo vápenocementovou plochy do 4 m2, tl. do 600 mm</t>
  </si>
  <si>
    <t>1596817727</t>
  </si>
  <si>
    <t>https://podminky.urs.cz/item/CS_URS_2023_01/971033651</t>
  </si>
  <si>
    <t>"1.03 - zazděný dveřní otvor" 1,22*2,1*0,572</t>
  </si>
  <si>
    <t>43</t>
  </si>
  <si>
    <t>977151123</t>
  </si>
  <si>
    <t>Jádrové vrty diamantovými korunkami do stavebních materiálů (železobetonu, betonu, cihel, obkladů, dlažeb, kamene) průměru přes 130 do 150 mm</t>
  </si>
  <si>
    <t>1535534073</t>
  </si>
  <si>
    <t>https://podminky.urs.cz/item/CS_URS_2023_01/977151123</t>
  </si>
  <si>
    <t>"1.05 - odvětrání" 1,399</t>
  </si>
  <si>
    <t>44</t>
  </si>
  <si>
    <t>977151124</t>
  </si>
  <si>
    <t>Jádrové vrty diamantovými korunkami do stavebních materiálů (železobetonu, betonu, cihel, obkladů, dlažeb, kamene) průměru přes 150 do 180 mm</t>
  </si>
  <si>
    <t>-85990312</t>
  </si>
  <si>
    <t>https://podminky.urs.cz/item/CS_URS_2023_01/977151124</t>
  </si>
  <si>
    <t>"1.13" 1,05</t>
  </si>
  <si>
    <t>45</t>
  </si>
  <si>
    <t>978012191</t>
  </si>
  <si>
    <t>Otlučení vápenných nebo vápenocementových omítek vnitřních ploch stropů rákosovaných, v rozsahu přes 50 do 100 %</t>
  </si>
  <si>
    <t>1049229454</t>
  </si>
  <si>
    <t>https://podminky.urs.cz/item/CS_URS_2023_01/978012191</t>
  </si>
  <si>
    <t>"m.č.1.06" 21,42</t>
  </si>
  <si>
    <t>"m.č.1.07" 30,51</t>
  </si>
  <si>
    <t>"m.č.1.09" 20,36</t>
  </si>
  <si>
    <t>"m.č.1.10" 2,59</t>
  </si>
  <si>
    <t>"m.č.1.11" 2,68</t>
  </si>
  <si>
    <t>"m.č.1.12" 8,73</t>
  </si>
  <si>
    <t>46</t>
  </si>
  <si>
    <t>978013161</t>
  </si>
  <si>
    <t>Otlučení vápenných nebo vápenocementových omítek vnitřních ploch stěn s vyškrabáním spar, s očištěním zdiva, v rozsahu přes 30 do 50 %</t>
  </si>
  <si>
    <t>-1918352162</t>
  </si>
  <si>
    <t>https://podminky.urs.cz/item/CS_URS_2023_01/978013161</t>
  </si>
  <si>
    <t xml:space="preserve">1NP - místnodti označeny dle výkresu bouracích prací </t>
  </si>
  <si>
    <t>"1.01" (4,53+3,09+4,62+2,9)*3,3</t>
  </si>
  <si>
    <t>"vchodové dveře - plocha odměřena z výkresu" -3,64</t>
  </si>
  <si>
    <t>"špal." (1,47+1,47+(3,683*1,5))*0,608 "odhad koef. klenby"</t>
  </si>
  <si>
    <t>"D01" -1,03*1,93</t>
  </si>
  <si>
    <t>"dveře" -1,008*1,95</t>
  </si>
  <si>
    <t>"D05" -1,36*2,05</t>
  </si>
  <si>
    <t>"1.05- výměra převzata od projektanta" 46,39</t>
  </si>
  <si>
    <t>47</t>
  </si>
  <si>
    <t>978013191</t>
  </si>
  <si>
    <t>Otlučení vápenných nebo vápenocementových omítek vnitřních ploch stěn s vyškrabáním spar, s očištěním zdiva, v rozsahu přes 50 do 100 %</t>
  </si>
  <si>
    <t>2050759074</t>
  </si>
  <si>
    <t>https://podminky.urs.cz/item/CS_URS_2023_01/978013191</t>
  </si>
  <si>
    <t>"1.04" (5,3+3,12+5,33+3,15)*2,93</t>
  </si>
  <si>
    <t>"F11" -0,912*0,69*2 "ks"</t>
  </si>
  <si>
    <t>"špal." (1,26+0,69+0,69)*0,3*2</t>
  </si>
  <si>
    <t>(0,912+0,69+0,69)*0,32*2</t>
  </si>
  <si>
    <t>"D01" -0,975*1,93</t>
  </si>
  <si>
    <t>"špal." (1,93+1,93+1,36)*0,47</t>
  </si>
  <si>
    <t>"D02" -1,033*1,93</t>
  </si>
  <si>
    <t>"1.06" (2,312+7,105+3,082+6,001+0,675+1,448)*2,7</t>
  </si>
  <si>
    <t>"D07" -0,965*2,015</t>
  </si>
  <si>
    <t>"F15" -0,88*1,43</t>
  </si>
  <si>
    <t>"špal." (1,211+1,43+1,43)*0,215</t>
  </si>
  <si>
    <t>(0,88+1,43+1,43)*0,32</t>
  </si>
  <si>
    <t>"F15a" -0,912*1,43</t>
  </si>
  <si>
    <t>"špal." (1,158+1,43+1,43)*0,161</t>
  </si>
  <si>
    <t>(0,912+1,43+1,43)*0,32</t>
  </si>
  <si>
    <t>"D06" -1,07*2,01</t>
  </si>
  <si>
    <t>"1.09 - výměra převzata od projektanta" 27,82</t>
  </si>
  <si>
    <t>"1.10" (0,6+0,933+0,301+0,646+1,134)*2,95</t>
  </si>
  <si>
    <t>"F18" -0,58*0,98</t>
  </si>
  <si>
    <t>"špal." (0,58+0,98+0,98)*0,63</t>
  </si>
  <si>
    <t>"1.12" (5,085+1,91)*2,85</t>
  </si>
  <si>
    <t>"F19" -0,93*1,4</t>
  </si>
  <si>
    <t>"špal." (1,4+1,4+0,93)*0,49</t>
  </si>
  <si>
    <t>"1.13" (3,207+0,15+1,16+1,673+1,014+1,727+0,878+0,899+1,759)*2,46</t>
  </si>
  <si>
    <t>"D15" -0,73*1,68</t>
  </si>
  <si>
    <t>"špal." (1,015+1,68+1,68)*0,347</t>
  </si>
  <si>
    <t>(0,73+1,68+1,68)*0,33</t>
  </si>
  <si>
    <t>"D16" -0,878*1,59</t>
  </si>
  <si>
    <t>"špal." (0,878+1,59+1,59)*0,75</t>
  </si>
  <si>
    <t>"F20" -0,88*1,46</t>
  </si>
  <si>
    <t>"špal." (1,026+1,46+1,46)*0,254</t>
  </si>
  <si>
    <t>(0,88+1,46+1,46)*0,547</t>
  </si>
  <si>
    <t xml:space="preserve">komíny - od 2NP nad střechu </t>
  </si>
  <si>
    <t>"2.02" (0,65+0,65+0,61+0,61)*7,23</t>
  </si>
  <si>
    <t>"2.03" (0,75+0,75+0,74+0,73)*7,23</t>
  </si>
  <si>
    <t>"2.04" (0,81+0,804+0,81+0,814)*7,33</t>
  </si>
  <si>
    <t>3NP</t>
  </si>
  <si>
    <t>"3.02" (2,287+4,558)*2,33</t>
  </si>
  <si>
    <t>"dveře D20" -0,96*2,0</t>
  </si>
  <si>
    <t>"špalety D20" (2,0+0,96+2,0)*0,342</t>
  </si>
  <si>
    <t>(2,159+1,22+2,159)*0,361</t>
  </si>
  <si>
    <t>4NP</t>
  </si>
  <si>
    <t>"4.01" (5,699+4,47+5,929+4,59)*2,3</t>
  </si>
  <si>
    <t>"dveře D21" -0,94*1,74</t>
  </si>
  <si>
    <t>"špalety D21" (1,74+0,94+1,74)*0,595</t>
  </si>
  <si>
    <t>"okna F25" -0,68*0,93*5</t>
  </si>
  <si>
    <t xml:space="preserve">"špalety F25" </t>
  </si>
  <si>
    <t>(1,0+1,0+(0,931*1,25))*0,24 "odhad koef. klenby"</t>
  </si>
  <si>
    <t>(0,93+0,68+0,93)*0,28</t>
  </si>
  <si>
    <t>(1,0+1,0+(0,92*1,25))*0,24 "odhad koef. klenby"</t>
  </si>
  <si>
    <t>(1,0+1,0+(0,93*1,25))*0,24 "odhad koef. klenby"</t>
  </si>
  <si>
    <t>(1,0+1,0+(0,94*1,25))*0,24 "odhad koef. klenby"</t>
  </si>
  <si>
    <t>(1,0+1,0+(0,95*1,25))*0,24 "odhad koef. klenby"</t>
  </si>
  <si>
    <t>"4.02" 6,092*2,15</t>
  </si>
  <si>
    <t>48</t>
  </si>
  <si>
    <t>981511111</t>
  </si>
  <si>
    <t>Demolice konstrukcí objektů postupným rozebíráním zdiva na maltu vápennou nebo vápenocementovou z cihel, tvárnic, kamene, zdiva smíšeného nebo hrázděného</t>
  </si>
  <si>
    <t>1554602946</t>
  </si>
  <si>
    <t>https://podminky.urs.cz/item/CS_URS_2023_01/981511111</t>
  </si>
  <si>
    <t>"1.05" 3,27*3,2*0,35+(2,146+0,68+0,855)*3,2*0,35+1,183*3,2*0,45+5,11*3,2*0,35</t>
  </si>
  <si>
    <t>49</t>
  </si>
  <si>
    <t>985131311</t>
  </si>
  <si>
    <t>Očištění ploch stěn, rubu kleneb a podlah ruční dočištění ocelovými kartáči</t>
  </si>
  <si>
    <t>-925915275</t>
  </si>
  <si>
    <t>https://podminky.urs.cz/item/CS_URS_2023_01/985131311</t>
  </si>
  <si>
    <t>Otlučení (osekání) vnitřní vápenné nebo vápenocementové omítky stěn v rozsahu přes 30 do 50 %</t>
  </si>
  <si>
    <t>91,116</t>
  </si>
  <si>
    <t>Otlučení (osekání) vnitřní vápenné nebo vápenocementové omítky stěn v rozsahu přes 50 do 100 %</t>
  </si>
  <si>
    <t>343,951</t>
  </si>
  <si>
    <t xml:space="preserve">"1.08 - označení dle výkresu bouracích prací" </t>
  </si>
  <si>
    <t>(3,481+5,32+3,547+5,22)*3,0</t>
  </si>
  <si>
    <t>"D08" -1,1*2,07</t>
  </si>
  <si>
    <t>"F16" -0,92*1,43</t>
  </si>
  <si>
    <t>"špal." (1,422+1,43+1,43)*0,3</t>
  </si>
  <si>
    <t>(0,92+1,43+1,43)*0,419</t>
  </si>
  <si>
    <t>"NT03" -0,9*1,38</t>
  </si>
  <si>
    <t>"špal." (1,478+1,38+1,38)*0,295</t>
  </si>
  <si>
    <t>(0,9+1,38+1,38)*0,398</t>
  </si>
  <si>
    <t>"ND11" -0,88*2,05</t>
  </si>
  <si>
    <t>"špal." (2,05+2,05+1,154)*0,525</t>
  </si>
  <si>
    <t>Otlučení (osekání) vnější vápenné nebo vápenocementové omítky stupně členitosti 1 a 2 v rozsahu přes 80 do 100 %</t>
  </si>
  <si>
    <t>56,236</t>
  </si>
  <si>
    <t>50</t>
  </si>
  <si>
    <t>985141212</t>
  </si>
  <si>
    <t>Vyčištění trhlin nebo dutin ve zdivu šířky přes 30 do 50 mm, hloubky přes 150 do 300 mm</t>
  </si>
  <si>
    <t>-1245338052</t>
  </si>
  <si>
    <t>https://podminky.urs.cz/item/CS_URS_2023_01/985141212</t>
  </si>
  <si>
    <t>1PP</t>
  </si>
  <si>
    <t>"1" 13,95</t>
  </si>
  <si>
    <t>"2" 2,85</t>
  </si>
  <si>
    <t>"3" 2,1</t>
  </si>
  <si>
    <t>"4" 1,6</t>
  </si>
  <si>
    <t>"5" 2,7</t>
  </si>
  <si>
    <t>"6" 3,55</t>
  </si>
  <si>
    <t>1NP</t>
  </si>
  <si>
    <t>"1" 0,53</t>
  </si>
  <si>
    <t>"2" 3,709</t>
  </si>
  <si>
    <t>"3" 3,709</t>
  </si>
  <si>
    <t>"5" 3,709</t>
  </si>
  <si>
    <t>"6" 8,45</t>
  </si>
  <si>
    <t>"7" 4,7</t>
  </si>
  <si>
    <t>"8" 5,8</t>
  </si>
  <si>
    <t>"9" 3,709</t>
  </si>
  <si>
    <t>"10" 6,3</t>
  </si>
  <si>
    <t>"11" 3,709</t>
  </si>
  <si>
    <t>"12" 1,3</t>
  </si>
  <si>
    <t>"13" 3,4</t>
  </si>
  <si>
    <t>"14" 2,6</t>
  </si>
  <si>
    <t>"15" 3,2</t>
  </si>
  <si>
    <t>"16" 1,265</t>
  </si>
  <si>
    <t>"17" 1,9</t>
  </si>
  <si>
    <t xml:space="preserve">"18"1,45 </t>
  </si>
  <si>
    <t>"19" 3,1</t>
  </si>
  <si>
    <t>"20" 0,95</t>
  </si>
  <si>
    <t>"21" 0,52</t>
  </si>
  <si>
    <t>"22" 3,95</t>
  </si>
  <si>
    <t>"23" 3,1</t>
  </si>
  <si>
    <t>"24" 0,49</t>
  </si>
  <si>
    <t>"25" 5,5</t>
  </si>
  <si>
    <t>"26" 6,1</t>
  </si>
  <si>
    <t>"27" 11,45</t>
  </si>
  <si>
    <t>"28" 2,7</t>
  </si>
  <si>
    <t>"29" 1,67</t>
  </si>
  <si>
    <t>"30" 3,93</t>
  </si>
  <si>
    <t>"32" 2,875</t>
  </si>
  <si>
    <t>"33" 2,2</t>
  </si>
  <si>
    <t>"34" 1,2</t>
  </si>
  <si>
    <t>"35" 0,5</t>
  </si>
  <si>
    <t>"36" 2,875</t>
  </si>
  <si>
    <t>"37" 5,8</t>
  </si>
  <si>
    <t>"38" 1,9</t>
  </si>
  <si>
    <t>"39" 1,2</t>
  </si>
  <si>
    <t>"40" 2,875</t>
  </si>
  <si>
    <t>"41" 2,2</t>
  </si>
  <si>
    <t>"42" 6,0</t>
  </si>
  <si>
    <t>"43" 7,2</t>
  </si>
  <si>
    <t>"44" 3,6</t>
  </si>
  <si>
    <t>"46" 2,75</t>
  </si>
  <si>
    <t>"47" 0,55</t>
  </si>
  <si>
    <t>"48" 0,75</t>
  </si>
  <si>
    <t>"49" 0,75</t>
  </si>
  <si>
    <t>"50" 5,5</t>
  </si>
  <si>
    <t>"51" 2,9</t>
  </si>
  <si>
    <t>"52" 0,74</t>
  </si>
  <si>
    <t>"53" 6,15</t>
  </si>
  <si>
    <t>"54" 1,7</t>
  </si>
  <si>
    <t>"55"5,3</t>
  </si>
  <si>
    <t>"56" 5,7</t>
  </si>
  <si>
    <t>"57" 1,2</t>
  </si>
  <si>
    <t>"58" 0,51</t>
  </si>
  <si>
    <t>"59" 1,6</t>
  </si>
  <si>
    <t>"60" 2,65</t>
  </si>
  <si>
    <t>"61" 3,15</t>
  </si>
  <si>
    <t>"62" 3,05</t>
  </si>
  <si>
    <t>"64" 2,65</t>
  </si>
  <si>
    <t>"65" 1,2</t>
  </si>
  <si>
    <t>"66" 10,8</t>
  </si>
  <si>
    <t>"67" 4,1</t>
  </si>
  <si>
    <t>"68" 1,2</t>
  </si>
  <si>
    <t>"69" 2,75</t>
  </si>
  <si>
    <t>"70" 2,75</t>
  </si>
  <si>
    <t>"71" 0,95</t>
  </si>
  <si>
    <t>"K02" 1,8</t>
  </si>
  <si>
    <t>"K03" 2,35</t>
  </si>
  <si>
    <t>"K04" 2,35</t>
  </si>
  <si>
    <t>"K05" 2,35</t>
  </si>
  <si>
    <t>"K06" 1,95</t>
  </si>
  <si>
    <t>"K07" 0,85</t>
  </si>
  <si>
    <t>"K08" 2,35</t>
  </si>
  <si>
    <t>"K09" 0,89</t>
  </si>
  <si>
    <t>"K10" 2,35</t>
  </si>
  <si>
    <t>"K11" 2,35</t>
  </si>
  <si>
    <t>"K12" 3,3</t>
  </si>
  <si>
    <t>"K13" 0,75</t>
  </si>
  <si>
    <t>"K14" 2,0</t>
  </si>
  <si>
    <t>"K16" 4,85</t>
  </si>
  <si>
    <t>"K17" 2,35</t>
  </si>
  <si>
    <t>"K23" 2,43</t>
  </si>
  <si>
    <t>"K24" 1,3</t>
  </si>
  <si>
    <t>"K25" 2,43</t>
  </si>
  <si>
    <t>"K26" 5,6</t>
  </si>
  <si>
    <t>"K32" 0,6</t>
  </si>
  <si>
    <t>"K33" 0,35</t>
  </si>
  <si>
    <t>"K34" 0,65</t>
  </si>
  <si>
    <t>51</t>
  </si>
  <si>
    <t>985211111</t>
  </si>
  <si>
    <t>Vyklínování uvolněných kamenů zdiva úlomky kamene, popřípadě cihel délky spáry na 1 m2 upravované plochy do 6 m</t>
  </si>
  <si>
    <t>-1070426919</t>
  </si>
  <si>
    <t>https://podminky.urs.cz/item/CS_URS_2023_01/985211111</t>
  </si>
  <si>
    <t>Výkres  Půdorys 2.PP - nový stav</t>
  </si>
  <si>
    <t>"2S-PO1" 12,51</t>
  </si>
  <si>
    <t xml:space="preserve">"1S-PO1" </t>
  </si>
  <si>
    <t>"1S.01" 35,45</t>
  </si>
  <si>
    <t>"1S.02" 9,89</t>
  </si>
  <si>
    <t>"1S.03" 4,95</t>
  </si>
  <si>
    <t>"2S-SR1" 17,3 "odhad klenby"</t>
  </si>
  <si>
    <t xml:space="preserve">"1S-SR1" </t>
  </si>
  <si>
    <t>"1S.01" 39,85 "odhad klenby"</t>
  </si>
  <si>
    <t>"1S.02" 13,01 "odhad klenby"</t>
  </si>
  <si>
    <t>"1S.03" 6,8 "odhad klenby"</t>
  </si>
  <si>
    <t xml:space="preserve">"2.01" </t>
  </si>
  <si>
    <t>"nika"  0,33*(0,5+0,45+0,45+(0,5*1,5))  "odhad koef. klenby"</t>
  </si>
  <si>
    <t xml:space="preserve">"střílna" </t>
  </si>
  <si>
    <t>(1,1+1,1+(0,932*1,35))*1,294   "odhad koef. klenby"</t>
  </si>
  <si>
    <t>(0,5+0,5+(0,18*1,35))*0,13  "odhad koef. klenby"</t>
  </si>
  <si>
    <t>"okno F21"</t>
  </si>
  <si>
    <t>0,54*(0,92+0,92+(0,58*1,3))  "odhad koef. klenby"</t>
  </si>
  <si>
    <t>0,295*(0,92+0,92+(0,35*1,3))  "odhad koef. klenby"</t>
  </si>
  <si>
    <t xml:space="preserve">"dveře D19" </t>
  </si>
  <si>
    <t>0,5*(1,2*1,3)  "odhad koef. klenby"</t>
  </si>
  <si>
    <t xml:space="preserve">"4.01" </t>
  </si>
  <si>
    <t>52</t>
  </si>
  <si>
    <t>985221101</t>
  </si>
  <si>
    <t>Doplnění zdiva ručně do aktivované malty cihlami</t>
  </si>
  <si>
    <t>979681609</t>
  </si>
  <si>
    <t>https://podminky.urs.cz/item/CS_URS_2023_01/985221101</t>
  </si>
  <si>
    <t>Převzaté výměry</t>
  </si>
  <si>
    <t>Návrh opravy hlavního krovu</t>
  </si>
  <si>
    <t>6,4</t>
  </si>
  <si>
    <t>53</t>
  </si>
  <si>
    <t>59610001</t>
  </si>
  <si>
    <t>cihla pálená plná do P15 290x140x65mm</t>
  </si>
  <si>
    <t>1156075837</t>
  </si>
  <si>
    <t>6,4*305 'Přepočtené koeficientem množství</t>
  </si>
  <si>
    <t>54</t>
  </si>
  <si>
    <t>R004</t>
  </si>
  <si>
    <t>Očištění a odtranění uvolněného zdiva</t>
  </si>
  <si>
    <t>-2074547233</t>
  </si>
  <si>
    <t>"1S.02" 1</t>
  </si>
  <si>
    <t>55</t>
  </si>
  <si>
    <t>R008</t>
  </si>
  <si>
    <t>Prostup stropem do 2NP</t>
  </si>
  <si>
    <t>ks</t>
  </si>
  <si>
    <t>1711709284</t>
  </si>
  <si>
    <t>"1.06 " 3</t>
  </si>
  <si>
    <t>"1.12 " 3</t>
  </si>
  <si>
    <t>56</t>
  </si>
  <si>
    <t>R009</t>
  </si>
  <si>
    <t>Prostup hradbou</t>
  </si>
  <si>
    <t>-1938024170</t>
  </si>
  <si>
    <t>"1.13 " 1,1*1,09*2,2</t>
  </si>
  <si>
    <t>997</t>
  </si>
  <si>
    <t>Přesun sutě</t>
  </si>
  <si>
    <t>57</t>
  </si>
  <si>
    <t>997006511</t>
  </si>
  <si>
    <t>Vodorovná doprava suti na skládku s naložením na dopravní prostředek a složením do 100 m</t>
  </si>
  <si>
    <t>938950944</t>
  </si>
  <si>
    <t>https://podminky.urs.cz/item/CS_URS_2023_01/997006511</t>
  </si>
  <si>
    <t>58</t>
  </si>
  <si>
    <t>997013002</t>
  </si>
  <si>
    <t>Vyklizení ulehlé suti na vzdálenost do 3 m od okraje vyklízeného prostoru nebo s naložením na dopravní prostředek z prostorů o půdorysné ploše do 15 m2 z výšky (hloubky) do 10 m</t>
  </si>
  <si>
    <t>-17216394</t>
  </si>
  <si>
    <t>https://podminky.urs.cz/item/CS_URS_2023_01/997013002</t>
  </si>
  <si>
    <t>odhad suti z předchozích rekontrukcí, ponechané na místě</t>
  </si>
  <si>
    <t>35/3</t>
  </si>
  <si>
    <t>59</t>
  </si>
  <si>
    <t>997013213</t>
  </si>
  <si>
    <t>Vnitrostaveništní doprava suti a vybouraných hmot vodorovně do 50 m svisle ručně pro budovy a haly výšky přes 9 do 12 m</t>
  </si>
  <si>
    <t>-585332763</t>
  </si>
  <si>
    <t>https://podminky.urs.cz/item/CS_URS_2023_01/997013213</t>
  </si>
  <si>
    <t>239,508</t>
  </si>
  <si>
    <t>11,667/1,8 "předpoklad hmotnosti 1800 kg/m3"</t>
  </si>
  <si>
    <t>60</t>
  </si>
  <si>
    <t>997013501</t>
  </si>
  <si>
    <t>Odvoz suti a vybouraných hmot na skládku nebo meziskládku se složením, na vzdálenost do 1 km</t>
  </si>
  <si>
    <t>429080319</t>
  </si>
  <si>
    <t>https://podminky.urs.cz/item/CS_URS_2023_01/997013501</t>
  </si>
  <si>
    <t>61</t>
  </si>
  <si>
    <t>997013509</t>
  </si>
  <si>
    <t>Odvoz suti a vybouraných hmot na skládku nebo meziskládku se složením, na vzdálenost Příplatek k ceně za každý další i započatý 1 km přes 1 km</t>
  </si>
  <si>
    <t>1726556659</t>
  </si>
  <si>
    <t>https://podminky.urs.cz/item/CS_URS_2023_01/997013509</t>
  </si>
  <si>
    <t>předpoklad skládky 10 km</t>
  </si>
  <si>
    <t xml:space="preserve">245,99*10 </t>
  </si>
  <si>
    <t>62</t>
  </si>
  <si>
    <t>997013631</t>
  </si>
  <si>
    <t>Poplatek za uložení stavebního odpadu na skládce (skládkovné) směsného stavebního a demoličního zatříděného do Katalogu odpadů pod kódem 17 09 04</t>
  </si>
  <si>
    <t>940023326</t>
  </si>
  <si>
    <t>https://podminky.urs.cz/item/CS_URS_2023_01/997013631</t>
  </si>
  <si>
    <t>245,99-49,072</t>
  </si>
  <si>
    <t>63</t>
  </si>
  <si>
    <t>997013811</t>
  </si>
  <si>
    <t>Poplatek za uložení stavebního odpadu na skládce (skládkovné) dřevěného zatříděného do Katalogu odpadů pod kódem 17 02 01</t>
  </si>
  <si>
    <t>-622751044</t>
  </si>
  <si>
    <t>https://podminky.urs.cz/item/CS_URS_2023_01/997013811</t>
  </si>
  <si>
    <t>"kce truhlářské" 2,343</t>
  </si>
  <si>
    <t>"krytina" 8,989</t>
  </si>
  <si>
    <t>"tesařina" 37,74</t>
  </si>
  <si>
    <t>998</t>
  </si>
  <si>
    <t>Přesun hmot</t>
  </si>
  <si>
    <t>64</t>
  </si>
  <si>
    <t>998011002</t>
  </si>
  <si>
    <t>Přesun hmot pro budovy občanské výstavby, bydlení, výrobu a služby s nosnou svislou konstrukcí zděnou z cihel, tvárnic nebo kamene vodorovná dopravní vzdálenost do 100 m pro budovy výšky přes 6 do 12 m</t>
  </si>
  <si>
    <t>213891411</t>
  </si>
  <si>
    <t>https://podminky.urs.cz/item/CS_URS_2023_01/998011002</t>
  </si>
  <si>
    <t>65</t>
  </si>
  <si>
    <t>998017002</t>
  </si>
  <si>
    <t>Přesun hmot pro budovy občanské výstavby, bydlení, výrobu a služby s omezením mechanizace vodorovná dopravní vzdálenost do 100 m pro budovy s jakoukoliv nosnou konstrukcí výšky přes 6 do 12 m</t>
  </si>
  <si>
    <t>-260532934</t>
  </si>
  <si>
    <t>https://podminky.urs.cz/item/CS_URS_2023_01/998017002</t>
  </si>
  <si>
    <t>66</t>
  </si>
  <si>
    <t>998018002</t>
  </si>
  <si>
    <t>Přesun hmot pro budovy občanské výstavby, bydlení, výrobu a služby ruční - bez užití mechanizace vodorovná dopravní vzdálenost do 100 m pro budovy s jakoukoliv nosnou konstrukcí výšky přes 6 do 12 m</t>
  </si>
  <si>
    <t>1955441412</t>
  </si>
  <si>
    <t>https://podminky.urs.cz/item/CS_URS_2023_01/998018002</t>
  </si>
  <si>
    <t>PSV</t>
  </si>
  <si>
    <t>Práce a dodávky PSV</t>
  </si>
  <si>
    <t>741</t>
  </si>
  <si>
    <t>Elektroinstalace - silnoproud</t>
  </si>
  <si>
    <t>67</t>
  </si>
  <si>
    <t>741-R01</t>
  </si>
  <si>
    <t>hromosvod</t>
  </si>
  <si>
    <t>-1180471450</t>
  </si>
  <si>
    <t>hromosvod + 4 svody</t>
  </si>
  <si>
    <t xml:space="preserve">Návrh opravy krovu Kaplanky </t>
  </si>
  <si>
    <t>Hromosvod + 2 svody</t>
  </si>
  <si>
    <t>68</t>
  </si>
  <si>
    <t>741-R02</t>
  </si>
  <si>
    <t>Oprava hromosvodu - kaplanka vč. nátěru</t>
  </si>
  <si>
    <t>-1096848532</t>
  </si>
  <si>
    <t>748</t>
  </si>
  <si>
    <t>Elektromontáže - osvětlovací zařízení a svítidla</t>
  </si>
  <si>
    <t>69</t>
  </si>
  <si>
    <t>E01</t>
  </si>
  <si>
    <t xml:space="preserve">Demontáž stávajících svítidel, koncových prvků elektro a kabeláže </t>
  </si>
  <si>
    <t>-1607203842</t>
  </si>
  <si>
    <t>762</t>
  </si>
  <si>
    <t>Konstrukce tesařské</t>
  </si>
  <si>
    <t>70</t>
  </si>
  <si>
    <t>76208.r01</t>
  </si>
  <si>
    <t>Přesun vazného trámu a sloupku se vzpěrami</t>
  </si>
  <si>
    <t>-1743815740</t>
  </si>
  <si>
    <t xml:space="preserve"> viz výkres č.D.1.1.b. P004c - půdorys krovu - nový stav </t>
  </si>
  <si>
    <t>71</t>
  </si>
  <si>
    <t>76208.r</t>
  </si>
  <si>
    <t>Práce související s přesunem vazného trámu</t>
  </si>
  <si>
    <t>-1424342536</t>
  </si>
  <si>
    <t>72</t>
  </si>
  <si>
    <t>762083121</t>
  </si>
  <si>
    <t>Impregnace řeziva máčením proti dřevokaznému hmyzu, houbám a plísním, třída ohrožení 1 a 2 (dřevo v interiéru)</t>
  </si>
  <si>
    <t>-238417877</t>
  </si>
  <si>
    <t>https://podminky.urs.cz/item/CS_URS_2023_01/762083121</t>
  </si>
  <si>
    <t>řezivo smrkové sušené tl 35mm</t>
  </si>
  <si>
    <t>3,012</t>
  </si>
  <si>
    <t>stěny</t>
  </si>
  <si>
    <t>4,596</t>
  </si>
  <si>
    <t>73</t>
  </si>
  <si>
    <t>762083122</t>
  </si>
  <si>
    <t>Impregnace řeziva máčením proti dřevokaznému hmyzu, houbám a plísním, třída ohrožení 3 a 4 (dřevo v exteriéru)</t>
  </si>
  <si>
    <t>-1042447527</t>
  </si>
  <si>
    <t>https://podminky.urs.cz/item/CS_URS_2023_01/762083122</t>
  </si>
  <si>
    <t>řezivo dubové sušené tl 50mm</t>
  </si>
  <si>
    <t>0,21</t>
  </si>
  <si>
    <t>řezivo dubové sušené tl 30mm</t>
  </si>
  <si>
    <t>0,0945</t>
  </si>
  <si>
    <t>hranol stavební řezivo průřezu do 120cm2 do dl 6m</t>
  </si>
  <si>
    <t>0,806</t>
  </si>
  <si>
    <t>hranol stavební řezivo průřezu do 224cm2 do dl 6m</t>
  </si>
  <si>
    <t>3,654</t>
  </si>
  <si>
    <t>hranol stavební řezivo průřezu do 288cm2 do dl 6m</t>
  </si>
  <si>
    <t>0,752</t>
  </si>
  <si>
    <t>hranol stavební řezivo průřezu do 450cm2 do dl 6m</t>
  </si>
  <si>
    <t>0,34</t>
  </si>
  <si>
    <t>hranol stavební řezivo průřezu nad 450cm2 do dl 6m</t>
  </si>
  <si>
    <t>1,546</t>
  </si>
  <si>
    <t>řezivo smrkové sušené tl 30mm</t>
  </si>
  <si>
    <t>13,685</t>
  </si>
  <si>
    <t>řezivo smrkové sušené tl 50mm</t>
  </si>
  <si>
    <t>1,26</t>
  </si>
  <si>
    <t>řezivo jehličnaté lať pevnostní třída S10-13 průřez 40x60mm</t>
  </si>
  <si>
    <t>8,165</t>
  </si>
  <si>
    <t>řezivo modřínové sušené tl 30mm</t>
  </si>
  <si>
    <t>3,885</t>
  </si>
  <si>
    <t>7,796</t>
  </si>
  <si>
    <t>řezivo jehličnaté lať pevnostní třída S10-13 průřez 20x50mm</t>
  </si>
  <si>
    <t>0,754</t>
  </si>
  <si>
    <t>74</t>
  </si>
  <si>
    <t>7620R</t>
  </si>
  <si>
    <t xml:space="preserve">Montáž pomocných konstrukcí </t>
  </si>
  <si>
    <t>-639367367</t>
  </si>
  <si>
    <t>kaplanka</t>
  </si>
  <si>
    <t>děkanství</t>
  </si>
  <si>
    <t>0,889</t>
  </si>
  <si>
    <t>75</t>
  </si>
  <si>
    <t>60556101</t>
  </si>
  <si>
    <t>677320265</t>
  </si>
  <si>
    <t>4,0*0,05</t>
  </si>
  <si>
    <t>0,2*1,05 'Přepočtené koeficientem množství</t>
  </si>
  <si>
    <t>76</t>
  </si>
  <si>
    <t>60556100</t>
  </si>
  <si>
    <t>1923460192</t>
  </si>
  <si>
    <t>3,0*0,03</t>
  </si>
  <si>
    <t>0,09*1,05 'Přepočtené koeficientem množství</t>
  </si>
  <si>
    <t>77</t>
  </si>
  <si>
    <t>762123120.r</t>
  </si>
  <si>
    <t>Montáž stěn a příček vázaných z fošen, hranolů, hranolků, průřezové plochy přes 100 do 144 cm2</t>
  </si>
  <si>
    <t>1870279292</t>
  </si>
  <si>
    <t>"1.07" 0,5*0,3*2,7</t>
  </si>
  <si>
    <t>"1.08" 2*0,4*0,3*3,0</t>
  </si>
  <si>
    <t>"1.10, 1.11" 2*0,2*0,3*2,8</t>
  </si>
  <si>
    <t>"1.16" 0,812*1,68*0,25</t>
  </si>
  <si>
    <t>"1.18" ((2,676*1,8+1,32*3,42)-0,8*1,8)*0,3</t>
  </si>
  <si>
    <t>78</t>
  </si>
  <si>
    <t>60512130</t>
  </si>
  <si>
    <t>1614010207</t>
  </si>
  <si>
    <t>4,169*1,1 'Přepočtené koeficientem množství</t>
  </si>
  <si>
    <t>79</t>
  </si>
  <si>
    <t>762331922</t>
  </si>
  <si>
    <t>Vyřezání části střešní vazby vázané konstrukce krovů průřezové plochy řeziva přes 120 do 224 cm2, délky vyřezané části krovového prvku přes 3 do 5 m</t>
  </si>
  <si>
    <t>-1759159599</t>
  </si>
  <si>
    <t>https://podminky.urs.cz/item/CS_URS_2023_01/762331922</t>
  </si>
  <si>
    <t>odhad průřezové plochy</t>
  </si>
  <si>
    <t>166,0</t>
  </si>
  <si>
    <t>80</t>
  </si>
  <si>
    <t>762332931</t>
  </si>
  <si>
    <t>Doplnění střešní vazby řezivem - montáž (materiál ve specifikaci) nehoblovaným, průřezové plochy do 120 cm2</t>
  </si>
  <si>
    <t>-1887623941</t>
  </si>
  <si>
    <t>https://podminky.urs.cz/item/CS_URS_2023_01/762332931</t>
  </si>
  <si>
    <t>námětek 100/120</t>
  </si>
  <si>
    <t>2,0*32</t>
  </si>
  <si>
    <t>81</t>
  </si>
  <si>
    <t>60512125</t>
  </si>
  <si>
    <t>953312948</t>
  </si>
  <si>
    <t>0,768*1,05 'Přepočtené koeficientem množství</t>
  </si>
  <si>
    <t>82</t>
  </si>
  <si>
    <t>762332932</t>
  </si>
  <si>
    <t>Doplnění střešní vazby řezivem - montáž (materiál ve specifikaci) nehoblovaným, průřezové plochy přes 120 do 224 cm2</t>
  </si>
  <si>
    <t>-1150586666</t>
  </si>
  <si>
    <t>https://podminky.urs.cz/item/CS_URS_2023_01/762332932</t>
  </si>
  <si>
    <t>krokev šift úžlabí  120/160</t>
  </si>
  <si>
    <t>5,5*2</t>
  </si>
  <si>
    <t>4,5*2</t>
  </si>
  <si>
    <t>3,5*2</t>
  </si>
  <si>
    <t>krokev 140/160</t>
  </si>
  <si>
    <t>6,5*1</t>
  </si>
  <si>
    <t>4,5*3</t>
  </si>
  <si>
    <t>2,5*15</t>
  </si>
  <si>
    <t>hambalek 140/140</t>
  </si>
  <si>
    <t>3,5*4</t>
  </si>
  <si>
    <t>2,5*7</t>
  </si>
  <si>
    <t>sloupek 140/140 ,120/120</t>
  </si>
  <si>
    <t>4,5*4</t>
  </si>
  <si>
    <t>šikmá vzpěra 120/140</t>
  </si>
  <si>
    <t>4,5*6</t>
  </si>
  <si>
    <t>83</t>
  </si>
  <si>
    <t>-832455623</t>
  </si>
  <si>
    <t>"krokev šift úžlabí  120/160</t>
  </si>
  <si>
    <t>5,0*2*0,12*0,16</t>
  </si>
  <si>
    <t>4,0*2*0,12*0,16</t>
  </si>
  <si>
    <t>3,0*2*0,12*0,16</t>
  </si>
  <si>
    <t>6,0*1*0,14*0,16</t>
  </si>
  <si>
    <t>4,0*3*0,14*0,16</t>
  </si>
  <si>
    <t>2,0*15*0,14*0,16</t>
  </si>
  <si>
    <t>3,0*4*0,14*0,14</t>
  </si>
  <si>
    <t>2,0*7*0,14*0,14</t>
  </si>
  <si>
    <t>4,0*4*0,14*0,14</t>
  </si>
  <si>
    <t>4,0*4*0,12*0,12</t>
  </si>
  <si>
    <t>4,0*6*0,12*0,14</t>
  </si>
  <si>
    <t>2,992*1,05 'Přepočtené koeficientem množství</t>
  </si>
  <si>
    <t>84</t>
  </si>
  <si>
    <t>762332933</t>
  </si>
  <si>
    <t>Doplnění střešní vazby řezivem - montáž (materiál ve specifikaci) nehoblovaným, průřezové plochy přes 224 do 288 cm2</t>
  </si>
  <si>
    <t>-1507112069</t>
  </si>
  <si>
    <t>https://podminky.urs.cz/item/CS_URS_2023_01/762332933</t>
  </si>
  <si>
    <t>krok úžlabí 140/180</t>
  </si>
  <si>
    <t>6,5*2</t>
  </si>
  <si>
    <t>vaznice 160/180</t>
  </si>
  <si>
    <t>85</t>
  </si>
  <si>
    <t>60512135</t>
  </si>
  <si>
    <t>1811228848</t>
  </si>
  <si>
    <t>6,0*2*0,14*0,18</t>
  </si>
  <si>
    <t>4,0*3*0,16*0,18</t>
  </si>
  <si>
    <t>0,648*1,05 'Přepočtené koeficientem množství</t>
  </si>
  <si>
    <t>86</t>
  </si>
  <si>
    <t>762332934</t>
  </si>
  <si>
    <t>Doplnění střešní vazby řezivem - montáž (materiál ve specifikaci) nehoblovaným, průřezové plochy přes 288 do 450 cm2</t>
  </si>
  <si>
    <t>478359960</t>
  </si>
  <si>
    <t>https://podminky.urs.cz/item/CS_URS_2023_01/762332934</t>
  </si>
  <si>
    <t>výměna 180/200</t>
  </si>
  <si>
    <t>87</t>
  </si>
  <si>
    <t>60512140</t>
  </si>
  <si>
    <t>1914441023</t>
  </si>
  <si>
    <t>4,0*2*0,18*0,2</t>
  </si>
  <si>
    <t>0,288*1,05 'Přepočtené koeficientem množství</t>
  </si>
  <si>
    <t>88</t>
  </si>
  <si>
    <t>762332935</t>
  </si>
  <si>
    <t>Doplnění střešní vazby řezivem - montáž (materiál ve specifikaci) nehoblovaným, průřezové plochy přes 450 do 600 cm2</t>
  </si>
  <si>
    <t>1480559419</t>
  </si>
  <si>
    <t>https://podminky.urs.cz/item/CS_URS_2023_01/762332935</t>
  </si>
  <si>
    <t>Vazný trám 220/240</t>
  </si>
  <si>
    <t>2,3*3</t>
  </si>
  <si>
    <t>6,0*2</t>
  </si>
  <si>
    <t>89</t>
  </si>
  <si>
    <t>60512145</t>
  </si>
  <si>
    <t>-1942381849</t>
  </si>
  <si>
    <t>1,47275409836066*1,05 'Přepočtené koeficientem množství</t>
  </si>
  <si>
    <t>90</t>
  </si>
  <si>
    <t>762341250</t>
  </si>
  <si>
    <t>Montáž bednění střech rovných a šikmých sklonu do 60° s vyřezáním otvorů z prken hoblovaných</t>
  </si>
  <si>
    <t>664753362</t>
  </si>
  <si>
    <t>https://podminky.urs.cz/item/CS_URS_2023_01/762341250</t>
  </si>
  <si>
    <t>"prkenné bednění" 580,0</t>
  </si>
  <si>
    <t>"výdřeva žlabu" 20,0</t>
  </si>
  <si>
    <t>"pomocné fošny" 10,0</t>
  </si>
  <si>
    <t>91</t>
  </si>
  <si>
    <t>60516100</t>
  </si>
  <si>
    <t>-1083734386</t>
  </si>
  <si>
    <t>"prkenné bednění" 580,0*0,024</t>
  </si>
  <si>
    <t>13,92*1,05 'Přepočtené koeficientem množství</t>
  </si>
  <si>
    <t>92</t>
  </si>
  <si>
    <t>60516101</t>
  </si>
  <si>
    <t>-975819501</t>
  </si>
  <si>
    <t>"výdřeva žlabu" 20,0*0,04</t>
  </si>
  <si>
    <t>"pomocné fošny" 10,0*0,04</t>
  </si>
  <si>
    <t>1,2*1,05 'Přepočtené koeficientem množství</t>
  </si>
  <si>
    <t>93</t>
  </si>
  <si>
    <t>762341821</t>
  </si>
  <si>
    <t>Demontáž bednění a laťování bednění střech rovných, obloukových, sklonu do 60° se všemi nadstřešními konstrukcemi z fošen hrubých, hoblovaných</t>
  </si>
  <si>
    <t>-1423898056</t>
  </si>
  <si>
    <t>https://podminky.urs.cz/item/CS_URS_2023_01/762341821</t>
  </si>
  <si>
    <t>680,0</t>
  </si>
  <si>
    <t>94</t>
  </si>
  <si>
    <t>762342214</t>
  </si>
  <si>
    <t>Montáž laťování střech jednoduchých sklonu do 60° při osové vzdálenosti latí přes 150 do 360 mm</t>
  </si>
  <si>
    <t>1862250768</t>
  </si>
  <si>
    <t>https://podminky.urs.cz/item/CS_URS_2023_01/762342214</t>
  </si>
  <si>
    <t>580,0</t>
  </si>
  <si>
    <t>95</t>
  </si>
  <si>
    <t>60514106</t>
  </si>
  <si>
    <t>-1930449095</t>
  </si>
  <si>
    <t>2500*0,06*0,04</t>
  </si>
  <si>
    <t>6*1,05 'Přepočtené koeficientem množství</t>
  </si>
  <si>
    <t>96</t>
  </si>
  <si>
    <t>762342812</t>
  </si>
  <si>
    <t>Demontáž bednění a laťování laťování střech sklonu do 60° se všemi nadstřešními konstrukcemi, z latí průřezové plochy do 25 cm2 při osové vzdálenosti přes 0,22 do 0,50 m</t>
  </si>
  <si>
    <t>-697550265</t>
  </si>
  <si>
    <t>https://podminky.urs.cz/item/CS_URS_2023_01/762342812</t>
  </si>
  <si>
    <t>97</t>
  </si>
  <si>
    <t>762353530R</t>
  </si>
  <si>
    <t>Montáž nadstřešních konstrukcí střešních vikýřů z hraněného řeziva, volského oka, průřezové plochy přes 144 do 224 cm2</t>
  </si>
  <si>
    <t>-1271215332</t>
  </si>
  <si>
    <t>98</t>
  </si>
  <si>
    <t>762395000</t>
  </si>
  <si>
    <t>Spojovací prostředky krovů, bednění a laťování, nadstřešních konstrukcí svory, prkna, hřebíky, pásová ocel, vruty</t>
  </si>
  <si>
    <t>1134639290</t>
  </si>
  <si>
    <t>https://podminky.urs.cz/item/CS_URS_2023_01/762395000</t>
  </si>
  <si>
    <t>3,653</t>
  </si>
  <si>
    <t>14,616</t>
  </si>
  <si>
    <t>6,305</t>
  </si>
  <si>
    <t>99</t>
  </si>
  <si>
    <t>762521812</t>
  </si>
  <si>
    <t>Demontáž podlah bez polštářů z prken nebo fošen tl. přes 32 mm</t>
  </si>
  <si>
    <t>989518560</t>
  </si>
  <si>
    <t>https://podminky.urs.cz/item/CS_URS_2023_01/762521812</t>
  </si>
  <si>
    <t>ozn. A3</t>
  </si>
  <si>
    <t>"m.č. 1.04" 17,74</t>
  </si>
  <si>
    <t>"m.č. 1.06" 21,42</t>
  </si>
  <si>
    <t>"m.č. 1.07" 30,51</t>
  </si>
  <si>
    <t>"m.č. 1.08" 18,86</t>
  </si>
  <si>
    <t>"m.č. 1.09" 20,36</t>
  </si>
  <si>
    <t>"m.č. 1.14" 6,19</t>
  </si>
  <si>
    <t>100</t>
  </si>
  <si>
    <t>762522812</t>
  </si>
  <si>
    <t>Demontáž podlah s polštáři z prken nebo fošen tl. přes 32 mm</t>
  </si>
  <si>
    <t>37127872</t>
  </si>
  <si>
    <t>https://podminky.urs.cz/item/CS_URS_2023_01/762522812</t>
  </si>
  <si>
    <t>"1.02" 31,49</t>
  </si>
  <si>
    <t>"1.03" 27,12</t>
  </si>
  <si>
    <t>Demontáž a odstranění horního záklopu:</t>
  </si>
  <si>
    <t>"2.02" 22+17,1</t>
  </si>
  <si>
    <t>"2.04" 110</t>
  </si>
  <si>
    <t>101</t>
  </si>
  <si>
    <t>RVP 001</t>
  </si>
  <si>
    <t>Řemeslná oprava horního záklopu</t>
  </si>
  <si>
    <t>-1354690974</t>
  </si>
  <si>
    <t>"2.04" 12+22</t>
  </si>
  <si>
    <t>"2.03" 71</t>
  </si>
  <si>
    <t>102</t>
  </si>
  <si>
    <t>RVP 002</t>
  </si>
  <si>
    <t>D + M Nové polštáže do podlah</t>
  </si>
  <si>
    <t>-521020174</t>
  </si>
  <si>
    <t>"1.02"31,49</t>
  </si>
  <si>
    <t>"1.03"27,13</t>
  </si>
  <si>
    <t>"1.10"14,14</t>
  </si>
  <si>
    <t>"1.09"30,51</t>
  </si>
  <si>
    <t>"1.08"18,86</t>
  </si>
  <si>
    <t>"1.07"20,36</t>
  </si>
  <si>
    <t>103</t>
  </si>
  <si>
    <t>762523108</t>
  </si>
  <si>
    <t>Položení podlah hoblovaných na sraz z fošen</t>
  </si>
  <si>
    <t>1312527944</t>
  </si>
  <si>
    <t>https://podminky.urs.cz/item/CS_URS_2023_01/762523108</t>
  </si>
  <si>
    <t>tl. do 40 mm, materiál - smrk</t>
  </si>
  <si>
    <t>"2.02" 105*2+53,28*2+28,51+45*2</t>
  </si>
  <si>
    <t>"2.03" 73,79*2</t>
  </si>
  <si>
    <t>"3.02" 2,45</t>
  </si>
  <si>
    <t>104</t>
  </si>
  <si>
    <t>60556101R</t>
  </si>
  <si>
    <t>1437147541</t>
  </si>
  <si>
    <t>"3.02" 2,45*0,04</t>
  </si>
  <si>
    <t>0,098*1,05 'Přepočtené koeficientem množství</t>
  </si>
  <si>
    <t>105</t>
  </si>
  <si>
    <t>-1526171279</t>
  </si>
  <si>
    <t>"2.02" ((105*2)+(53,28*2)+28,51+(45*2))*0,025</t>
  </si>
  <si>
    <t>"2.03" 73,79*2*0,025</t>
  </si>
  <si>
    <t>14,567*1,05 'Přepočtené koeficientem množství</t>
  </si>
  <si>
    <t>106</t>
  </si>
  <si>
    <t>762523944.r</t>
  </si>
  <si>
    <t>Doplnění části podlah z prken nebo fošen tl přes 32 mm pl jednotlivě přes 4 do 8 m2 - VČ. MATERIÁLU, SOKLU A PŘECHODOVÝCH LIŠT</t>
  </si>
  <si>
    <t>-1634276841</t>
  </si>
  <si>
    <t>VČ. INPREGNACE A BEZBARVÉ POVRCHOVÉ ÚPRAVY (PŘÍRODNÍ OCHRANNÝ OLEJ BEZBARVÝ)</t>
  </si>
  <si>
    <t>výkres Půdorys krovu - nový stav</t>
  </si>
  <si>
    <t>"2.02" (54,3+77,2+9,6)*1,03</t>
  </si>
  <si>
    <t>"2.04" 6,35*1,03</t>
  </si>
  <si>
    <t>151,874*1,12 'Přepočtené koeficientem množství</t>
  </si>
  <si>
    <t>107</t>
  </si>
  <si>
    <t>762524911</t>
  </si>
  <si>
    <t>Položení polštářů tesařské podlahy s nastavením tl. do 100 mm a příložkami</t>
  </si>
  <si>
    <t>-1201466553</t>
  </si>
  <si>
    <t>https://podminky.urs.cz/item/CS_URS_2023_01/762524911</t>
  </si>
  <si>
    <t>výkres Půdorys 1NP - nový stav</t>
  </si>
  <si>
    <t>"m.č. 1.07 - předpoklad" (5,176/0,5*4,008)/2</t>
  </si>
  <si>
    <t>"m.č. 1.08 - předpoklad" (5,32/0,5*3,547)/2</t>
  </si>
  <si>
    <t>"m.č. 1.09 - předpoklad" (5,747/0,5*5,374)/2</t>
  </si>
  <si>
    <t>"m.č. 1.10 - předpoklad" (6,001/0,5*3,082)/2</t>
  </si>
  <si>
    <t>108</t>
  </si>
  <si>
    <t>762523900.r</t>
  </si>
  <si>
    <t>Řemeslná oprava dřevěných fošnových podlah - vč soklu</t>
  </si>
  <si>
    <t>-333445251</t>
  </si>
  <si>
    <t>viz. výkres D.1.1.b. P04b - Půdorys krovu - bourací práce</t>
  </si>
  <si>
    <t>"2.04" 22+12 "řemeslná oprava 100% podlahy. Poznámka: Oprava horního záklopu dřevěného stropu - oprava na místě"</t>
  </si>
  <si>
    <t>"2.03"  71 "řemeslná oprava 100% podlahy. Poznámka: Oprava horního záklopu stávající klenby - oprava na místě"</t>
  </si>
  <si>
    <t>109</t>
  </si>
  <si>
    <t>762528812</t>
  </si>
  <si>
    <t>Demontáž podlah k dalšímu použití s polštáři z prken nebo fošen tl. přes 32 mm</t>
  </si>
  <si>
    <t>1228944593</t>
  </si>
  <si>
    <t>https://podminky.urs.cz/item/CS_URS_2023_01/762528812</t>
  </si>
  <si>
    <t>"m.č. 1.02" 31,49</t>
  </si>
  <si>
    <t>"m.č. 1.03" 27,12</t>
  </si>
  <si>
    <t>110</t>
  </si>
  <si>
    <t>762528811.r</t>
  </si>
  <si>
    <t xml:space="preserve">Příplatek za šetrnou demontáž, uložení na určeném místě </t>
  </si>
  <si>
    <t>-1423970827</t>
  </si>
  <si>
    <t>111</t>
  </si>
  <si>
    <t>762523921</t>
  </si>
  <si>
    <t>Doplnění tesařské podlahy prkny nebo fošnami (materiál v ceně) tl. do 32 mm hoblovanými na sraz, plochy jednotlivě do 0,25 m2</t>
  </si>
  <si>
    <t>1750411729</t>
  </si>
  <si>
    <t>https://podminky.urs.cz/item/CS_URS_2023_01/762523921</t>
  </si>
  <si>
    <t>"1S-A2" 2,131*1,18*0,3 "30%"</t>
  </si>
  <si>
    <t>112</t>
  </si>
  <si>
    <t>762811510</t>
  </si>
  <si>
    <t>Záklop stropů montáž (materiál ve specifikaci) z prken hrubých zapuštěného na sraz spáry zakryté lepenkovými pásy nebo lištami</t>
  </si>
  <si>
    <t>-61253475</t>
  </si>
  <si>
    <t>https://podminky.urs.cz/item/CS_URS_2023_01/762811510</t>
  </si>
  <si>
    <t>"2.02" 105,0+28,51</t>
  </si>
  <si>
    <t>"2.03" 73,79</t>
  </si>
  <si>
    <t>"3.02 - nové dřev. podbití tl. 25 mm" 2,45</t>
  </si>
  <si>
    <t>113</t>
  </si>
  <si>
    <t>60515111</t>
  </si>
  <si>
    <t>řezivo jehličnaté boční prkno 20-30mm</t>
  </si>
  <si>
    <t>-2098657797</t>
  </si>
  <si>
    <t>"2.02" 105,0*0,025</t>
  </si>
  <si>
    <t>"2.02" 28,51*0,04</t>
  </si>
  <si>
    <t>"2.03" 73,79*0,025</t>
  </si>
  <si>
    <t>5,61*1,05 'Přepočtené koeficientem množství</t>
  </si>
  <si>
    <t>114</t>
  </si>
  <si>
    <t>60516105</t>
  </si>
  <si>
    <t>řezivo borové sušené tl 30mm</t>
  </si>
  <si>
    <t>-1575014961</t>
  </si>
  <si>
    <t>1,845*1,05 'Přepočtené koeficientem množství</t>
  </si>
  <si>
    <t>115</t>
  </si>
  <si>
    <t>762812811</t>
  </si>
  <si>
    <t>Demontáž záklopů stropů vrchních a zapuštěných z hoblovaných prken s olištováním, tl. do 32 mm</t>
  </si>
  <si>
    <t>1703198653</t>
  </si>
  <si>
    <t>https://podminky.urs.cz/item/CS_URS_2023_01/762812811</t>
  </si>
  <si>
    <t>2NP - KROV - viz. výkres Půdorys krovu - bourací práce</t>
  </si>
  <si>
    <t xml:space="preserve">"2.02 - demontáž a odstranění horního záklopu" 22+17,1 </t>
  </si>
  <si>
    <t>"2.04 - demontáž a odstranění horního záklopu" 110+7</t>
  </si>
  <si>
    <t xml:space="preserve">"záklop schodiště nad 1NP"  2,5 </t>
  </si>
  <si>
    <t>116</t>
  </si>
  <si>
    <t>762822850</t>
  </si>
  <si>
    <t>Demontáž stropních trámů z hraněného řeziva, průřezové plochy přes 540 cm2</t>
  </si>
  <si>
    <t>1353440435</t>
  </si>
  <si>
    <t>https://podminky.urs.cz/item/CS_URS_2023_01/762822850</t>
  </si>
  <si>
    <t>Výkres  Půdorys 1.NP - bourací práce</t>
  </si>
  <si>
    <t>"1.05" 8,133</t>
  </si>
  <si>
    <t>117</t>
  </si>
  <si>
    <t>762841811</t>
  </si>
  <si>
    <t>Demontáž podbíjení obkladů stropů a střech sklonu do 60° z hrubých prken tl. do 35 mm bez omítky</t>
  </si>
  <si>
    <t>-468798757</t>
  </si>
  <si>
    <t>https://podminky.urs.cz/item/CS_URS_2023_01/762841811</t>
  </si>
  <si>
    <t xml:space="preserve">1NP - místnosti značeny dle výkresu nový stav </t>
  </si>
  <si>
    <t xml:space="preserve">"1.01" 15,53  </t>
  </si>
  <si>
    <t xml:space="preserve">"1.04"  17,74 </t>
  </si>
  <si>
    <t>118</t>
  </si>
  <si>
    <t>762-R001</t>
  </si>
  <si>
    <t>Výlez do šindelové krytiny</t>
  </si>
  <si>
    <t>-1460774026</t>
  </si>
  <si>
    <t>119</t>
  </si>
  <si>
    <t>R007</t>
  </si>
  <si>
    <t>Výmena dřevěných trámů - vč. dodávky</t>
  </si>
  <si>
    <t>1458010208</t>
  </si>
  <si>
    <t>"1.05" 0,93+1,1</t>
  </si>
  <si>
    <t>120</t>
  </si>
  <si>
    <t>998762102</t>
  </si>
  <si>
    <t>Přesun hmot pro konstrukce tesařské stanovený z hmotnosti přesunovaného materiálu vodorovná dopravní vzdálenost do 50 m v objektech výšky přes 6 do 12 m</t>
  </si>
  <si>
    <t>-1675634011</t>
  </si>
  <si>
    <t>https://podminky.urs.cz/item/CS_URS_2023_01/998762102</t>
  </si>
  <si>
    <t>121</t>
  </si>
  <si>
    <t>998762181</t>
  </si>
  <si>
    <t>Přesun hmot pro konstrukce tesařské stanovený z hmotnosti přesunovaného materiálu Příplatek k cenám za přesun prováděný bez použití mechanizace pro jakoukoliv výšku objektu</t>
  </si>
  <si>
    <t>-655892509</t>
  </si>
  <si>
    <t>https://podminky.urs.cz/item/CS_URS_2023_01/998762181</t>
  </si>
  <si>
    <t>764</t>
  </si>
  <si>
    <t>Konstrukce klempířské</t>
  </si>
  <si>
    <t>122</t>
  </si>
  <si>
    <t>764002851</t>
  </si>
  <si>
    <t>Demontáž klempířských konstrukcí oplechování parapetů do suti</t>
  </si>
  <si>
    <t>1670739147</t>
  </si>
  <si>
    <t>https://podminky.urs.cz/item/CS_URS_2023_01/764002851</t>
  </si>
  <si>
    <t xml:space="preserve">"B14 - TiZn oplechování parapetu, RŠ 380 mm, délka" 0,5 </t>
  </si>
  <si>
    <t>123</t>
  </si>
  <si>
    <t>764002871</t>
  </si>
  <si>
    <t>Demontáž klempířských konstrukcí lemování zdí do suti</t>
  </si>
  <si>
    <t>-1746314064</t>
  </si>
  <si>
    <t>https://podminky.urs.cz/item/CS_URS_2023_01/764002871</t>
  </si>
  <si>
    <t xml:space="preserve">"B12 - TiZn boční lemování, RŠ 440 mm, délka" 3,15 </t>
  </si>
  <si>
    <t xml:space="preserve">"B13 - TiZn horní lemování, RŠ 800 mm, délka" 1 </t>
  </si>
  <si>
    <t>"B05 - TiZN oplechování hradební zdi, RŠ 480 mm, délka 0,73 m, 10ks, plocha celkem 3,5 m2" 0,73*10</t>
  </si>
  <si>
    <t>124</t>
  </si>
  <si>
    <t>764004801</t>
  </si>
  <si>
    <t>Demontáž klempířských konstrukcí žlabu podokapního do suti</t>
  </si>
  <si>
    <t>-1875645913</t>
  </si>
  <si>
    <t>https://podminky.urs.cz/item/CS_URS_2023_01/764004801</t>
  </si>
  <si>
    <t>"B06 - TiZn podokapní dešťový žlab DN120, délka"  34,7</t>
  </si>
  <si>
    <t>125</t>
  </si>
  <si>
    <t>764004831</t>
  </si>
  <si>
    <t>Demontáž klempířských konstrukcí žlabu mezistřešního nebo zaatikového do suti</t>
  </si>
  <si>
    <t>1598946018</t>
  </si>
  <si>
    <t>https://podminky.urs.cz/item/CS_URS_2023_01/764004831</t>
  </si>
  <si>
    <t>18,0</t>
  </si>
  <si>
    <t>126</t>
  </si>
  <si>
    <t>764004861</t>
  </si>
  <si>
    <t>Demontáž klempířských konstrukcí svodu do suti</t>
  </si>
  <si>
    <t>-629096457</t>
  </si>
  <si>
    <t>https://podminky.urs.cz/item/CS_URS_2023_01/764004861</t>
  </si>
  <si>
    <t xml:space="preserve">"B07 - TiZn dešťový svod DN 120, délka"  7,4 </t>
  </si>
  <si>
    <t xml:space="preserve">"B08 - TiZn dešťový svod DN 120, délka" 4,2 </t>
  </si>
  <si>
    <t>"B09 - TiZn dešťový svod DN 120, délka" 3,2</t>
  </si>
  <si>
    <t xml:space="preserve">"B10 - TiZn dešťový svod DN120, délka" 3,8 </t>
  </si>
  <si>
    <t xml:space="preserve">"B11 - TiZn dešťový svod DN120, délka" 2,6 </t>
  </si>
  <si>
    <t>127</t>
  </si>
  <si>
    <t>764232404</t>
  </si>
  <si>
    <t>Oplechování střešních prvků z měděného plechu štítu závětrnou lištou rš 330 mm</t>
  </si>
  <si>
    <t>-605499295</t>
  </si>
  <si>
    <t>https://podminky.urs.cz/item/CS_URS_2023_01/764232404</t>
  </si>
  <si>
    <t>oplechování kaplanky a štítů</t>
  </si>
  <si>
    <t>30,0</t>
  </si>
  <si>
    <t>128</t>
  </si>
  <si>
    <t>764234411</t>
  </si>
  <si>
    <t>Oplechování horních ploch zdí a nadezdívek (atik) z měděného plechu mechanicky kotvených přes rš 800 mm</t>
  </si>
  <si>
    <t>1061794116</t>
  </si>
  <si>
    <t>https://podminky.urs.cz/item/CS_URS_2023_01/764234411</t>
  </si>
  <si>
    <t xml:space="preserve"> "K24+K19+K18+K23"  32 *1,06 </t>
  </si>
  <si>
    <t>129</t>
  </si>
  <si>
    <t>764334412</t>
  </si>
  <si>
    <t>Lemování prostupů z měděného plechu bez lišty, střech s krytinou skládanou nebo z plechu</t>
  </si>
  <si>
    <t>532958976</t>
  </si>
  <si>
    <t>https://podminky.urs.cz/item/CS_URS_2023_01/764334412</t>
  </si>
  <si>
    <t>oplechování komínů</t>
  </si>
  <si>
    <t>"K01" (0,3+0,125)*1,06</t>
  </si>
  <si>
    <t>"K02" (0,865+0,125)*1,06</t>
  </si>
  <si>
    <t xml:space="preserve">"K03" (0,48+0,125)*6,5 </t>
  </si>
  <si>
    <t xml:space="preserve">"K04" (0,33+0,125)*0,91 </t>
  </si>
  <si>
    <t>"K05" (0,44+0,125)*0,91</t>
  </si>
  <si>
    <t>"K06" (0,33+0,125)*2,22</t>
  </si>
  <si>
    <t xml:space="preserve">"K07" (0,33+0,125)*0,96 </t>
  </si>
  <si>
    <t xml:space="preserve">"K08" (0,44+0,125)*0,96 </t>
  </si>
  <si>
    <t>130</t>
  </si>
  <si>
    <t>764535412</t>
  </si>
  <si>
    <t>Žlab mezistřešní nebo zaatikový z měděného plechu včetně čel a hrdel uložený v lůžku bez háků rš 1200 mm</t>
  </si>
  <si>
    <t>1161360769</t>
  </si>
  <si>
    <t>https://podminky.urs.cz/item/CS_URS_2023_01/764535412</t>
  </si>
  <si>
    <t>viz. výkres D.1.1.b P07c</t>
  </si>
  <si>
    <t>"K09 DN160mm, délka" 17,36 "m (včetně žlabového háku a plechového čela)"</t>
  </si>
  <si>
    <t>"K10 DN160 mm, délka" 1,5 "m (včetně kotlíku, 1x kolena)"</t>
  </si>
  <si>
    <t>"K11 DN125 mm, délka" 35,2 "m (včetně čela, žlabového háku, okapničky)"</t>
  </si>
  <si>
    <t>"K12 DN125 mm, délka" 4,25 "m (včetně kotlíku, 2x kolena, okapničky)"</t>
  </si>
  <si>
    <t>"K13 DN125mm, délka" 4,3 "m (včetně kotlíku, 2x kolena a okapničky)"</t>
  </si>
  <si>
    <t>"K14 DN 125mm, délka" 5,8 "m (včetně kotlíku, 2x kolena, okapničky)"</t>
  </si>
  <si>
    <t>"K15 DN 125mm, délka" 5,6 "m (včetně kotlíku, 2x kolena, okapničky)"</t>
  </si>
  <si>
    <t>"K16 DN 160 mm, délka" 8,05 "m ( včetně 1x koleno a okapničky)"</t>
  </si>
  <si>
    <t>"K17 DN160 mm, délka" 1,25 "m (včetně 1x kolena, okapničky, mřížky)"</t>
  </si>
  <si>
    <t>131</t>
  </si>
  <si>
    <t>764-R02</t>
  </si>
  <si>
    <t>Oplechování kolem žlabu - olovo tl. 2mm</t>
  </si>
  <si>
    <t>bm</t>
  </si>
  <si>
    <t>1312885310</t>
  </si>
  <si>
    <t>oplechování kolem věže Kaplanky</t>
  </si>
  <si>
    <t>"K21 R.Š. 440 mm, délka" 3,15" m = 0,44*3,15 = 1,39 m2</t>
  </si>
  <si>
    <t>"K22 R.Š. 500mm, délka" 1 "m = 0,5*1 = 0,5 m2</t>
  </si>
  <si>
    <t>"K25 R.Š. 380 mm, délka" 0,5 "m = 0,38*0,5 = 0,19 m2</t>
  </si>
  <si>
    <t>132</t>
  </si>
  <si>
    <t>764-R03</t>
  </si>
  <si>
    <t>Oplechování kolem hromosvodu</t>
  </si>
  <si>
    <t>192078290</t>
  </si>
  <si>
    <t>133</t>
  </si>
  <si>
    <t>764-R04</t>
  </si>
  <si>
    <t>Odvětrávací komínek</t>
  </si>
  <si>
    <t>1881352581</t>
  </si>
  <si>
    <t>včetně oplechování prostupu střechou</t>
  </si>
  <si>
    <t>134</t>
  </si>
  <si>
    <t>998764102</t>
  </si>
  <si>
    <t>Přesun hmot pro konstrukce klempířské stanovený z hmotnosti přesunovaného materiálu vodorovná dopravní vzdálenost do 50 m v objektech výšky přes 6 do 12 m</t>
  </si>
  <si>
    <t>-2040519256</t>
  </si>
  <si>
    <t>https://podminky.urs.cz/item/CS_URS_2023_01/998764102</t>
  </si>
  <si>
    <t>135</t>
  </si>
  <si>
    <t>998764181</t>
  </si>
  <si>
    <t>Přesun hmot pro konstrukce klempířské stanovený z hmotnosti přesunovaného materiálu Příplatek k cenám za přesun prováděný bez použití mechanizace pro jakoukoliv výšku objektu</t>
  </si>
  <si>
    <t>1084110976</t>
  </si>
  <si>
    <t>https://podminky.urs.cz/item/CS_URS_2023_01/998764181</t>
  </si>
  <si>
    <t>765</t>
  </si>
  <si>
    <t>Krytina skládaná</t>
  </si>
  <si>
    <t>136</t>
  </si>
  <si>
    <t>765162023</t>
  </si>
  <si>
    <t>Montáž krytiny z dřevěných šindelů sklon do 45° na laťování, přibití pozinkovanými hřeby dvojité krytí rovné počet šindelů přes 50 do 85 ks/m2</t>
  </si>
  <si>
    <t>-1064861707</t>
  </si>
  <si>
    <t>https://podminky.urs.cz/item/CS_URS_2023_01/765162023</t>
  </si>
  <si>
    <t>1160,0/2</t>
  </si>
  <si>
    <t>137</t>
  </si>
  <si>
    <t>60592216</t>
  </si>
  <si>
    <t>šindel štípaný modřínový impregnovaný kónický dvojitá pokládka</t>
  </si>
  <si>
    <t>1327086684</t>
  </si>
  <si>
    <t>580*2</t>
  </si>
  <si>
    <t>1160*1,33 'Přepočtené koeficientem množství</t>
  </si>
  <si>
    <t>138</t>
  </si>
  <si>
    <t>R0008</t>
  </si>
  <si>
    <t>Příplatek za montáž - tradičně tesařský způsob</t>
  </si>
  <si>
    <t>1806013858</t>
  </si>
  <si>
    <t>139</t>
  </si>
  <si>
    <t>765191911</t>
  </si>
  <si>
    <t>Demontáž pojistné hydroizolační fólie kladené ve sklonu přes 30°</t>
  </si>
  <si>
    <t>-549470345</t>
  </si>
  <si>
    <t>https://podminky.urs.cz/item/CS_URS_2023_01/765191911</t>
  </si>
  <si>
    <t>140</t>
  </si>
  <si>
    <t>765162801</t>
  </si>
  <si>
    <t>Demontáž krytiny z dřevěných šindelů sklon střechy do 45° do suti</t>
  </si>
  <si>
    <t>1362149760</t>
  </si>
  <si>
    <t>https://podminky.urs.cz/item/CS_URS_2023_01/765162801</t>
  </si>
  <si>
    <t>141</t>
  </si>
  <si>
    <t>765191013</t>
  </si>
  <si>
    <t>Montáž pojistné hydroizolační nebo parotěsné fólie kladené ve sklonu přes 20° volně na bednění nebo tepelnou izolaci</t>
  </si>
  <si>
    <t>-570392471</t>
  </si>
  <si>
    <t>https://podminky.urs.cz/item/CS_URS_2023_01/765191013</t>
  </si>
  <si>
    <t>142</t>
  </si>
  <si>
    <t>28329324</t>
  </si>
  <si>
    <t>fólie kontaktní difuzně propustná pro doplňkovou hydroizolační vrstvu, třívrstvá 130-140g/m2</t>
  </si>
  <si>
    <t>-1811172284</t>
  </si>
  <si>
    <t>580*1,1 'Přepočtené koeficientem množství</t>
  </si>
  <si>
    <t>143</t>
  </si>
  <si>
    <t>998765102</t>
  </si>
  <si>
    <t>Přesun hmot pro krytiny skládané stanovený z hmotnosti přesunovaného materiálu vodorovná dopravní vzdálenost do 50 m na objektech výšky přes 6 do 12 m</t>
  </si>
  <si>
    <t>1227197784</t>
  </si>
  <si>
    <t>https://podminky.urs.cz/item/CS_URS_2023_01/998765102</t>
  </si>
  <si>
    <t>144</t>
  </si>
  <si>
    <t>998765181</t>
  </si>
  <si>
    <t>Přesun hmot pro krytiny skládané stanovený z hmotnosti přesunovaného materiálu Příplatek k cenám za přesun prováděný bez použití mechanizace pro jakoukoliv výšku objektu</t>
  </si>
  <si>
    <t>-1111881318</t>
  </si>
  <si>
    <t>https://podminky.urs.cz/item/CS_URS_2023_01/998765181</t>
  </si>
  <si>
    <t>767</t>
  </si>
  <si>
    <t>Konstrukce zámečnické</t>
  </si>
  <si>
    <t>145</t>
  </si>
  <si>
    <t>R013</t>
  </si>
  <si>
    <t>D + M Black Box, vč. uchycení</t>
  </si>
  <si>
    <t>586704123</t>
  </si>
  <si>
    <t>P</t>
  </si>
  <si>
    <t>Poznámka k položce:
včetně vynášecí konstrukce v 1.NP a včetně roštu pro perforovaný plech = 16 550,10 kg oceli</t>
  </si>
  <si>
    <t>146</t>
  </si>
  <si>
    <t>R013a</t>
  </si>
  <si>
    <t>D + M Oplechování výstavního boxu - perforovaný plech</t>
  </si>
  <si>
    <t>-859331966</t>
  </si>
  <si>
    <t>147</t>
  </si>
  <si>
    <t>Z01</t>
  </si>
  <si>
    <t>Prvek Z01 dle Tabulky zámečnických prvků</t>
  </si>
  <si>
    <t>1550551664</t>
  </si>
  <si>
    <t>Poznámka k položce:
 Dle tabulky D.1.1.d. T04 - zámečnické konstrukce; oprava stávající mříže na místě</t>
  </si>
  <si>
    <t>148</t>
  </si>
  <si>
    <t>Z02</t>
  </si>
  <si>
    <t>Prvek Z02 dle Tabulky zámečnických prvků</t>
  </si>
  <si>
    <t>1717869438</t>
  </si>
  <si>
    <t>Poznámka k položce:
Dle tabulky D.1.1.d. T04 - zámečnické konstrukce; oprava stávající mříže na místě</t>
  </si>
  <si>
    <t>149</t>
  </si>
  <si>
    <t>Z03</t>
  </si>
  <si>
    <t>Prvek Z03 dle Tabulky zámečnických prvků</t>
  </si>
  <si>
    <t>-1365137028</t>
  </si>
  <si>
    <t>150</t>
  </si>
  <si>
    <t>Z04</t>
  </si>
  <si>
    <t>Prvek Z04 dle Tabulky zámečnických prvků</t>
  </si>
  <si>
    <t>1493230762</t>
  </si>
  <si>
    <t>Poznámka k položce:
 Dle tabulky D.1.1.d. T04 - zámečnické konstrukce; demontáž a odstranění stávající mříže, výroba repliky včetně dodávky a montáže dle prvku Z05</t>
  </si>
  <si>
    <t>151</t>
  </si>
  <si>
    <t>Z05</t>
  </si>
  <si>
    <t>Prvek Z05 dle Tabulky zámečnických prvků</t>
  </si>
  <si>
    <t>-1728031528</t>
  </si>
  <si>
    <t>152</t>
  </si>
  <si>
    <t>Z06</t>
  </si>
  <si>
    <t>Prvek Z06 dle Tabulky zámečnických prvků</t>
  </si>
  <si>
    <t>-233653762</t>
  </si>
  <si>
    <t>153</t>
  </si>
  <si>
    <t>Z07</t>
  </si>
  <si>
    <t>Prvek Z07 dle Tabulky zámečnických prvků</t>
  </si>
  <si>
    <t>-1911532091</t>
  </si>
  <si>
    <t>154</t>
  </si>
  <si>
    <t>Z08</t>
  </si>
  <si>
    <t>Prvek Z08 dle Tabulky zámečnických prvků</t>
  </si>
  <si>
    <t>-417123642</t>
  </si>
  <si>
    <t>Poznámka k položce:
 Dle tabulky D.1.1.d. T04 - zámečnické konstrukce; výroba nové mříže včetně dodávky a montáže</t>
  </si>
  <si>
    <t>155</t>
  </si>
  <si>
    <t>Z09</t>
  </si>
  <si>
    <t>Prvek Z09 dle Tabulky zámečnických prvků</t>
  </si>
  <si>
    <t>65060490</t>
  </si>
  <si>
    <t>Poznámka k položce:
Dle tabulky D.1.1.d. T04 - zámečnické konstrukce; výroba nové mříže včetně dodávky a montáže</t>
  </si>
  <si>
    <t>156</t>
  </si>
  <si>
    <t>Z10</t>
  </si>
  <si>
    <t>Prvek Z10 dle Tabulky zámečnických prvků</t>
  </si>
  <si>
    <t>-352173428</t>
  </si>
  <si>
    <t>157</t>
  </si>
  <si>
    <t>Z11</t>
  </si>
  <si>
    <t>Prvek Z11 dle Tabulky zámečnických prvků</t>
  </si>
  <si>
    <t>-428443543</t>
  </si>
  <si>
    <t>158</t>
  </si>
  <si>
    <t>Z12</t>
  </si>
  <si>
    <t>Prvek Z12 dle Tabulky zámečnických prvků</t>
  </si>
  <si>
    <t>-1042627140</t>
  </si>
  <si>
    <t>159</t>
  </si>
  <si>
    <t>Z13</t>
  </si>
  <si>
    <t>Prvek Z13 dle Tabulky zámečnických prvků</t>
  </si>
  <si>
    <t>905771500</t>
  </si>
  <si>
    <t>Poznámka k položce:
Dle tabulky D.1.1.d. T04 - zámečnické konstrukce; detaily kotvení a ukončení zábradlí včetně ilustračního obrázku v příloze zámečnických kcí, včetně dodávky a montáže</t>
  </si>
  <si>
    <t>160</t>
  </si>
  <si>
    <t>Z14</t>
  </si>
  <si>
    <t>Prvek Z14 dle Tabulky zámečnických prvků</t>
  </si>
  <si>
    <t>1223048330</t>
  </si>
  <si>
    <t>161</t>
  </si>
  <si>
    <t>Z15</t>
  </si>
  <si>
    <t>Prvek Z15 dle Tabulky zámečnických prvků</t>
  </si>
  <si>
    <t>-1598538522</t>
  </si>
  <si>
    <t>162</t>
  </si>
  <si>
    <t>Z16</t>
  </si>
  <si>
    <t>Prvek Z16 dle Tabulky zámečnických prvků</t>
  </si>
  <si>
    <t>206707599</t>
  </si>
  <si>
    <t>163</t>
  </si>
  <si>
    <t>Z17</t>
  </si>
  <si>
    <t>Prvek Z17 dle Tabulky zámečnických prvků</t>
  </si>
  <si>
    <t>-1969179567</t>
  </si>
  <si>
    <t>164</t>
  </si>
  <si>
    <t>Z18</t>
  </si>
  <si>
    <t>Prvek Z18 dle Tabulky zámečnických prvků</t>
  </si>
  <si>
    <t>1771531840</t>
  </si>
  <si>
    <t>165</t>
  </si>
  <si>
    <t>998767102</t>
  </si>
  <si>
    <t>Přesun hmot pro zámečnické konstrukce stanovený z hmotnosti přesunovaného materiálu vodorovná dopravní vzdálenost do 50 m v objektech výšky přes 6 do 12 m</t>
  </si>
  <si>
    <t>367301743</t>
  </si>
  <si>
    <t>https://podminky.urs.cz/item/CS_URS_2023_01/998767102</t>
  </si>
  <si>
    <t>166</t>
  </si>
  <si>
    <t>998767181</t>
  </si>
  <si>
    <t>Přesun hmot pro zámečnické konstrukce stanovený z hmotnosti přesunovaného materiálu Příplatek k cenám za přesun prováděný bez použití mechanizace pro jakoukoliv výšku objektu</t>
  </si>
  <si>
    <t>251656224</t>
  </si>
  <si>
    <t>https://podminky.urs.cz/item/CS_URS_2023_01/998767181</t>
  </si>
  <si>
    <t>766</t>
  </si>
  <si>
    <t>Konstrukce truhlářské</t>
  </si>
  <si>
    <t>167</t>
  </si>
  <si>
    <t>766121210</t>
  </si>
  <si>
    <t>Montáž dřevěných stěn plných, s výplní palubovkou nebo překližkou, výšky do 2,75 m</t>
  </si>
  <si>
    <t>758930897</t>
  </si>
  <si>
    <t>https://podminky.urs.cz/item/CS_URS_2023_01/766121210</t>
  </si>
  <si>
    <t>Truhlářské konstrukce prkenné opláštění štítů s přelištováním</t>
  </si>
  <si>
    <t>110,0</t>
  </si>
  <si>
    <t>168</t>
  </si>
  <si>
    <t>60516110</t>
  </si>
  <si>
    <t>751614671</t>
  </si>
  <si>
    <t>3,7</t>
  </si>
  <si>
    <t>3,7*1,05 'Přepočtené koeficientem množství</t>
  </si>
  <si>
    <t>169</t>
  </si>
  <si>
    <t>766221811</t>
  </si>
  <si>
    <t>Demontáž schodů celodřevěných samonosných</t>
  </si>
  <si>
    <t>-175267097</t>
  </si>
  <si>
    <t>https://podminky.urs.cz/item/CS_URS_2023_01/766221811</t>
  </si>
  <si>
    <t xml:space="preserve"> - prvek T07</t>
  </si>
  <si>
    <t>"1.05 - odhad" 2*2,5</t>
  </si>
  <si>
    <t xml:space="preserve">"3.02" 2,6 </t>
  </si>
  <si>
    <t xml:space="preserve">"4.02" 3,1 </t>
  </si>
  <si>
    <t>170</t>
  </si>
  <si>
    <t>766221811.r</t>
  </si>
  <si>
    <t>Demontáž celodřevěného samonosného schodiště venkovního</t>
  </si>
  <si>
    <t>739476776</t>
  </si>
  <si>
    <t>171</t>
  </si>
  <si>
    <t>766311811</t>
  </si>
  <si>
    <t>Demontáž zábradlí dřevěného vnitřního</t>
  </si>
  <si>
    <t>-1252204143</t>
  </si>
  <si>
    <t>https://podminky.urs.cz/item/CS_URS_2023_01/766311811</t>
  </si>
  <si>
    <t>"1S.01" 2*2,3</t>
  </si>
  <si>
    <t xml:space="preserve">"T08  m.č. 1S.02"  2*2,4 </t>
  </si>
  <si>
    <t xml:space="preserve">"3.NP" 3,5 </t>
  </si>
  <si>
    <t xml:space="preserve">"4.NP" 2,5 </t>
  </si>
  <si>
    <t>172</t>
  </si>
  <si>
    <t>766417541R</t>
  </si>
  <si>
    <t>Montáž lišty ukončovací , vč. zkosení hrany z přední strany</t>
  </si>
  <si>
    <t>112469603</t>
  </si>
  <si>
    <t>4,0*160</t>
  </si>
  <si>
    <t>173</t>
  </si>
  <si>
    <t>60514105R</t>
  </si>
  <si>
    <t>-462677659</t>
  </si>
  <si>
    <t>0,537*1,1 'Přepočtené koeficientem množství</t>
  </si>
  <si>
    <t>174</t>
  </si>
  <si>
    <t>766421213R</t>
  </si>
  <si>
    <t>Montáž obložení podhledů jednoduchých palubkami na pero a drážku z měkkého dřeva, šířky přes 80 do 100 mm</t>
  </si>
  <si>
    <t>-506539975</t>
  </si>
  <si>
    <t>https://podminky.urs.cz/item/CS_URS_2023_01/766421213R</t>
  </si>
  <si>
    <t>175</t>
  </si>
  <si>
    <t>60516100R</t>
  </si>
  <si>
    <t>-883089197</t>
  </si>
  <si>
    <t>"3.02" 2,45*0,025</t>
  </si>
  <si>
    <t>176</t>
  </si>
  <si>
    <t>766621000.r</t>
  </si>
  <si>
    <t xml:space="preserve">Montáž oken, vč. drobných prvků, vč. demontáže a začištění
</t>
  </si>
  <si>
    <t>1989710212</t>
  </si>
  <si>
    <t>F01, F02, F02a, F11, F11a, F12, F12a, F13, F13a, F14, F15, F15a, F15b, F15c, F15d, F16, F17, F17a, F17b, F18, F19, F20, F21, F22, F23, F24, F25, F26,</t>
  </si>
  <si>
    <t>NO22, NO26,NO01,NO02</t>
  </si>
  <si>
    <t>177</t>
  </si>
  <si>
    <t>O - F01</t>
  </si>
  <si>
    <t>Okno F01 dle popisu v Tabulce truhlářských prvků</t>
  </si>
  <si>
    <t>1572339534</t>
  </si>
  <si>
    <t>Poznámka k položce:
podrobněji viz. D.1.1.d. T01 Tabulka truhlářských prvků, vč. přesklení výrazově zakřiveným sklem, vč. repase kování</t>
  </si>
  <si>
    <t>178</t>
  </si>
  <si>
    <t>O - F02</t>
  </si>
  <si>
    <t>Okno F02 dle popisu v Tabulce truhlářských prvků</t>
  </si>
  <si>
    <t>2076294428</t>
  </si>
  <si>
    <t>Poznámka k položce:
řemeslné opravě bude předcházet podrobný restaurátorský průzkum, podrobněji viz. D.1.1.d. T01 Tabulka truhlářských prvků, vč. přesklení výrazově zakřiveným sklem, vč. repase kování, vč. repase dveřního prahu</t>
  </si>
  <si>
    <t>179</t>
  </si>
  <si>
    <t>O - F02a</t>
  </si>
  <si>
    <t>Okno F02a dle popisu v Tabulce truhlářských prvků</t>
  </si>
  <si>
    <t>1594738558</t>
  </si>
  <si>
    <t>odstranění světlíku bez náhrady</t>
  </si>
  <si>
    <t>180</t>
  </si>
  <si>
    <t>O - F11</t>
  </si>
  <si>
    <t>Okno F11 dle popisu v Tabulce truhlářských prvků</t>
  </si>
  <si>
    <t>1944184248</t>
  </si>
  <si>
    <t>Poznámka k položce:
podrobněji viz. D.1.1.d. T01 Tabulka truhlářských prvků, vč. přesklení výrazově zakřiveným sklem, vč. repase kování, vč. repase okenního parapetu</t>
  </si>
  <si>
    <t>181</t>
  </si>
  <si>
    <t>O - F11a</t>
  </si>
  <si>
    <t>Okno F11a dle popisu v Tabulce truhlářských prvků</t>
  </si>
  <si>
    <t>1698397970</t>
  </si>
  <si>
    <t>Poznámka k položce:
podrobněji viz. D.1.1.d. T01 Tabulka truhlářských prvků, vč. přesklení výrazově zakřiveným sklem, vč. repase kování, vč. nového okenního parapetu</t>
  </si>
  <si>
    <t>182</t>
  </si>
  <si>
    <t>O - F12</t>
  </si>
  <si>
    <t>Okno F12 dle popisu v Tabulce truhlářských prvků</t>
  </si>
  <si>
    <t>233197503</t>
  </si>
  <si>
    <t>Poznámka k položce:
podrobněji viz. D.1.1.d. T01 Tabulka truhlářských prvků, vč. zasklení výrazově zakřiveným sklem, vč. repase kování, vč. nového okenního parapetu</t>
  </si>
  <si>
    <t>183</t>
  </si>
  <si>
    <t>O - F12a</t>
  </si>
  <si>
    <t>Okno F12a dle popisu v Tabulce truhlářských prvků</t>
  </si>
  <si>
    <t>475843520</t>
  </si>
  <si>
    <t>Poznámka k položce:
podrobněji viz. D.1.1.d. T01 Tabulka truhlářských prvků, vč. nového vnějšího plechového opláštění, vč. repase kování</t>
  </si>
  <si>
    <t>184</t>
  </si>
  <si>
    <t>O - F13</t>
  </si>
  <si>
    <t>Okno F13 dle popisu v Tabulce truhlářských prvků</t>
  </si>
  <si>
    <t>1551924334</t>
  </si>
  <si>
    <t>Poznámka k položce:
podrobněji viz. D.1.1.d. T01 Tabulka truhlářských prvků, vč. zasklení výrazově zakřiveným sklem, vč. repase kování, vč. repase okenního parapetu</t>
  </si>
  <si>
    <t>185</t>
  </si>
  <si>
    <t>O - F13a</t>
  </si>
  <si>
    <t>Okno F13a dle popisu v Tabulce truhlářských prvků</t>
  </si>
  <si>
    <t>-855980717</t>
  </si>
  <si>
    <t>186</t>
  </si>
  <si>
    <t>O - F14</t>
  </si>
  <si>
    <t>Okno F14 dle popisu v Tabulce truhlářských prvků</t>
  </si>
  <si>
    <t>-493731728</t>
  </si>
  <si>
    <t>Poznámka k položce:
podrobněji viz. D.1.1.d. T01 Tabulka truhlářských prvků, vč. zasklení výrazově zakřiveným sklem, vč. kování</t>
  </si>
  <si>
    <t>187</t>
  </si>
  <si>
    <t>O - F15</t>
  </si>
  <si>
    <t>Okno F15 dle popisu v Tabulce truhlářských prvků</t>
  </si>
  <si>
    <t>832036855</t>
  </si>
  <si>
    <t>188</t>
  </si>
  <si>
    <t>O - F15a</t>
  </si>
  <si>
    <t>Okno F15a dle popisu v Tabulce truhlářských prvků</t>
  </si>
  <si>
    <t>-650738044</t>
  </si>
  <si>
    <t>189</t>
  </si>
  <si>
    <t>O - F15b</t>
  </si>
  <si>
    <t>Okno F15b dle popisu v Tabulce truhlářských prvků</t>
  </si>
  <si>
    <t>-1978681328</t>
  </si>
  <si>
    <t>190</t>
  </si>
  <si>
    <t>O - F15c</t>
  </si>
  <si>
    <t>Okno F15c dle popisu v Tabulce truhlářských prvků</t>
  </si>
  <si>
    <t>1380381928</t>
  </si>
  <si>
    <t>191</t>
  </si>
  <si>
    <t>O - F15d</t>
  </si>
  <si>
    <t>Okno F15d dle popisu v Tabulce truhlářských prvků</t>
  </si>
  <si>
    <t>-2104161107</t>
  </si>
  <si>
    <t>Poznámka k položce:
podrobněji viz. D.1.1.d. T01 Tabulka truhlářských prvků, vč. přesklení výrazově zakřiveným sklem, vč. repase kování, vč. repase okenního parapetu, vnější křídla vč. okenního rámu zastižena na místě mimo okenní otvor, počítá se s repasí zastiženého prvku a zpětné osazení</t>
  </si>
  <si>
    <t>192</t>
  </si>
  <si>
    <t>O - F16</t>
  </si>
  <si>
    <t>Okno F16 dle popisu v Tabulce truhlářských prvků</t>
  </si>
  <si>
    <t>-26812667</t>
  </si>
  <si>
    <t>Poznámka k položce:
podrobněji viz. D.1.1.d. T01 Tabulka truhlářských prvků, vč. nového vnitřního rámu, vč. přesklení výrazově zakřiveným sklem, vč. repase kování, vč. repase okenního parapetu, vč. repase vnitřních křídel zastižených mimo okenní otvor a zpětné osazení</t>
  </si>
  <si>
    <t>193</t>
  </si>
  <si>
    <t>O - F17</t>
  </si>
  <si>
    <t>Okno F17 dle popisu v Tabulce truhlářských prvků</t>
  </si>
  <si>
    <t>1408024235</t>
  </si>
  <si>
    <t>Poznámka k položce:
podrobněji viz. D.1.1.d. T01 Tabulka truhlářských prvků, vč. nových vnějších křídel, vč. přesklení výrazově zakřiveným sklem, vč. repase kování</t>
  </si>
  <si>
    <t>194</t>
  </si>
  <si>
    <t>O - F17a</t>
  </si>
  <si>
    <t>Okno F17a dle popisu v Tabulce truhlářských prvků</t>
  </si>
  <si>
    <t>-373186976</t>
  </si>
  <si>
    <t>Poznámka k položce:
2 ks, podrobněji viz. D.1.1.d. T01 Tabulka truhlářských prvků, vč. repase kování</t>
  </si>
  <si>
    <t>195</t>
  </si>
  <si>
    <t>O - F17b</t>
  </si>
  <si>
    <t>Okno F17b dle popisu v Tabulce truhlářských prvků</t>
  </si>
  <si>
    <t>1868315236</t>
  </si>
  <si>
    <t>Poznámka k položce:
podrobněji viz. D.1.1.d. T01 Tabulka truhlářských prvků, vč. nových vnějších křídel a vnějšího rámu, vč. přesklení výrazově zakřiveným sklem, vč. repase kování</t>
  </si>
  <si>
    <t>196</t>
  </si>
  <si>
    <t>O - F18</t>
  </si>
  <si>
    <t>Okno F18 dle popisu v Tabulce truhlářských prvků</t>
  </si>
  <si>
    <t>-419722505</t>
  </si>
  <si>
    <t>197</t>
  </si>
  <si>
    <t>O - F19</t>
  </si>
  <si>
    <t>Okno F19 dle popisu v Tabulce truhlářských prvků</t>
  </si>
  <si>
    <t>1274337591</t>
  </si>
  <si>
    <t>Poznámka k položce:
podrobněji viz. D.1.1.d. T01 Tabulka truhlářských prvků, vč. nových  křídel, vč. přesklení výrazově zakřiveným sklem, vč. repase kování</t>
  </si>
  <si>
    <t>198</t>
  </si>
  <si>
    <t>O - F20</t>
  </si>
  <si>
    <t>Okno F20 dle popisu v Tabulce truhlářských prvků</t>
  </si>
  <si>
    <t>2113192989</t>
  </si>
  <si>
    <t>199</t>
  </si>
  <si>
    <t>O - F21</t>
  </si>
  <si>
    <t>Okno F21 dle popisu v Tabulce truhlářských prvků</t>
  </si>
  <si>
    <t>-360596559</t>
  </si>
  <si>
    <t>200</t>
  </si>
  <si>
    <t>O - F22</t>
  </si>
  <si>
    <t>Okno F22 dle popisu v Tabulce truhlářských prvků</t>
  </si>
  <si>
    <t>-1901055609</t>
  </si>
  <si>
    <t>Poznámka k položce:
demontáž okna vč. rámu, nahrazení novým oknem NO22</t>
  </si>
  <si>
    <t>201</t>
  </si>
  <si>
    <t>O - N022</t>
  </si>
  <si>
    <t>Okno N022 dle popisu v Tabulce truhlářských prvků</t>
  </si>
  <si>
    <t>-802361727</t>
  </si>
  <si>
    <t>Poznámka k položce:
podrobněji viz. D.1.d. T01 Tabulka truhlářských prvků, vč. pásových závěsů, petlice s okem pro zámek</t>
  </si>
  <si>
    <t>202</t>
  </si>
  <si>
    <t>O - F23</t>
  </si>
  <si>
    <t>Okno F23 dle popisu v Tabulce truhlářských prvků</t>
  </si>
  <si>
    <t>1421511395</t>
  </si>
  <si>
    <t>Poznámka k položce:
podrobněji viz. D.1.d. T01 Tabulka truhlářských prvků, vč. přesklení výrazově zakřiveným sklem, vč. repase kování</t>
  </si>
  <si>
    <t>203</t>
  </si>
  <si>
    <t>O - F24</t>
  </si>
  <si>
    <t>Okno F24 dle popisu v Tabulce truhlářských prvků</t>
  </si>
  <si>
    <t>-782638541</t>
  </si>
  <si>
    <t>Poznámka k položce:
podrobněji viz. D.1.1.d. T01 Tabulka truhlářských prvků, vč. přesklení výrazově zakřiveným sklem, vč. repase kování, vč. repase dřevěného parapetu a dřevěného obložení ostění a nadpraží</t>
  </si>
  <si>
    <t>204</t>
  </si>
  <si>
    <t>O - F25</t>
  </si>
  <si>
    <t>Okno F25 dle popisu v Tabulce truhlářských prvků</t>
  </si>
  <si>
    <t>-1373194996</t>
  </si>
  <si>
    <t>Poznámka k položce:
5 ks, podrobněji viz. D.1.1.d. T01 Tabulka truhlářských prvků, vč. repase kování</t>
  </si>
  <si>
    <t>205</t>
  </si>
  <si>
    <t>O - F26</t>
  </si>
  <si>
    <t>Okno F26 dle popisu v Tabulce truhlářských prvků</t>
  </si>
  <si>
    <t>1963738903</t>
  </si>
  <si>
    <t>Poznámka k položce:
demontáž okna vč. rámu, nahrazení novým oknem NO26</t>
  </si>
  <si>
    <t>206</t>
  </si>
  <si>
    <t>O - N026</t>
  </si>
  <si>
    <t>Okno N026 dle popisu v Tabulce truhlářských prvků</t>
  </si>
  <si>
    <t>-1582962430</t>
  </si>
  <si>
    <t>Poznámka k položce:
podrobněji viz. D.1.1.d. T01 Tabulka truhlářských prvků, vč. výrazově zakřiveného zasklení, vč. kování</t>
  </si>
  <si>
    <t>207</t>
  </si>
  <si>
    <t>O - N001</t>
  </si>
  <si>
    <t>Okno N001 dle popisu v Tabulce truhlářských prvků</t>
  </si>
  <si>
    <t>-816372575</t>
  </si>
  <si>
    <t>Poznámka k položce:
podrobněji viz. D.1.1.d. T01 Tabulka truhlářských prvků, vč. výrazově zakřiveného zasklení, vč. kování, vč. zednického začištění</t>
  </si>
  <si>
    <t>208</t>
  </si>
  <si>
    <t>O - N002</t>
  </si>
  <si>
    <t>Okno N002 dle popisu v Tabulce truhlářských prvků</t>
  </si>
  <si>
    <t>1769794621</t>
  </si>
  <si>
    <t>209</t>
  </si>
  <si>
    <t>766660100.r</t>
  </si>
  <si>
    <t>Montáž dveří, vč. drobného materiálu, vč demontáže a začištění</t>
  </si>
  <si>
    <t>680384827</t>
  </si>
  <si>
    <t>D01, D02, D03, D04, D05, D05a, D06, D06a, D07, D08, D09, D09a, D10, D16, D17</t>
  </si>
  <si>
    <t>210</t>
  </si>
  <si>
    <t>D - D01</t>
  </si>
  <si>
    <t>Dveře D01 dle popisu v Tabulce truhlářských prvků</t>
  </si>
  <si>
    <t>-1959385172</t>
  </si>
  <si>
    <t>Poznámka k položce:
podrobněji viz. D.1.1.d. T01 Tabulka truhlářských prvků, vč. repase obložek, vč. dveřního prahu, vč. repase kování</t>
  </si>
  <si>
    <t>211</t>
  </si>
  <si>
    <t>D - D02</t>
  </si>
  <si>
    <t>Dveře D02 dle popisu v Tabulce truhlářských prvků</t>
  </si>
  <si>
    <t>-1745707877</t>
  </si>
  <si>
    <t>212</t>
  </si>
  <si>
    <t>D - D03</t>
  </si>
  <si>
    <t>Dveře D03 dle popisu v Tabulce truhlářských prvků</t>
  </si>
  <si>
    <t>-717386934</t>
  </si>
  <si>
    <t>213</t>
  </si>
  <si>
    <t>D - D04</t>
  </si>
  <si>
    <t>Dveře D04 dle popisu v Tabulce truhlářských prvků</t>
  </si>
  <si>
    <t>-767029925</t>
  </si>
  <si>
    <t>214</t>
  </si>
  <si>
    <t>D - D05</t>
  </si>
  <si>
    <t>Dveře D05 dle popisu v Tabulce truhlářských prvků</t>
  </si>
  <si>
    <t>360607941</t>
  </si>
  <si>
    <t>215</t>
  </si>
  <si>
    <t>D - D05a</t>
  </si>
  <si>
    <t>Dveře D05a dle popisu v Tabulce truhlářských prvků</t>
  </si>
  <si>
    <t>-1570712182</t>
  </si>
  <si>
    <t>Poznámka k položce:
podrobněji viz. D.1.1.d. T01 Tabulka truhlářských prvků, vč. repase kování</t>
  </si>
  <si>
    <t>216</t>
  </si>
  <si>
    <t>D - D06</t>
  </si>
  <si>
    <t>Dveře D06 dle popisu v Tabulce truhlářských prvků</t>
  </si>
  <si>
    <t>208327604</t>
  </si>
  <si>
    <t>Poznámka k položce:
podrobněji viz. D.1.1.d. T01 Tabulka truhlářských prvků, vč. repase obložek, vč. dveřního prahu, vč. repase kování, součástí bude zpracování pasportu dveří D06 pro výrobu repliky dveří D06a</t>
  </si>
  <si>
    <t>217</t>
  </si>
  <si>
    <t>D - D06a</t>
  </si>
  <si>
    <t>Dveře D06a dle popisu v Tabulce truhlářských prvků</t>
  </si>
  <si>
    <t>-800366433</t>
  </si>
  <si>
    <t>Poznámka k položce:
podrobněji viz. D.1.1.d. T01 Tabulka truhlářských prvků, výrobě repliky bude předcházet zpracování výrobní dokumentace dle dveří D06, dodávka vč. kování</t>
  </si>
  <si>
    <t>218</t>
  </si>
  <si>
    <t>D - D07</t>
  </si>
  <si>
    <t>Dveře D07 dle popisu v Tabulce truhlářských prvků</t>
  </si>
  <si>
    <t>2120229250</t>
  </si>
  <si>
    <t>219</t>
  </si>
  <si>
    <t>D - D08</t>
  </si>
  <si>
    <t>Dveře D08 dle popisu v Tabulce truhlářských prvků</t>
  </si>
  <si>
    <t>-1898732602</t>
  </si>
  <si>
    <t>220</t>
  </si>
  <si>
    <t>D - D09</t>
  </si>
  <si>
    <t>Dveře D09 dle popisu v Tabulce truhlářských prvků</t>
  </si>
  <si>
    <t>-300361813</t>
  </si>
  <si>
    <t>221</t>
  </si>
  <si>
    <t>D - D09a</t>
  </si>
  <si>
    <t>Dveře D09a dle popisu v Tabulce truhlářských prvků</t>
  </si>
  <si>
    <t>-163694314</t>
  </si>
  <si>
    <t>Poznámka k položce:
podrobněji viz. D.1.1.d. T01 Tabulka truhlářských prvků, vč. repase obložek, vč. repase kování</t>
  </si>
  <si>
    <t>222</t>
  </si>
  <si>
    <t>D - D10</t>
  </si>
  <si>
    <t>Dveře D10 dle popisu v Tabulce truhlářských prvků</t>
  </si>
  <si>
    <t>-1811154848</t>
  </si>
  <si>
    <t>223</t>
  </si>
  <si>
    <t>D - D16</t>
  </si>
  <si>
    <t>Dveře D16 dle popisu v Tabulce truhlářských prvků</t>
  </si>
  <si>
    <t>-608145999</t>
  </si>
  <si>
    <t>Poznámka k položce:
podrobněji viz. D.1.1.d. T01 Tabulka truhlářských prvků, vč. repase obložení, vč. repase kování</t>
  </si>
  <si>
    <t>224</t>
  </si>
  <si>
    <t>D - D17</t>
  </si>
  <si>
    <t>Dveře D17 dle popisu v Tabulce truhlářských prvků</t>
  </si>
  <si>
    <t>-1998359048</t>
  </si>
  <si>
    <t>225</t>
  </si>
  <si>
    <t>766681800.R</t>
  </si>
  <si>
    <t>Demontáž dveří - k dalšímu použití, odvoz na deponii města</t>
  </si>
  <si>
    <t>-1452027500</t>
  </si>
  <si>
    <t>D11, D12, D14, D15, D18, D19, D20, D21, NT04, D13 a TV05</t>
  </si>
  <si>
    <t>226</t>
  </si>
  <si>
    <t>766660102</t>
  </si>
  <si>
    <t>Montáž dveřních křídel dřevěných nebo plastových otevíravých do dřevěné rámové zárubně povrchově upravených jednokřídlových, šířky přes 800 mm</t>
  </si>
  <si>
    <t>-886159459</t>
  </si>
  <si>
    <t>https://podminky.urs.cz/item/CS_URS_2023_01/766660102</t>
  </si>
  <si>
    <t>227</t>
  </si>
  <si>
    <t>D - NT04</t>
  </si>
  <si>
    <t>Dveře NT04 dle popisu v Tabulce truhlářských prvků</t>
  </si>
  <si>
    <t>-1775971629</t>
  </si>
  <si>
    <t>Poznámka k položce:
podrobněji viz. D.1.1.d. T01 Tabulka truhlářských prvků, zachování rámové zárubně, dveře demontovány a uskladněny na deponii města</t>
  </si>
  <si>
    <t>228</t>
  </si>
  <si>
    <t>D - D11</t>
  </si>
  <si>
    <t>Dveře D11 dle popisu v Tabulce truhlářských prvků</t>
  </si>
  <si>
    <t>236979848</t>
  </si>
  <si>
    <t>Poznámka k položce:
podrobněji viz. D.1.1.d. T01 Tabulka truhlářských prvků, dveře demontovány a uskladněny na deponii města, vč. obložek a masivní zárubně, prahu</t>
  </si>
  <si>
    <t>229</t>
  </si>
  <si>
    <t>D - D12</t>
  </si>
  <si>
    <t>Dveře D12 dle popisu v Tabulce truhlářských prvků</t>
  </si>
  <si>
    <t>-74371780</t>
  </si>
  <si>
    <t>230</t>
  </si>
  <si>
    <t>D - D13</t>
  </si>
  <si>
    <t>Dveře D13 dle popisu v Tabulce truhlářských prvků</t>
  </si>
  <si>
    <t>-1100900979</t>
  </si>
  <si>
    <t>231</t>
  </si>
  <si>
    <t>D - D14</t>
  </si>
  <si>
    <t>Dveře D14 dle popisu v Tabulce truhlářských prvků</t>
  </si>
  <si>
    <t>-841069616</t>
  </si>
  <si>
    <t>232</t>
  </si>
  <si>
    <t>D - D15</t>
  </si>
  <si>
    <t>Dveře D15 dle popisu v Tabulce truhlářských prvků</t>
  </si>
  <si>
    <t>-376170151</t>
  </si>
  <si>
    <t>Poznámka k položce:
podrobněji viz. D.1.1.d. T01 Tabulka truhlářských prvků, dveře demontovány a uskladněny na deponii města</t>
  </si>
  <si>
    <t>233</t>
  </si>
  <si>
    <t>D - D18</t>
  </si>
  <si>
    <t>Dveře D18 dle popisu v Tabulce truhlářských prvků</t>
  </si>
  <si>
    <t>-229417135</t>
  </si>
  <si>
    <t>234</t>
  </si>
  <si>
    <t>D - D19</t>
  </si>
  <si>
    <t>Dveře D19 dle popisu v Tabulce truhlářských prvků</t>
  </si>
  <si>
    <t>-166768</t>
  </si>
  <si>
    <t>Poznámka k položce:
podrobněji viz. D.1.1.d. T01 Tabulka truhlářských prvků, dveře demontovány a uskladněny na deponii města, zůstane zachována masivní zárubeň z fošen</t>
  </si>
  <si>
    <t>235</t>
  </si>
  <si>
    <t>D - TV05</t>
  </si>
  <si>
    <t>Dveře TV05 dle popisu v Tabulce truhlářských prvků</t>
  </si>
  <si>
    <t>2013113509</t>
  </si>
  <si>
    <t>236</t>
  </si>
  <si>
    <t>D - D20</t>
  </si>
  <si>
    <t>Dveře D20 dle popisu v Tabulce truhlářských prvků</t>
  </si>
  <si>
    <t>2069119057</t>
  </si>
  <si>
    <t>Poznámka k položce:
podrobněji viz. D.1.1.d. T01 Tabulka truhlářských prvků, dveře demontovány a uskladněny na deponii města, vč. obložek a masivní zárubně, dřevěný práh zůstane zachován</t>
  </si>
  <si>
    <t>237</t>
  </si>
  <si>
    <t>D - D21</t>
  </si>
  <si>
    <t>Dveře D21 dle popisu v Tabulce truhlářských prvků</t>
  </si>
  <si>
    <t>1186408828</t>
  </si>
  <si>
    <t>238</t>
  </si>
  <si>
    <t>D - ND01</t>
  </si>
  <si>
    <t>Dveře ND01 dle popisu v Tabulce truhlářských prvků</t>
  </si>
  <si>
    <t>-129901975</t>
  </si>
  <si>
    <t>Poznámka k položce:
podrobněji viz. D.1.1.d. T01 Tabulka truhlářských prvků, vč. opravy stávající zárubně, vč. nové prkenné obložky z prken tl. 20 mm a š. 100 mm, vč. kování, vč. zednického začištění</t>
  </si>
  <si>
    <t>239</t>
  </si>
  <si>
    <t>D - ND02</t>
  </si>
  <si>
    <t>Dveře ND02 dle popisu v Tabulce truhlářských prvků</t>
  </si>
  <si>
    <t>808679851</t>
  </si>
  <si>
    <t>240</t>
  </si>
  <si>
    <t>D - ND03</t>
  </si>
  <si>
    <t>Dveře ND03 dle popisu v Tabulce truhlářských prvků</t>
  </si>
  <si>
    <t>1046073454</t>
  </si>
  <si>
    <t>Poznámka k položce:
podrobněji viz. D.1.1.d. T01 Tabulka truhlářských prvků, vč. kování, skrytá zárubeň samostatná položka, bezprahové dveře (přechodová lišta součástí stavebních výkresů)</t>
  </si>
  <si>
    <t>241</t>
  </si>
  <si>
    <t>D - S ND03</t>
  </si>
  <si>
    <t>Dveře S ND03 dle popisu v Tabulce truhlářských prvků</t>
  </si>
  <si>
    <t>-613041138</t>
  </si>
  <si>
    <t>Poznámka k položce:
podrobněji viz. D.1.1.d. T01 Tabulka truhlářských prvků, vč. osazení a zednického začištění</t>
  </si>
  <si>
    <t>skrytá zárubeň</t>
  </si>
  <si>
    <t>242</t>
  </si>
  <si>
    <t>D - ND04</t>
  </si>
  <si>
    <t>Dveře ND04 dle popisu v Tabulce truhlářských prvků</t>
  </si>
  <si>
    <t>-721081740</t>
  </si>
  <si>
    <t>243</t>
  </si>
  <si>
    <t>D - S ND04</t>
  </si>
  <si>
    <t>Dveře S ND04 dle popisu v Tabulce truhlářských prvků</t>
  </si>
  <si>
    <t>1639050354</t>
  </si>
  <si>
    <t>244</t>
  </si>
  <si>
    <t>D - ND05</t>
  </si>
  <si>
    <t>Dveře ND05 dle popisu v Tabulce truhlářských prvků</t>
  </si>
  <si>
    <t>1668138608</t>
  </si>
  <si>
    <t>Poznámka k položce:
podrobněji viz. D.1.1.d. T01 Tabulka truhlářských prvků, vč. tesařské masivní zárubně s obkladem, vč. masivní desky v záklenku (omítnutí součástí stavebních výkresů), vč. kování, vč. osazení a zednického začištění  zárubně, bezprahové dveře (přechodová lišta součástí stavebních výkresů)</t>
  </si>
  <si>
    <t>245</t>
  </si>
  <si>
    <t>D - ND06</t>
  </si>
  <si>
    <t>Dveře ND06 dle popisu v Tabulce truhlářských prvků</t>
  </si>
  <si>
    <t>416533910</t>
  </si>
  <si>
    <t>Poznámka k položce:
podrobněji viz. D.1.1.d. T01 Tabulka truhlářských prvků, vč. kování, vč. obložkové zárubně, bezprahové dveře (přechodová lišta součástí stavebních výkresů</t>
  </si>
  <si>
    <t>246</t>
  </si>
  <si>
    <t>D - ND07</t>
  </si>
  <si>
    <t>Dveře ND07 dle popisu v Tabulce truhlářských prvků</t>
  </si>
  <si>
    <t>373439370</t>
  </si>
  <si>
    <t>Poznámka k položce:
podrobněji viz. D.1.1.d. T01 Tabulka truhlářských prvků, vč. kování, vč. obložkové zárubně, bezprahové dveře (přechodová lišta součástí stavebních výkresů)</t>
  </si>
  <si>
    <t>247</t>
  </si>
  <si>
    <t>D - ND08</t>
  </si>
  <si>
    <t>Dveře ND08 dle popisu v Tabulce truhlářských prvků</t>
  </si>
  <si>
    <t>-578938966</t>
  </si>
  <si>
    <t>Poznámka k položce:
podrobněji viz. D.1.1.d. T01 Tabulka truhlářských prvků, vč. bezpečnostního zasklení, vč. kování, bezprahové dveře (přechodová lišta součástí stavebních výkresů)</t>
  </si>
  <si>
    <t>248</t>
  </si>
  <si>
    <t>D - ND09</t>
  </si>
  <si>
    <t>Dveře ND09 dle popisu v Tabulce truhlářských prvků</t>
  </si>
  <si>
    <t>-1192159219</t>
  </si>
  <si>
    <t>249</t>
  </si>
  <si>
    <t>D - S ND09</t>
  </si>
  <si>
    <t>Dveře S ND09 dle popisu v Tabulce truhlářských prvků</t>
  </si>
  <si>
    <t>766041250</t>
  </si>
  <si>
    <t>250</t>
  </si>
  <si>
    <t>D - ND10</t>
  </si>
  <si>
    <t>Dveře ND10 dle popisu v Tabulce truhlářských prvků</t>
  </si>
  <si>
    <t>-288376672</t>
  </si>
  <si>
    <t>Poznámka k položce:
podrobněji viz. D.1.1.d. T01 Tabulka truhlářských prvků, vč. vodící kolejnice, vč. kování</t>
  </si>
  <si>
    <t>251</t>
  </si>
  <si>
    <t>D - ND11</t>
  </si>
  <si>
    <t>Dveře ND11 dle popisu v Tabulce truhlářských prvků</t>
  </si>
  <si>
    <t>-1400600733</t>
  </si>
  <si>
    <t>252</t>
  </si>
  <si>
    <t>D - ND12</t>
  </si>
  <si>
    <t>Dveře ND12 dle popisu v Tabulce truhlářských prvků</t>
  </si>
  <si>
    <t>-1440211956</t>
  </si>
  <si>
    <t>Poznámka k položce:
podrobněji viz. D.1.1.d. T01 Tabulka truhlářských prvků, vč. kování, vč. masivní tesařské zárubně bez obložky, bezprahové dveře, vč. panikového kování, bez požadavku na požární odolnost</t>
  </si>
  <si>
    <t>253</t>
  </si>
  <si>
    <t>D - ND13</t>
  </si>
  <si>
    <t>Dveře ND13 dle popisu v Tabulce truhlářských prvků</t>
  </si>
  <si>
    <t>283979196</t>
  </si>
  <si>
    <t>Poznámka k položce:
podrobněji viz. D.1.1.d. T01 Tabulka truhlářských prvků, vč. kování, vč. masivní tesařské zárubně bez obložky, bezprahové dveře,vč. panikového kování, bez požadavku na požární odolnost</t>
  </si>
  <si>
    <t>254</t>
  </si>
  <si>
    <t>D - ND14</t>
  </si>
  <si>
    <t>Dveře ND14 dle popisu v Tabulce truhlářských prvků</t>
  </si>
  <si>
    <t>1145159732</t>
  </si>
  <si>
    <t>Poznámka k položce:
podrobněji viz. D.1.1.d. T01 Tabulka truhlářských prvků, vč. kování, rámová zárubeň samostatná položka, bezprahové dveře, dveřní křídlo požární odolnost EW-C 30 DP3</t>
  </si>
  <si>
    <t>255</t>
  </si>
  <si>
    <t>D - S ND14</t>
  </si>
  <si>
    <t>Dveře S ND14 dle popisu v Tabulce truhlářských prvků</t>
  </si>
  <si>
    <t>1037458051</t>
  </si>
  <si>
    <t>Poznámka k položce:
podrobněji viz. D.1.1.d. T01 Tabulka truhlářských prvků, vč. osazení a zednického začištění, montováno ke stávající zazděné zárubni z masivu z fošen š. 350 mm, tl. 35 mm</t>
  </si>
  <si>
    <t xml:space="preserve"> rámová zárubeň EW 30 DP3</t>
  </si>
  <si>
    <t>256</t>
  </si>
  <si>
    <t>D - ND15</t>
  </si>
  <si>
    <t>Dveře ND15 dle popisu v Tabulce truhlářských prvků</t>
  </si>
  <si>
    <t>341394561</t>
  </si>
  <si>
    <t>Poznámka k položce:
podrobněji viz. D.1.1.d. T01 Tabulka truhlářských prvků, vč. kování, vč. obložkové zárubně, vč. repase a zpětné montáže původního dveřního prahu (podrobněji viz. D20)</t>
  </si>
  <si>
    <t>dveřní křídlo požární odolnost EW-C 30 DP3</t>
  </si>
  <si>
    <t>257</t>
  </si>
  <si>
    <t>D - A01</t>
  </si>
  <si>
    <t>Nová dřevěná rámová zárubeň  s požární odolností EW 30 DP3 pro dveře ND15</t>
  </si>
  <si>
    <t>962525530</t>
  </si>
  <si>
    <t>258</t>
  </si>
  <si>
    <t>D - ND16</t>
  </si>
  <si>
    <t>Dveře ND16 dle popisu v Tabulce truhlářských prvků</t>
  </si>
  <si>
    <t>-2025408627</t>
  </si>
  <si>
    <t>Poznámka k položce:
podrobněji viz. D.1.1.d. T01 Tabulka truhlářských prvků, vč. kování, vč. obložkové zárubně, vč. repase a zpětné montáže původního dveřního prahu (podrobněji viz. D21)</t>
  </si>
  <si>
    <t>dveřní křídlo požární odolnost EW-C 15 DP3</t>
  </si>
  <si>
    <t>259</t>
  </si>
  <si>
    <t>D - A02</t>
  </si>
  <si>
    <t>Nová dřevěná rámová zárubeň s požární odolností EW 15 DP3 pro dveře ND16</t>
  </si>
  <si>
    <t>-929057613</t>
  </si>
  <si>
    <t>260</t>
  </si>
  <si>
    <t>766 - Rt01</t>
  </si>
  <si>
    <t>Montáž ostatních truhlářských prvků, včetně drobného materiálu</t>
  </si>
  <si>
    <t>186069866</t>
  </si>
  <si>
    <t>261</t>
  </si>
  <si>
    <t>T01</t>
  </si>
  <si>
    <t>Prvek T01 dle Tabulky truhlářských prvků</t>
  </si>
  <si>
    <t>-1030512114</t>
  </si>
  <si>
    <t>Poznámka k položce:
Dle tabulky D.1.1.d. T02, vč. demontáže dvířek a kování, repase dvířek a kování, zpětné osazení dvířek a kování</t>
  </si>
  <si>
    <t>262</t>
  </si>
  <si>
    <t>T02</t>
  </si>
  <si>
    <t>Prvek T02 dle Tabulky truhlářských prvků</t>
  </si>
  <si>
    <t>473652182</t>
  </si>
  <si>
    <t>Poznámka k položce:
Dle tabulky D.1.1.d. T02, oprava na místě, vč. opravy kování</t>
  </si>
  <si>
    <t>263</t>
  </si>
  <si>
    <t>T03</t>
  </si>
  <si>
    <t>Prvek T03 dle Tabulky truhlářských prvků</t>
  </si>
  <si>
    <t>-1063104303</t>
  </si>
  <si>
    <t>Poznámka k položce:
 Dle tabulky D.1.1.d. T02, stávající dvířka odstraněna, vytvoření repliky dle vzoru původních dvířek vč. kování</t>
  </si>
  <si>
    <t>264</t>
  </si>
  <si>
    <t>T04</t>
  </si>
  <si>
    <t>Prvek T04 dle Tabulky truhlářských prvků</t>
  </si>
  <si>
    <t>505929031</t>
  </si>
  <si>
    <t>Poznámka k položce:
Dle tabulky D.1.1.d. T02, stávající dvířka odstraněna, vytvoření repliky dle vzoru původních dvířek vč. kování</t>
  </si>
  <si>
    <t>265</t>
  </si>
  <si>
    <t>T05</t>
  </si>
  <si>
    <t>Prvek T05 dle Tabulky truhlářských prvků</t>
  </si>
  <si>
    <t>-204888073</t>
  </si>
  <si>
    <t>266</t>
  </si>
  <si>
    <t>T06</t>
  </si>
  <si>
    <t>Prvek T06 dle Tabulky truhlářských prvků</t>
  </si>
  <si>
    <t>1387854035</t>
  </si>
  <si>
    <t>Jedná se o demonáž poklopu vč. rámu a ocelového pásu - bez zpětného osazení</t>
  </si>
  <si>
    <t>267</t>
  </si>
  <si>
    <t>T08</t>
  </si>
  <si>
    <t>Prvek T08 dle Tabulky truhlářských prvků</t>
  </si>
  <si>
    <t>-848526551</t>
  </si>
  <si>
    <t xml:space="preserve">Poznámka k položce:
Dle tabulky D.1.1.d. T02 - 30% výměna dubových fošen tl. 80 mm a 70% demontáž, očištění, ošetření proti dřevokazným houbám a hmyzu a ošetření proti zvýšené vlhkosti a ochranný bezbarvý nátěr natura, navrácení na vyrovnaný povrch pomocí vápenné malty </t>
  </si>
  <si>
    <t>268</t>
  </si>
  <si>
    <t>T09</t>
  </si>
  <si>
    <t>Prvek T09 dle Tabulky truhlářských prvků</t>
  </si>
  <si>
    <t>340309633</t>
  </si>
  <si>
    <t>Poznámka k položce:
Dle tabulky D.1.1.d. T02</t>
  </si>
  <si>
    <t>269</t>
  </si>
  <si>
    <t>T10</t>
  </si>
  <si>
    <t>Prvek T10 dle Tabulky truhlářských prvků</t>
  </si>
  <si>
    <t>193081843</t>
  </si>
  <si>
    <t>Poznámka k položce:
Dle tabulky D.1.1.d. T02 - demontáž soklu, oprava a zpětné osazení</t>
  </si>
  <si>
    <t>270</t>
  </si>
  <si>
    <t>T11</t>
  </si>
  <si>
    <t>Prvek T11 dle Tabulky truhlářských prvků</t>
  </si>
  <si>
    <t>-727401424</t>
  </si>
  <si>
    <t>Poznámka k položce:
Dle tabulky D.1.1.d. T02 - oprava stávajícího parapetního obkladu + zhotovení repliky 2 ks parapetních obkladů pod okny v m.č. 1.09</t>
  </si>
  <si>
    <t>271</t>
  </si>
  <si>
    <t>TP13</t>
  </si>
  <si>
    <t>Prvek T12 - nová komínová dvířka se závlačkou ve 4.NP</t>
  </si>
  <si>
    <t>-2117682966</t>
  </si>
  <si>
    <t>272</t>
  </si>
  <si>
    <t>766-R02</t>
  </si>
  <si>
    <t>Zábradlí kolem schodiště</t>
  </si>
  <si>
    <t>317362972</t>
  </si>
  <si>
    <t>pozn. 4.NP</t>
  </si>
  <si>
    <t>273</t>
  </si>
  <si>
    <t>766-R06</t>
  </si>
  <si>
    <t xml:space="preserve">Hlavní schodiště </t>
  </si>
  <si>
    <t>2080971788</t>
  </si>
  <si>
    <t>dle tabulky D.1.1.d. T02 označení prvku T07</t>
  </si>
  <si>
    <t>274</t>
  </si>
  <si>
    <t>RTM01</t>
  </si>
  <si>
    <t>Dřevěná příčka pod vnitřním schodištěm vč. dopravy a montáže</t>
  </si>
  <si>
    <t>282728870</t>
  </si>
  <si>
    <t>skladba:</t>
  </si>
  <si>
    <t xml:space="preserve"> Dekorativní stěrka 5 mm</t>
  </si>
  <si>
    <t>Vápenná omítka 20 mm</t>
  </si>
  <si>
    <t>Rabicové pletivo</t>
  </si>
  <si>
    <t>Obložení z dř. prken, tl. 25 mm, 1 vrstva</t>
  </si>
  <si>
    <t>Dřev. sloupky (smrk) 150/150 mm, v. 3 100 mm</t>
  </si>
  <si>
    <t>Hliněná omítka, barva natura 30 mm</t>
  </si>
  <si>
    <t>275</t>
  </si>
  <si>
    <t>RTM02</t>
  </si>
  <si>
    <t>Dřevěná předsíň vřetně stropu</t>
  </si>
  <si>
    <t>-998408741</t>
  </si>
  <si>
    <t>Poznámka k položce:
 Podrobněji výkres D.1.1.c D11 Detail dřevěné předsíně v podkroví</t>
  </si>
  <si>
    <t>276</t>
  </si>
  <si>
    <t>RTM03</t>
  </si>
  <si>
    <t>Výstavní dřevěná stěna vč. dopravy a montáže</t>
  </si>
  <si>
    <t>-1081299574</t>
  </si>
  <si>
    <t>DŘEVĚNÝ PRKENNÝ OBKLAD 2x25 mm</t>
  </si>
  <si>
    <t>STÁVAJÍCÍ DŘEVĚNÉ SLOUPKY, NOVÝ MEZILEHLÝ DŘEV. ROŠT Z LATÍ 45/70 mm (MODŘÍN)</t>
  </si>
  <si>
    <t>DŘEVĚNNÝ PRKENNÝ OBKLAD 2x25 mm</t>
  </si>
  <si>
    <t>277</t>
  </si>
  <si>
    <t>RTM04</t>
  </si>
  <si>
    <t>Vstup s vestavěným nábytkem</t>
  </si>
  <si>
    <t>897116447</t>
  </si>
  <si>
    <t>Pozn. Viz. detail D.1.1.c D06</t>
  </si>
  <si>
    <t>278</t>
  </si>
  <si>
    <t>RTM05</t>
  </si>
  <si>
    <t>D+M nových dřevěných schodišť - 1.NP, 3.NP a 4.NP</t>
  </si>
  <si>
    <t>-1624539023</t>
  </si>
  <si>
    <t>279</t>
  </si>
  <si>
    <t>RVP01</t>
  </si>
  <si>
    <t>Doplnění zdiva k rámu oken a dveří (vč. materiálu)</t>
  </si>
  <si>
    <t>-1983184957</t>
  </si>
  <si>
    <t>odhad</t>
  </si>
  <si>
    <t>280</t>
  </si>
  <si>
    <t>RVP02</t>
  </si>
  <si>
    <t>Zednické začištění</t>
  </si>
  <si>
    <t>-617119939</t>
  </si>
  <si>
    <t>281</t>
  </si>
  <si>
    <t>998766102</t>
  </si>
  <si>
    <t>Přesun hmot pro konstrukce truhlářské stanovený z hmotnosti přesunovaného materiálu vodorovná dopravní vzdálenost do 50 m v objektech výšky přes 6 do 12 m</t>
  </si>
  <si>
    <t>56788730</t>
  </si>
  <si>
    <t>https://podminky.urs.cz/item/CS_URS_2023_01/998766102</t>
  </si>
  <si>
    <t>282</t>
  </si>
  <si>
    <t>998766181</t>
  </si>
  <si>
    <t>Přesun hmot pro konstrukce truhlářské stanovený z hmotnosti přesunovaného materiálu Příplatek k ceně za přesun prováděný bez použití mechanizace pro jakoukoliv výšku objektu</t>
  </si>
  <si>
    <t>-1448685651</t>
  </si>
  <si>
    <t>https://podminky.urs.cz/item/CS_URS_2023_01/998766181</t>
  </si>
  <si>
    <t>OST</t>
  </si>
  <si>
    <t>Ostatní</t>
  </si>
  <si>
    <t>283</t>
  </si>
  <si>
    <t>Ro02</t>
  </si>
  <si>
    <t>Práce nepodchycené projektem (provizorní podepření kleneb, zakrytí, apod.)</t>
  </si>
  <si>
    <t>512</t>
  </si>
  <si>
    <t>1351536162</t>
  </si>
  <si>
    <t>284</t>
  </si>
  <si>
    <t>Ro03</t>
  </si>
  <si>
    <t>Rozpočtová rezerva</t>
  </si>
  <si>
    <t>%</t>
  </si>
  <si>
    <t>1721769027</t>
  </si>
  <si>
    <t>VRN - Vedlejší rozpočtové náklady</t>
  </si>
  <si>
    <t xml:space="preserve">    VRN1 - Průzkumné, geodetické a projektové práce</t>
  </si>
  <si>
    <t xml:space="preserve">    VRN3 - Zařízení staveniště</t>
  </si>
  <si>
    <t xml:space="preserve">    VRN9 - Ostatní náklady</t>
  </si>
  <si>
    <t>VRN1</t>
  </si>
  <si>
    <t>Průzkumné, geodetické a projektové práce</t>
  </si>
  <si>
    <t>013254000</t>
  </si>
  <si>
    <t>Dokumentace skutečného provedení stavby</t>
  </si>
  <si>
    <t>1024</t>
  </si>
  <si>
    <t>1603945140</t>
  </si>
  <si>
    <t>https://podminky.urs.cz/item/CS_URS_2022_02/013254000</t>
  </si>
  <si>
    <t>013254001</t>
  </si>
  <si>
    <t>Dílenská dokumentace (DD) na dřevěné vnitřní schodiště až do věže Kaplanka (viz. SO 01 - D.1.1.b R03c)</t>
  </si>
  <si>
    <t>-1045297450</t>
  </si>
  <si>
    <t>013254002</t>
  </si>
  <si>
    <t>DD dřevěná příčka pod vnitřním schodištěm – úklidová komora (viz. SO 01 - D.1.1.b P03c)</t>
  </si>
  <si>
    <t>1266804544</t>
  </si>
  <si>
    <t>013254003</t>
  </si>
  <si>
    <t>DD ocelová konstrukce včetně výstavního black boxu (viz. SO 01 - D.1.2 – ocelové konstrukce)</t>
  </si>
  <si>
    <t>1026093032</t>
  </si>
  <si>
    <t>013254004</t>
  </si>
  <si>
    <t xml:space="preserve">Pasport stávajících dveřních prahů a jejich stav </t>
  </si>
  <si>
    <t>-1253309652</t>
  </si>
  <si>
    <t>013254005</t>
  </si>
  <si>
    <t>DD okna a dveře včetně parapetů/prahů (viz. SO 01 - D.1.1.d T01)</t>
  </si>
  <si>
    <t>-1996809823</t>
  </si>
  <si>
    <t>013254006</t>
  </si>
  <si>
    <t>Pasport stávajícího stavu roubené stěny, návrh na opravu a zvolení konečného technologického postupu</t>
  </si>
  <si>
    <t>-1689052946</t>
  </si>
  <si>
    <t>013254011</t>
  </si>
  <si>
    <t>DD dřevěné předsíně včetně stropu ve 2.NP (viz. výkres D.1.1.c D11c)</t>
  </si>
  <si>
    <t>-1136701500</t>
  </si>
  <si>
    <t>013254012</t>
  </si>
  <si>
    <t>DD výstavní dřevěná stěna ve 2.NP (viz. výkres D.1.1.c D12)</t>
  </si>
  <si>
    <t>1795976298</t>
  </si>
  <si>
    <t>013254015</t>
  </si>
  <si>
    <t xml:space="preserve">Komínový průzkum </t>
  </si>
  <si>
    <t>1746867633</t>
  </si>
  <si>
    <t>013254016</t>
  </si>
  <si>
    <t>Vypracování pasportu stávajícího komínu u roubené stěny</t>
  </si>
  <si>
    <t>165502093</t>
  </si>
  <si>
    <t>013254017</t>
  </si>
  <si>
    <t>DD a postup práce při rekonstrukci komína u roubené stěny (viz. SO 01 D.1.1.c D03)</t>
  </si>
  <si>
    <t>648097054</t>
  </si>
  <si>
    <t>013254021</t>
  </si>
  <si>
    <t>DD zámečnické výrobky (viz. SO 01 - D.1.1.d T04)</t>
  </si>
  <si>
    <t>-1833358805</t>
  </si>
  <si>
    <t>013254022</t>
  </si>
  <si>
    <t>DD klempířské výrobky (viz. SO 01 - D.1.1.d T03)</t>
  </si>
  <si>
    <t>1359742770</t>
  </si>
  <si>
    <t>013254025</t>
  </si>
  <si>
    <t>Vypracování pasportu krovu Starého děkanství</t>
  </si>
  <si>
    <t>183150093</t>
  </si>
  <si>
    <t>013254026</t>
  </si>
  <si>
    <t>Vytvoření podrobného harmonogramu prací, pracovních etap</t>
  </si>
  <si>
    <t>626416393</t>
  </si>
  <si>
    <t>013254027</t>
  </si>
  <si>
    <t>Vytvoření POV</t>
  </si>
  <si>
    <t>-1370497663</t>
  </si>
  <si>
    <t>VRN3</t>
  </si>
  <si>
    <t>Zařízení staveniště</t>
  </si>
  <si>
    <t>030001000</t>
  </si>
  <si>
    <t>soub</t>
  </si>
  <si>
    <t>1727777785</t>
  </si>
  <si>
    <t>https://podminky.urs.cz/item/CS_URS_2022_02/030001000</t>
  </si>
  <si>
    <t>034503000</t>
  </si>
  <si>
    <t>Informační tabule na staveništi</t>
  </si>
  <si>
    <t>69841056</t>
  </si>
  <si>
    <t>https://podminky.urs.cz/item/CS_URS_2022_02/034503000</t>
  </si>
  <si>
    <t>VRN9</t>
  </si>
  <si>
    <t>Ostatní náklady</t>
  </si>
  <si>
    <t>091404000</t>
  </si>
  <si>
    <t>Práce na památkovém objektu</t>
  </si>
  <si>
    <t>-1282978040</t>
  </si>
  <si>
    <t>https://podminky.urs.cz/item/CS_URS_2022_02/091404000</t>
  </si>
  <si>
    <t>OST 02</t>
  </si>
  <si>
    <t>Ztížená manipulace dopravy materiálu</t>
  </si>
  <si>
    <t>1354208957</t>
  </si>
  <si>
    <t>E2 - II. Etapa</t>
  </si>
  <si>
    <t xml:space="preserve">    713 - Izolace tepelné</t>
  </si>
  <si>
    <t xml:space="preserve">    722 - Zdravotechnika - vnitřní vodovod</t>
  </si>
  <si>
    <t xml:space="preserve">    763 - Konstrukce suché výstavby</t>
  </si>
  <si>
    <t xml:space="preserve">    771 - Podlahy z dlaždic</t>
  </si>
  <si>
    <t xml:space="preserve">    781 - Dokončovací práce - obklady</t>
  </si>
  <si>
    <t xml:space="preserve">    783 - Dokončovací práce - nátěry</t>
  </si>
  <si>
    <t>311231115</t>
  </si>
  <si>
    <t>Zdivo z cihel pálených nosné z cihel plných dl. 290 mm P 7 až 15, na maltu ze suché směsi 5 MPa</t>
  </si>
  <si>
    <t>1529594640</t>
  </si>
  <si>
    <t>https://podminky.urs.cz/item/CS_URS_2023_01/311231115</t>
  </si>
  <si>
    <t>342241112</t>
  </si>
  <si>
    <t>Příčky nebo přizdívky jednoduché z cihel nebo příčkovek pálených na maltu MVC nebo MC lícových, včetně spárování dl. 290 mm (český formát 290x140x65 mm) plných, tl. 140 mm</t>
  </si>
  <si>
    <t>-790289188</t>
  </si>
  <si>
    <t>https://podminky.urs.cz/item/CS_URS_2023_01/342241112</t>
  </si>
  <si>
    <t>"1.06" 2*1,0*3,3+1,28*3,3-0,9*2,1</t>
  </si>
  <si>
    <t>"1.11" 2,42*2,9</t>
  </si>
  <si>
    <t>"1.13" (2,975+2*1,368)*2,9-2*0,8*2,1</t>
  </si>
  <si>
    <t>"1.14" (1,911)*2,85-0,9*2,1</t>
  </si>
  <si>
    <t>"1.15" 1,759*2,46-0,7*2,1</t>
  </si>
  <si>
    <t>452386111</t>
  </si>
  <si>
    <t>Podkladní a vyrovnávací konstrukce z betonu vyrovnávací prstence z prostého betonu tř. C 25/30 pod poklopy a mříže, výšky do 100 mm</t>
  </si>
  <si>
    <t>318900322</t>
  </si>
  <si>
    <t>https://podminky.urs.cz/item/CS_URS_2023_01/452386111</t>
  </si>
  <si>
    <t>Studna; pod sklo</t>
  </si>
  <si>
    <t>611142022</t>
  </si>
  <si>
    <t>Potažení vnitřních ploch pletivem rákosovou rohoží přichycením stropů v jedné vrstvě</t>
  </si>
  <si>
    <t>580431448</t>
  </si>
  <si>
    <t>https://podminky.urs.cz/item/CS_URS_2023_01/611142022</t>
  </si>
  <si>
    <t>1NP - označení místnosti dle výkresu nového stavu</t>
  </si>
  <si>
    <t>"1.06" 4,2</t>
  </si>
  <si>
    <t>"1.07" 20,36</t>
  </si>
  <si>
    <t>"1.09" 30,51</t>
  </si>
  <si>
    <t>"1.10" 14,14</t>
  </si>
  <si>
    <t>"1.11" 3,54</t>
  </si>
  <si>
    <t>"1.12" 2,8</t>
  </si>
  <si>
    <t>"1.13" 3,48</t>
  </si>
  <si>
    <t>"1.14" 4,35</t>
  </si>
  <si>
    <t>"1.15" 2,03</t>
  </si>
  <si>
    <t>"dřevěné rákosníkové trámy" 15,68</t>
  </si>
  <si>
    <t>101,09*1,12 'Přepočtené koeficientem množství</t>
  </si>
  <si>
    <t>611311121</t>
  </si>
  <si>
    <t>Omítka vápenná vnitřních ploch nanášená ručně jednovrstvá hladká, tloušťky do 10 mm vodorovných konstrukcí stropů rovných</t>
  </si>
  <si>
    <t>506085455</t>
  </si>
  <si>
    <t>https://podminky.urs.cz/item/CS_URS_2023_01/611311121</t>
  </si>
  <si>
    <t>"1.16"7,20</t>
  </si>
  <si>
    <t>"1.17" 5,90</t>
  </si>
  <si>
    <t>612125100</t>
  </si>
  <si>
    <t>Vyplnění spár vnitřních povrchů vápennou maltou, ploch z cihel stěn</t>
  </si>
  <si>
    <t>1163460680</t>
  </si>
  <si>
    <t>https://podminky.urs.cz/item/CS_URS_2023_01/612125100</t>
  </si>
  <si>
    <t>2.01 - sřílna - spárování parapetu</t>
  </si>
  <si>
    <t>((0,932+0,18)/2)*1,294</t>
  </si>
  <si>
    <t>0,18*0,13</t>
  </si>
  <si>
    <t>279768609</t>
  </si>
  <si>
    <t>Pavlač</t>
  </si>
  <si>
    <t>3,0</t>
  </si>
  <si>
    <t>612311141</t>
  </si>
  <si>
    <t>Omítka vápenná vnitřních ploch nanášená ručně dvouvrstvá štuková, tloušťky jádrové omítky do 10 mm a tloušťky štuku do 3 mm svislých konstrukcí stěn</t>
  </si>
  <si>
    <t>638095614</t>
  </si>
  <si>
    <t>https://podminky.urs.cz/item/CS_URS_2023_01/612311141</t>
  </si>
  <si>
    <t>1NP - místnosti značeny dle výkresu - nový stav</t>
  </si>
  <si>
    <t>"ND01" -1,008*1,95</t>
  </si>
  <si>
    <t>"1.04" (5,3+3,12+5,33+3,15)*3,3</t>
  </si>
  <si>
    <t>"1.05" (5,745+3,087+2,69+3,535+9,092+0,43+3,634+1,2+0,45+3,92+3,58+1,07)*3,175</t>
  </si>
  <si>
    <t>"D04" -0,95*1,83</t>
  </si>
  <si>
    <t>"F14" -1,2*1,2</t>
  </si>
  <si>
    <t>"špal." (1,253+1,2+1,2)*0,6</t>
  </si>
  <si>
    <t>(1,2+1,2+1,2)*0,822</t>
  </si>
  <si>
    <t>"ND07" -0,8*2,1</t>
  </si>
  <si>
    <t>"ND05" -0,9*2,1</t>
  </si>
  <si>
    <t>"ND03" -0,9*2,1</t>
  </si>
  <si>
    <t>"ND04" -0,8*2,1</t>
  </si>
  <si>
    <t>"ND0,8" -0,9*2,1</t>
  </si>
  <si>
    <t>"D10" -1,03*2,01</t>
  </si>
  <si>
    <t>"D09a" -0,99*2,01</t>
  </si>
  <si>
    <t>"D17" -1,2*2,01</t>
  </si>
  <si>
    <t>"D05" -1,28*2,05</t>
  </si>
  <si>
    <t>"špal." (1,772+2,05+2,05)*0,38</t>
  </si>
  <si>
    <t>"1.06" (3,518+3,342+1,22)*3,3</t>
  </si>
  <si>
    <t>"ND08" -0,9*2,1</t>
  </si>
  <si>
    <t>"1.07 výměra převzata od projektanta" 27,82</t>
  </si>
  <si>
    <t>"1,08" (3,481+5,32+3,547+5,22)*3,0</t>
  </si>
  <si>
    <t>"NO02" -0,9*1,38</t>
  </si>
  <si>
    <t>"1.10+1.11" (3,082+5,702+3,087+6,001+0,499+0,502)*2,8</t>
  </si>
  <si>
    <t>"D06" -0,99*2,01</t>
  </si>
  <si>
    <t>"1.12" (2,134+1,287+1,925+0,34+0,34)*2,8</t>
  </si>
  <si>
    <t>"1.13" (1,368+1,209+1,207)*2,95</t>
  </si>
  <si>
    <t>(1,411+0,43+0,31+0,919+1,052)*2,95</t>
  </si>
  <si>
    <t>"ND09" -0,8*2,1*2</t>
  </si>
  <si>
    <t>"1.14" (1,465+2,848)*2,85</t>
  </si>
  <si>
    <t>"1.15" (1,673+1,781+1,194)*2,46</t>
  </si>
  <si>
    <t>"ND06" -0,7*2,1</t>
  </si>
  <si>
    <t>"špal." (1,46+1,46+0,88)*0,803</t>
  </si>
  <si>
    <t>"1.16" (3,207+1,759+3,173+1,784)*2,46</t>
  </si>
  <si>
    <t>"špal." (2,1+2,1+1,0+1,0)*1,09</t>
  </si>
  <si>
    <t>"D16" -0,795*1,59</t>
  </si>
  <si>
    <t>"1.17" (2,719+2,188+2,702+1,959)*2,48</t>
  </si>
  <si>
    <t>"špal." (1,59+1,59+0,795)*0,75</t>
  </si>
  <si>
    <t>"1.18" (1,06+2,576+1,087+2,47)*2,0</t>
  </si>
  <si>
    <t>"2.01" (2,491+0,776+2,687+2,77+2,906+0,61+1,897+3,0+0,5+1,2)*2,45</t>
  </si>
  <si>
    <t>"střílna" -1,25*0,932</t>
  </si>
  <si>
    <t>"okno F21" -0,92*0,58</t>
  </si>
  <si>
    <t>"dveře D19" -0,88*1,69</t>
  </si>
  <si>
    <t>"omítkové zrcadlo 1.05 - odhad" 1,6</t>
  </si>
  <si>
    <t>684,429*1,12 'Přepočtené koeficientem množství</t>
  </si>
  <si>
    <t>612311191</t>
  </si>
  <si>
    <t>Omítka vápenná vnitřních ploch nanášená ručně Příplatek k cenám za každých dalších i započatých 5 mm tloušťky jádrové omítky přes 10 mm stěn</t>
  </si>
  <si>
    <t>982621380</t>
  </si>
  <si>
    <t>https://podminky.urs.cz/item/CS_URS_2023_01/612311191</t>
  </si>
  <si>
    <t xml:space="preserve">omítky budou s větší tl.  do 100 mm </t>
  </si>
  <si>
    <t>684,429*19</t>
  </si>
  <si>
    <t>612351121</t>
  </si>
  <si>
    <t>Omítka hliněná vnitřních ploch nanášená ručně jádrová jednovrstvá s příměsí organických vláken, tloušťky do 10 mm hrubá zatřená (prováděná od ruky, částečně nerovná) svislých konstrukcí stěn</t>
  </si>
  <si>
    <t>1708876539</t>
  </si>
  <si>
    <t>https://podminky.urs.cz/item/CS_URS_2023_01/612351121</t>
  </si>
  <si>
    <t>Poznámka k položce:
Pozn. Nová hliněná omazávka se musí strukturou a povrchem blížit dochované omazávce.</t>
  </si>
  <si>
    <t>"1.05" 4,61*3,175</t>
  </si>
  <si>
    <t>"1.06" 1,445*3,3</t>
  </si>
  <si>
    <t>"1.07" (1,301+4,126+1,055)*2,7</t>
  </si>
  <si>
    <t>-1,03*2,0</t>
  </si>
  <si>
    <t>"1.09" 1,7*2,8</t>
  </si>
  <si>
    <t>39,607*1,12 'Přepočtené koeficientem množství</t>
  </si>
  <si>
    <t>612351171</t>
  </si>
  <si>
    <t>Omítka hliněná vnitřních ploch nanášená ručně štuková jednovrstvá, tloušťky do 3 mm dekorativní s příměsí bylin, čtyřnásobně filcovaná a zatíraná jílem svislých konstrukcí stěn</t>
  </si>
  <si>
    <t>-520138921</t>
  </si>
  <si>
    <t>https://podminky.urs.cz/item/CS_URS_2023_01/612351171</t>
  </si>
  <si>
    <t>617632111</t>
  </si>
  <si>
    <t>Vnitřní úprava povrchu betonového pláště vodárenské studny stěrkou z těsnící cementové malty dvouvrstvou</t>
  </si>
  <si>
    <t>1881718062</t>
  </si>
  <si>
    <t>https://podminky.urs.cz/item/CS_URS_2023_01/617632111</t>
  </si>
  <si>
    <t>Studna</t>
  </si>
  <si>
    <t>průměr 800 mm</t>
  </si>
  <si>
    <t>Pi*0,8*(7,1-0,15)</t>
  </si>
  <si>
    <t>619315131</t>
  </si>
  <si>
    <t>Vytažení fabionů, hran a koutů při opravách vápenných omítek (s dodáním hmot) jakékoliv délky</t>
  </si>
  <si>
    <t>1016711723</t>
  </si>
  <si>
    <t>https://podminky.urs.cz/item/CS_URS_2023_01/619315131</t>
  </si>
  <si>
    <t>Poznámka k položce:
Pozn. Fabiony, v případě rekonstrukce nebo doplnění, budou respektovat původní tvary a proporce. Fabiony se v jednotlivých místnostech liší.</t>
  </si>
  <si>
    <t>"1.07" 5,176+4,008+5,134+4,126</t>
  </si>
  <si>
    <t>"1.09" 1,255+0,43+4,134+5,747+5,374+1,7+3,686</t>
  </si>
  <si>
    <t>"1.10+1.11" 7,105+3,082+6,001+3,087</t>
  </si>
  <si>
    <t>"1.12" 2,134+1,287+2,312+1,287</t>
  </si>
  <si>
    <t>"1.13" 1,218+1,58+1,207+1,58+1,051+1,575+0,301+1,361+1,619</t>
  </si>
  <si>
    <t>"1.14" 2,975+1,911+3,016+1,636</t>
  </si>
  <si>
    <t>"1.15" 1,16+1,673+1,192+1,781</t>
  </si>
  <si>
    <t>93,901*1,12 'Přepočtené koeficientem množství</t>
  </si>
  <si>
    <t>631311113</t>
  </si>
  <si>
    <t>Mazanina z betonu prostého bez zvýšených nároků na prostředí tl. přes 50 do 80 mm tř. C 12/15</t>
  </si>
  <si>
    <t>-1142276994</t>
  </si>
  <si>
    <t>https://podminky.urs.cz/item/CS_URS_2023_01/631311113</t>
  </si>
  <si>
    <t>dle D.1.1.c</t>
  </si>
  <si>
    <t>"1.05" (0,73*1,17+0,46*1,36+1,76*1,486+(1,62+1,486)*1,56+2,21*(2,0+0,89)+0,46*1,23+4,44*1,32)*0,05</t>
  </si>
  <si>
    <t>(1,0*0,375+(1,0+2,68)*1,28+1,99*1,82)*0,05</t>
  </si>
  <si>
    <t>podklad pod základy</t>
  </si>
  <si>
    <t>"P1a" 1,1*1,1*0,08</t>
  </si>
  <si>
    <t>"P1b" 1,1*1,1*0,08</t>
  </si>
  <si>
    <t>"P2a" 1,1*1,8*0,08</t>
  </si>
  <si>
    <t>"P2b" 1,1*1,8*0,08</t>
  </si>
  <si>
    <t>"P2c" 1,1*1,8*0,08</t>
  </si>
  <si>
    <t>"P2d" 1,1*1,8*0,08</t>
  </si>
  <si>
    <t>"P3" 1,1*1,6*0,08</t>
  </si>
  <si>
    <t>631311114</t>
  </si>
  <si>
    <t>Mazanina z betonu prostého bez zvýšených nároků na prostředí tl. přes 50 do 80 mm tř. C 16/20</t>
  </si>
  <si>
    <t>404264912</t>
  </si>
  <si>
    <t>https://podminky.urs.cz/item/CS_URS_2023_01/631311114</t>
  </si>
  <si>
    <t>"1.01" 15,53*0,05</t>
  </si>
  <si>
    <t>"1.05" 65,29*0,05</t>
  </si>
  <si>
    <t>"1.06" 3,79*0,05</t>
  </si>
  <si>
    <t>"1.18" 3,07*0,05</t>
  </si>
  <si>
    <t>631362021</t>
  </si>
  <si>
    <t>Výztuž mazanin ze svařovaných sítí z drátů typu KARI</t>
  </si>
  <si>
    <t>-2131501816</t>
  </si>
  <si>
    <t>https://podminky.urs.cz/item/CS_URS_2023_01/631362021</t>
  </si>
  <si>
    <t>"1.05 - předpoklad" (0,73*1,17+0,46*1,36+1,76*1,486+(1,62+1,486)*1,56+2,21*(2,0+0,89)+0,46*1,23+4,44*1,32)*4,4/1000</t>
  </si>
  <si>
    <t>(1,0*0,375+(1,0+2,68)*1,28+1,99*1,82)*4,4/1000</t>
  </si>
  <si>
    <t>197503781</t>
  </si>
  <si>
    <t>předpoklad Kari síť 8/100/100</t>
  </si>
  <si>
    <t>"1.01" 15,53*7,667*0,001</t>
  </si>
  <si>
    <t>"1.05" 65,29*7,667*0,001</t>
  </si>
  <si>
    <t>"1.06" 3,79*7,667*0,001</t>
  </si>
  <si>
    <t>"1.18" 3,07*7,667*0,001</t>
  </si>
  <si>
    <t>631-R01</t>
  </si>
  <si>
    <t xml:space="preserve">Přečištění a vysušení stávajících násypů </t>
  </si>
  <si>
    <t>-1939932551</t>
  </si>
  <si>
    <t>"1.01" 15,53</t>
  </si>
  <si>
    <t>"1.04" 17,74</t>
  </si>
  <si>
    <t>"1.05" 65,29</t>
  </si>
  <si>
    <t>"1.06" 3,79</t>
  </si>
  <si>
    <t>"1.08" 18,86</t>
  </si>
  <si>
    <t>"1.16" 7,2</t>
  </si>
  <si>
    <t>"1.17" 5,9</t>
  </si>
  <si>
    <t>"1.18" 3,07</t>
  </si>
  <si>
    <t>632451214</t>
  </si>
  <si>
    <t>Potěr cementový samonivelační litý tř. C 20, tl. přes 45 do 50 mm</t>
  </si>
  <si>
    <t>-944506505</t>
  </si>
  <si>
    <t>https://podminky.urs.cz/item/CS_URS_2023_01/632451214</t>
  </si>
  <si>
    <t>průměr 800 mm; dno</t>
  </si>
  <si>
    <t>Pi*(0,8/2)^2</t>
  </si>
  <si>
    <t>632451214.r01</t>
  </si>
  <si>
    <t>Příplatek za malou plochu</t>
  </si>
  <si>
    <t>-473453677</t>
  </si>
  <si>
    <t>632451214.r02</t>
  </si>
  <si>
    <t>Příplatek za omezený prostor</t>
  </si>
  <si>
    <t>-7881491</t>
  </si>
  <si>
    <t>632451214.r03</t>
  </si>
  <si>
    <t>Příplatek za ztížené montážní podmínky</t>
  </si>
  <si>
    <t>1557638589</t>
  </si>
  <si>
    <t>Pi*(0,8/2)^2 "dno"</t>
  </si>
  <si>
    <t>Pi*0,8*(7,1-0,15) "stěna"</t>
  </si>
  <si>
    <t>632481215</t>
  </si>
  <si>
    <t>Separační vrstva k oddělení podlahových vrstev z geotextilie</t>
  </si>
  <si>
    <t>-1661278</t>
  </si>
  <si>
    <t>https://podminky.urs.cz/item/CS_URS_2023_01/632481215</t>
  </si>
  <si>
    <t>gramáž geotextilie 200g/m2</t>
  </si>
  <si>
    <t>"1.02" 31,49*2</t>
  </si>
  <si>
    <t>"1.03"16,043*2</t>
  </si>
  <si>
    <t>11,077</t>
  </si>
  <si>
    <t>"1.07" 20,36*2</t>
  </si>
  <si>
    <t>"1.08" 18,86*2</t>
  </si>
  <si>
    <t>"1.09" 30,51*2</t>
  </si>
  <si>
    <t>"1.10" 14,14*2</t>
  </si>
  <si>
    <t>634111113</t>
  </si>
  <si>
    <t>Obvodová dilatace mezi stěnou a mazaninou nebo potěrem pružnou těsnicí páskou na bázi syntetického kaučuku výšky 80 mm</t>
  </si>
  <si>
    <t>-747604290</t>
  </si>
  <si>
    <t>https://podminky.urs.cz/item/CS_URS_2023_01/634111113</t>
  </si>
  <si>
    <t>"1.01" 3,8+0,5+0,73+3,09+4,62+3,45</t>
  </si>
  <si>
    <t>"1.05" 3,087+5,745+1,07+3,58+0,39+0,39+3,92+1,612+1,79+0,43+1,99+4,61+4,64+2,218+1,331+2,695</t>
  </si>
  <si>
    <t>"1.06" 3,388+1,28+3,34+1,22</t>
  </si>
  <si>
    <t>"1.18" 1,06+2,581+1,082+2,469</t>
  </si>
  <si>
    <t>635221411.r</t>
  </si>
  <si>
    <t>Doplnění násypů pod podlahy, mazaniny a dlažby stávající sypký materiál (s dodáním hmot), s udusáním a urovnáním povrchu násypu plochy jednotlivě do 2 m2</t>
  </si>
  <si>
    <t>-1824013854</t>
  </si>
  <si>
    <t xml:space="preserve"> 1,1*1,1*(3,94-2,4)- "Z3" 1,1*1,1*(1,145-0,345)*1,03  "koef"</t>
  </si>
  <si>
    <t>"v prostoru 1.05" (1,17+1,76+1,56+1,7*2,89)*"cca"3,0*(0,98-0,43)</t>
  </si>
  <si>
    <t>-"Z1" 1,15*0,3*(0,68-0,18)</t>
  </si>
  <si>
    <t>-"Z2a" 0,5*0,5*(0,98-0,18)</t>
  </si>
  <si>
    <t>-"Z2b" 0,5*0,5*(0,98-0,18)</t>
  </si>
  <si>
    <t>"2.01" 16,73*0,1</t>
  </si>
  <si>
    <t>635321121</t>
  </si>
  <si>
    <t>Násyp z recyklátu pod podlahy s udusáním a urovnáním povrchu, z recyklátu skleněného (pěnového skla)</t>
  </si>
  <si>
    <t>-737063929</t>
  </si>
  <si>
    <t>https://podminky.urs.cz/item/CS_URS_2023_01/635321121</t>
  </si>
  <si>
    <t>"1.01" 15,53*0,32</t>
  </si>
  <si>
    <t>"1.02" 31,49*0,37</t>
  </si>
  <si>
    <t>"1.03" 16,043*0,37</t>
  </si>
  <si>
    <t>11,077*0,34</t>
  </si>
  <si>
    <t>"1.04" 17,74*0,34</t>
  </si>
  <si>
    <t>"1.07" 20,36*0,37</t>
  </si>
  <si>
    <t>"1.08" 18,86*0,37</t>
  </si>
  <si>
    <t>"1.09" 30,51*0,37</t>
  </si>
  <si>
    <t>"1.10" 14,14*0,37</t>
  </si>
  <si>
    <t>"1.11" 3,54*0,37</t>
  </si>
  <si>
    <t>"1.13" 3,48*0,37</t>
  </si>
  <si>
    <t>"1.14" 4,35*0,37</t>
  </si>
  <si>
    <t>"1.15" 2,03*0,37</t>
  </si>
  <si>
    <t>"1.16" 7,2*0,37</t>
  </si>
  <si>
    <t>"1.17" 5,9*0,37</t>
  </si>
  <si>
    <t>636211111</t>
  </si>
  <si>
    <t>Dlažba z cihel pálených plných dl. 290 mm se zalitím spár na celou výšku cementovou maltou pro spárování do malty MC-5, kladených naplocho</t>
  </si>
  <si>
    <t>1939483918</t>
  </si>
  <si>
    <t>https://podminky.urs.cz/item/CS_URS_2023_01/636211111</t>
  </si>
  <si>
    <t>Výkres  Půdorys 1.NP - nový stav</t>
  </si>
  <si>
    <t>"1.12" 2,19</t>
  </si>
  <si>
    <t xml:space="preserve">2NP </t>
  </si>
  <si>
    <t>636211421.r</t>
  </si>
  <si>
    <t>Doplnění dlažby z cihel pálených (s dodáním hmot), kladených do vápenné malty se zalitím spár vápennou maltou, plochy jednotlivě přes 1 m2 do 4 m2 naplocho</t>
  </si>
  <si>
    <t>-1859953596</t>
  </si>
  <si>
    <t>https://podminky.urs.cz/item/CS_URS_2022_02/636211421.r</t>
  </si>
  <si>
    <t>"1.03" 5,43*2,04</t>
  </si>
  <si>
    <t xml:space="preserve">"č.m. 1.02 - nová cihelná dlažba"  0,6+0,6 </t>
  </si>
  <si>
    <t>636295011</t>
  </si>
  <si>
    <t>Oprava spárování dlažeb cementovou maltou včetně vyškrábání a vymytí spar z cihel naplocho, plochy jednotlivě přes 4 m2</t>
  </si>
  <si>
    <t>977616688</t>
  </si>
  <si>
    <t>https://podminky.urs.cz/item/CS_URS_2023_01/636295011</t>
  </si>
  <si>
    <t>636295011.r</t>
  </si>
  <si>
    <t>Oprava spárování kleneb vápennou maltou včetně vyškrábání a vymytí spar z cihel naplocho, plochy jednotlivě přes 4 m2</t>
  </si>
  <si>
    <t>284129417</t>
  </si>
  <si>
    <t>636295011.r01</t>
  </si>
  <si>
    <t>Oprava spárování stěn vápennou maltou včetně vyškrábání a vymytí spar z cihel naplocho, plochy jednotlivě přes 4 m2</t>
  </si>
  <si>
    <t>-1674871207</t>
  </si>
  <si>
    <t>"2S-ST1" 1,55*0,82+0,92*0,85+0,82*0,85+1,37*0,85+0,6*0,7+1,59*0,7+0,87*0,86+0,81*0,92+0,85*1,03+2*4,75*1,3</t>
  </si>
  <si>
    <t>"1S-ST4" 1,65*1,55</t>
  </si>
  <si>
    <t>636295011.r02</t>
  </si>
  <si>
    <t>Obnova vápenné malty na pískovcových stupních</t>
  </si>
  <si>
    <t>976379832</t>
  </si>
  <si>
    <t>"2S-A" "stupnice" 0,94*4,75*0,3 "30%"</t>
  </si>
  <si>
    <t>"1S-A1" "stupnice" 0,915*2,301*0,2 "20%"</t>
  </si>
  <si>
    <t>636295031</t>
  </si>
  <si>
    <t>Oprava spárování dlažeb cementovou maltou včetně vyškrábání a vymytí spar z cihel nastojato, plochy jednotlivě přes 4 m2</t>
  </si>
  <si>
    <t>804627038</t>
  </si>
  <si>
    <t>https://podminky.urs.cz/item/CS_URS_2023_01/636295031</t>
  </si>
  <si>
    <t>"4.01" 26,31</t>
  </si>
  <si>
    <t>R005</t>
  </si>
  <si>
    <t>Očištění a oprava parapetu, odklizení suťě</t>
  </si>
  <si>
    <t>vlastní poíložka</t>
  </si>
  <si>
    <t>1643601896</t>
  </si>
  <si>
    <t>1S-ST3</t>
  </si>
  <si>
    <t>"1S.03" 0,3</t>
  </si>
  <si>
    <t>"1S.01" 1,4</t>
  </si>
  <si>
    <t>R001</t>
  </si>
  <si>
    <t>Upevnění pochozího skla studny - (pryžová páska, přechpodový T profil, elastické těsnění)</t>
  </si>
  <si>
    <t>-1168260757</t>
  </si>
  <si>
    <t>R001.1</t>
  </si>
  <si>
    <t>Pochozí sklo studny</t>
  </si>
  <si>
    <t>-381746433</t>
  </si>
  <si>
    <t>R001.2</t>
  </si>
  <si>
    <t>Skleněná vitrína</t>
  </si>
  <si>
    <t>1482858707</t>
  </si>
  <si>
    <t>pozn. Viz. výkres D.1.1.c. D10</t>
  </si>
  <si>
    <t>R001.3</t>
  </si>
  <si>
    <t>Skleněný uzavřený box</t>
  </si>
  <si>
    <t>64754950</t>
  </si>
  <si>
    <t>pozn. Viz. výkres D.1.1.c. D09</t>
  </si>
  <si>
    <t>R003</t>
  </si>
  <si>
    <t>Dozdění drobným kamenivem , začištění vápennou maltou</t>
  </si>
  <si>
    <t>-1950150070</t>
  </si>
  <si>
    <t>"2S-B" 2,23</t>
  </si>
  <si>
    <t>R010</t>
  </si>
  <si>
    <t>Bezbariérový přechod hala/kavárna</t>
  </si>
  <si>
    <t>1411805749</t>
  </si>
  <si>
    <t>R011</t>
  </si>
  <si>
    <t>Bezbariérový přechod hala/infocentrum</t>
  </si>
  <si>
    <t>1538778413</t>
  </si>
  <si>
    <t>949101112</t>
  </si>
  <si>
    <t>Lešení pomocné pracovní pro objekty pozemních staveb pro zatížení do 150 kg/m2, o výšce lešeňové podlahy přes 1,9 do 3,5 m</t>
  </si>
  <si>
    <t>544365370</t>
  </si>
  <si>
    <t>https://podminky.urs.cz/item/CS_URS_2023_01/949101112</t>
  </si>
  <si>
    <t>276,59</t>
  </si>
  <si>
    <t>985131311R</t>
  </si>
  <si>
    <t xml:space="preserve">Ruční očištění krovu - mechanické </t>
  </si>
  <si>
    <t>655082251</t>
  </si>
  <si>
    <t>390,0</t>
  </si>
  <si>
    <t>985-R01</t>
  </si>
  <si>
    <t xml:space="preserve">Injektáž trhlin š do 1 mm v cihelných kcích tl do 200 mm nízkovizkózní pryskyřicí </t>
  </si>
  <si>
    <t>1682760172</t>
  </si>
  <si>
    <t>Délky trhlin jsou orientační</t>
  </si>
  <si>
    <t>"8" 6,96</t>
  </si>
  <si>
    <t>"10" 7,56</t>
  </si>
  <si>
    <t>"14" 3,12</t>
  </si>
  <si>
    <t>"16" 1,518</t>
  </si>
  <si>
    <t>"21" 0,624</t>
  </si>
  <si>
    <t>"22" 4,74</t>
  </si>
  <si>
    <t>"25" 6,6</t>
  </si>
  <si>
    <t>"30" 4,716</t>
  </si>
  <si>
    <t>"34" 1,44</t>
  </si>
  <si>
    <t>"48" 0,9</t>
  </si>
  <si>
    <t>"51" 3,48</t>
  </si>
  <si>
    <t>"K33" 0,42</t>
  </si>
  <si>
    <t>"K34" 0,78</t>
  </si>
  <si>
    <t>985-R02</t>
  </si>
  <si>
    <t xml:space="preserve">Injektáž trhlin š do 2 mm v cihelných kcích tl do 200 mm nízkovizkózní pryskyřicí </t>
  </si>
  <si>
    <t>1486833566</t>
  </si>
  <si>
    <t>"1" 0,636</t>
  </si>
  <si>
    <t>"3" 4,45</t>
  </si>
  <si>
    <t>"13" 4,08</t>
  </si>
  <si>
    <t>"17" 2,28</t>
  </si>
  <si>
    <t>"18"1,74</t>
  </si>
  <si>
    <t>"28" 3,24</t>
  </si>
  <si>
    <t>"32" 3,45</t>
  </si>
  <si>
    <t>"37" 6,96</t>
  </si>
  <si>
    <t>"38" 2,28</t>
  </si>
  <si>
    <t>"49" 0,9</t>
  </si>
  <si>
    <t>"50" 6,6</t>
  </si>
  <si>
    <t>"52"0,888</t>
  </si>
  <si>
    <t>"55"6,36</t>
  </si>
  <si>
    <t>"61" 3,78</t>
  </si>
  <si>
    <t>"69" 3,3</t>
  </si>
  <si>
    <t>"K02" 2,16</t>
  </si>
  <si>
    <t>"K25"2,916</t>
  </si>
  <si>
    <t>"K26" 6,72</t>
  </si>
  <si>
    <t>985-R03</t>
  </si>
  <si>
    <t xml:space="preserve">Injektáž trhlin š do 5 mm v cihelných kcích tl do 200 mm nízkovizkózní pryskyřicí </t>
  </si>
  <si>
    <t>633120182</t>
  </si>
  <si>
    <t>"4" 1,92</t>
  </si>
  <si>
    <t>"5" 4,45</t>
  </si>
  <si>
    <t>"6"10,14</t>
  </si>
  <si>
    <t>"7" 5,64</t>
  </si>
  <si>
    <t>"9" 4,45</t>
  </si>
  <si>
    <t>"11" 4,45</t>
  </si>
  <si>
    <t>"12" 1,56</t>
  </si>
  <si>
    <t>"15" 3,84</t>
  </si>
  <si>
    <t>"19" 3,72</t>
  </si>
  <si>
    <t>"20" 1,14</t>
  </si>
  <si>
    <t>"23" 3,72</t>
  </si>
  <si>
    <t>"24" 0,588</t>
  </si>
  <si>
    <t>"26" 7,32</t>
  </si>
  <si>
    <t>"29" 2,00</t>
  </si>
  <si>
    <t>"35" 0,6</t>
  </si>
  <si>
    <t>"39" 1,44</t>
  </si>
  <si>
    <t>"40" 3,45</t>
  </si>
  <si>
    <t>"44" 4,32</t>
  </si>
  <si>
    <t>"47"0,66</t>
  </si>
  <si>
    <t>"56" 6,84</t>
  </si>
  <si>
    <t>"57" 1,44</t>
  </si>
  <si>
    <t>"59" 1,92</t>
  </si>
  <si>
    <t>"60" 3,18</t>
  </si>
  <si>
    <t>"64" 3,18</t>
  </si>
  <si>
    <t>"65" 1,44</t>
  </si>
  <si>
    <t>"66" 12,96</t>
  </si>
  <si>
    <t>"67" 4,92</t>
  </si>
  <si>
    <t>"71" 1,14</t>
  </si>
  <si>
    <t>"K04" 2,82</t>
  </si>
  <si>
    <t>"K06" 2,34</t>
  </si>
  <si>
    <t>"K07" 1,02</t>
  </si>
  <si>
    <t>"K09" 1,152</t>
  </si>
  <si>
    <t>"K10" 2,82</t>
  </si>
  <si>
    <t>"K17" 2,82</t>
  </si>
  <si>
    <t>"K24" 1,56</t>
  </si>
  <si>
    <t>985-R04</t>
  </si>
  <si>
    <t xml:space="preserve">Injektáž trhlin š do 10 mm v cihelných kcích tl do 200 mm nízkovizkózní pryskyřicí </t>
  </si>
  <si>
    <t>269965494</t>
  </si>
  <si>
    <t>"1" 16,74</t>
  </si>
  <si>
    <t>"2" 3,42</t>
  </si>
  <si>
    <t>"5" 3,24</t>
  </si>
  <si>
    <t>"27" 13,74</t>
  </si>
  <si>
    <t>"33" 2,64</t>
  </si>
  <si>
    <t>"36" 3,45</t>
  </si>
  <si>
    <t>"43" 8,64</t>
  </si>
  <si>
    <t>"58" 0,612</t>
  </si>
  <si>
    <t>"68" 1,44</t>
  </si>
  <si>
    <t>"70" 3,3</t>
  </si>
  <si>
    <t>"K08" 2,82</t>
  </si>
  <si>
    <t>"K11" 2,82</t>
  </si>
  <si>
    <t>"K13" 0,9</t>
  </si>
  <si>
    <t>"K14" 2,4</t>
  </si>
  <si>
    <t>"K23" 2,916</t>
  </si>
  <si>
    <t>"K32" 0,72</t>
  </si>
  <si>
    <t>985-R05</t>
  </si>
  <si>
    <t xml:space="preserve">Injektáž trhlin š do 20 mm v cihelných kcích tl do 200 mm nízkovizkózní pryskyřicí </t>
  </si>
  <si>
    <t>-2032975146</t>
  </si>
  <si>
    <t>"3" 2,52</t>
  </si>
  <si>
    <t>"41" 2,64</t>
  </si>
  <si>
    <t>"53" 7,38</t>
  </si>
  <si>
    <t>"54" 2,04</t>
  </si>
  <si>
    <t>"62" 3,66</t>
  </si>
  <si>
    <t>"K12" 3,96</t>
  </si>
  <si>
    <t>985-R06</t>
  </si>
  <si>
    <t xml:space="preserve">Injektáž trhlin š do 50 mm v cihelných kcích tl do 200 mm nízkovizkózní pryskyřicí </t>
  </si>
  <si>
    <t>417161845</t>
  </si>
  <si>
    <t>"6" 4,26</t>
  </si>
  <si>
    <t>"2" 4,45</t>
  </si>
  <si>
    <t>"42" 7,2</t>
  </si>
  <si>
    <t>"46" 3,3</t>
  </si>
  <si>
    <t>"K03" 2,82</t>
  </si>
  <si>
    <t>"K05" 2,82</t>
  </si>
  <si>
    <t>"K16" 5,82</t>
  </si>
  <si>
    <t>R014</t>
  </si>
  <si>
    <t>Oprava kamen - KA01 Kamna tahová</t>
  </si>
  <si>
    <t>280234831</t>
  </si>
  <si>
    <t>R015</t>
  </si>
  <si>
    <t>Oprava kamen - KA02 Kamna tahová</t>
  </si>
  <si>
    <t>-1167726991</t>
  </si>
  <si>
    <t>R016</t>
  </si>
  <si>
    <t>Oprava kamen - KA04 Kuchyňská kamna - kachlová část</t>
  </si>
  <si>
    <t>1327794743</t>
  </si>
  <si>
    <t>R017</t>
  </si>
  <si>
    <t>Oprava kamen - KA04 Kuchyňská kamna - zděná část s pecí</t>
  </si>
  <si>
    <t>-1065962649</t>
  </si>
  <si>
    <t>-1090430296</t>
  </si>
  <si>
    <t>18,772</t>
  </si>
  <si>
    <t xml:space="preserve">25,254*10 </t>
  </si>
  <si>
    <t>713</t>
  </si>
  <si>
    <t>Izolace tepelné</t>
  </si>
  <si>
    <t>713111111</t>
  </si>
  <si>
    <t>Montáž tepelné izolace stropů rohožemi, pásy, dílci, deskami, bloky (izolační materiál ve specifikaci) vrchem bez překrytí lepenkou kladenými volně</t>
  </si>
  <si>
    <t>1593919346</t>
  </si>
  <si>
    <t>https://podminky.urs.cz/item/CS_URS_2023_01/713111111</t>
  </si>
  <si>
    <t>"2.02" 105,0+45,0</t>
  </si>
  <si>
    <t>"2.02" 28,51</t>
  </si>
  <si>
    <t>63148107</t>
  </si>
  <si>
    <t>deska tepelně izolační minerální univerzální λ=0,038-0,039 tl 160mm</t>
  </si>
  <si>
    <t>1469312084</t>
  </si>
  <si>
    <t xml:space="preserve"> zateplení stropu</t>
  </si>
  <si>
    <t>226,24*1,05 'Přepočtené koeficientem množství</t>
  </si>
  <si>
    <t>63148102</t>
  </si>
  <si>
    <t>deska tepelně izolační minerální univerzální λ=0,038-0,039 tl 60mm</t>
  </si>
  <si>
    <t>507550299</t>
  </si>
  <si>
    <t>28,51*1,05 'Přepočtené koeficientem množství</t>
  </si>
  <si>
    <t>713121111</t>
  </si>
  <si>
    <t>Montáž tepelné izolace podlah rohožemi, pásy, deskami, dílci, bloky (izolační materiál ve specifikaci) kladenými volně jednovrstvá</t>
  </si>
  <si>
    <t>2130322754</t>
  </si>
  <si>
    <t>https://podminky.urs.cz/item/CS_URS_2023_01/713121111</t>
  </si>
  <si>
    <t>"2.02" 105,0</t>
  </si>
  <si>
    <t>63151436</t>
  </si>
  <si>
    <t>deska tepelně izolační minerální plovoucích podlah λ=0,036-0,037 tl 40mm</t>
  </si>
  <si>
    <t>875084120</t>
  </si>
  <si>
    <t>178,79*1,05 'Přepočtené koeficientem množství</t>
  </si>
  <si>
    <t>713121131</t>
  </si>
  <si>
    <t>Montáž tepelné izolace podlah parotěsnými reflexními pásy, tloušťka izolace do 5 mm</t>
  </si>
  <si>
    <t>-694969728</t>
  </si>
  <si>
    <t>https://podminky.urs.cz/item/CS_URS_2023_01/713121131</t>
  </si>
  <si>
    <t>"2.02" 105,0+28,51+45,0</t>
  </si>
  <si>
    <t>28355306</t>
  </si>
  <si>
    <t>pás podlahový parotěsný tepelně izolační s reflexní Al vrstvou tl 5mm</t>
  </si>
  <si>
    <t>1964548547</t>
  </si>
  <si>
    <t>252,3*1,05 'Přepočtené koeficientem množství</t>
  </si>
  <si>
    <t>998713102</t>
  </si>
  <si>
    <t>Přesun hmot pro izolace tepelné stanovený z hmotnosti přesunovaného materiálu vodorovná dopravní vzdálenost do 50 m v objektech výšky přes 6 m do 12 m</t>
  </si>
  <si>
    <t>1921890616</t>
  </si>
  <si>
    <t>https://podminky.urs.cz/item/CS_URS_2023_01/998713102</t>
  </si>
  <si>
    <t>998713181</t>
  </si>
  <si>
    <t>Přesun hmot pro izolace tepelné stanovený z hmotnosti přesunovaného materiálu Příplatek k cenám za přesun prováděný bez použití mechanizace pro jakoukoliv výšku objektu</t>
  </si>
  <si>
    <t>1281041248</t>
  </si>
  <si>
    <t>https://podminky.urs.cz/item/CS_URS_2023_01/998713181</t>
  </si>
  <si>
    <t>722</t>
  </si>
  <si>
    <t>Zdravotechnika - vnitřní vodovod</t>
  </si>
  <si>
    <t>V001</t>
  </si>
  <si>
    <t xml:space="preserve">Demontáže stávajícího vnitřního vodovodního a kanalizačního potrubí </t>
  </si>
  <si>
    <t>1951068784</t>
  </si>
  <si>
    <t>762522935</t>
  </si>
  <si>
    <t>Doplnění tesařské podlahy prkny nebo fošnami - montáž (materiál ve specifikaci) bez polštářů, s urovnáním násypu tl. do 32 mm hoblovanými palubovými, plochy jednotlivě přes 4,00 do 8,00 m2 - VČ. SOKLU</t>
  </si>
  <si>
    <t>2059681149</t>
  </si>
  <si>
    <t>https://podminky.urs.cz/item/CS_URS_2022_02/762522935</t>
  </si>
  <si>
    <t xml:space="preserve">vč.demontáž?, postupné šetrné rozebrání podlahy s očíslováním jednotlivých fošen </t>
  </si>
  <si>
    <t>Pozn. Postupovat dle výkresu D.1.1.c. D01 - Detaily podlah (kladecí plány)</t>
  </si>
  <si>
    <t>použit původní materiál</t>
  </si>
  <si>
    <t>"m.č. 1.02 - předpoklad" 31,49/2</t>
  </si>
  <si>
    <t>"m.č. 1.03 - předpoklad" 27,12/2</t>
  </si>
  <si>
    <t>1473402455</t>
  </si>
  <si>
    <t>"m.č. 1.02 - předpoklad" 31,49/2  "Pozn. Postupovat dle výkresu D.1.1.c. D01 - Detaily podlah (kladecí plány)"</t>
  </si>
  <si>
    <t>"m.č. 1.03 - předpoklad" 27,12/2   "Pozn. Postupovat dle výkresu D.1.1.c. D01 - Detaily podlah (kladecí plány)"</t>
  </si>
  <si>
    <t>"m.č. 1.07 " 20,36/2</t>
  </si>
  <si>
    <t>"m.č. 1.08 " 18,86/2</t>
  </si>
  <si>
    <t>"m.č. 1.09 " 30,51/2</t>
  </si>
  <si>
    <t>"m.č. 1.10 " 14,14/2</t>
  </si>
  <si>
    <t>71,24*1,12 'Přepočtené koeficientem množství</t>
  </si>
  <si>
    <t>1716032790</t>
  </si>
  <si>
    <t>762812240</t>
  </si>
  <si>
    <t>Záklop stropů montáž (materiál ve specifikaci) z prken hoblovaných s olištováním kolem zdí vrchního na sraz, spáry zakryté lepenkovými pásy nebo lištami</t>
  </si>
  <si>
    <t>-783961202</t>
  </si>
  <si>
    <t>https://podminky.urs.cz/item/CS_URS_2022_02/762812240</t>
  </si>
  <si>
    <t>Nový dřev. záklop (borovice) tl. min. 25 mm, barva zelenkavá,včetně olištování, včetně krytých spár</t>
  </si>
  <si>
    <t>" 2.02" 41,84</t>
  </si>
  <si>
    <t>2131208184</t>
  </si>
  <si>
    <t>41,84*0,025</t>
  </si>
  <si>
    <t>1,046*1,05 'Přepočtené koeficientem množství</t>
  </si>
  <si>
    <t>762812140</t>
  </si>
  <si>
    <t>Záklop stropů montáž (materiál ve specifikaci) z prken hoblovaných s olištováním kolem zdí vrchního na sraz, spáry nekryté</t>
  </si>
  <si>
    <t>-1903096154</t>
  </si>
  <si>
    <t>https://podminky.urs.cz/item/CS_URS_2022_02/762812140</t>
  </si>
  <si>
    <t>"1.01" 17,1</t>
  </si>
  <si>
    <t>"1.04" 22</t>
  </si>
  <si>
    <t>"1.05" 64,7</t>
  </si>
  <si>
    <t>"1.09" 40,6</t>
  </si>
  <si>
    <t>"1.08 A 1.07" 47</t>
  </si>
  <si>
    <t>"1.13 a 1.14 a 1.06" 18,8</t>
  </si>
  <si>
    <t>60516100R1</t>
  </si>
  <si>
    <t>řezivo smrkové sušené tl 40mm</t>
  </si>
  <si>
    <t>-582696182</t>
  </si>
  <si>
    <t xml:space="preserve">"1.01" 17,1* 0,04 </t>
  </si>
  <si>
    <t xml:space="preserve">"1.04" 22 *0,04 </t>
  </si>
  <si>
    <t xml:space="preserve">"1.05" (64,7-54,6)*0,04 </t>
  </si>
  <si>
    <t>"1.09" (40,6 - 24,8)* 0,04</t>
  </si>
  <si>
    <t xml:space="preserve">"1.08 a 1.07"  47*0,04 </t>
  </si>
  <si>
    <t xml:space="preserve">"1.13 a 1.14 a 1.06 "  18,8* 0,04 </t>
  </si>
  <si>
    <t>tl. 25 mm</t>
  </si>
  <si>
    <t>"1.05" 54,6*0,025</t>
  </si>
  <si>
    <t>"1.09 " 24,8*0,025</t>
  </si>
  <si>
    <t>-523986066</t>
  </si>
  <si>
    <t>https://podminky.urs.cz/item/CS_URS_2022_02/998762102</t>
  </si>
  <si>
    <t>823698189</t>
  </si>
  <si>
    <t>https://podminky.urs.cz/item/CS_URS_2022_02/998762181</t>
  </si>
  <si>
    <t>763</t>
  </si>
  <si>
    <t>Konstrukce suché výstavby</t>
  </si>
  <si>
    <t>763121551.r</t>
  </si>
  <si>
    <t>Stěna předsazená ze sádrokartonových desek s nosnou konstrukcí z ocelových profilů CD a UD, s kotvením CD po 1 500 mm dvojitě opláštěná deskami H2 tl. 2 x 12,5 mm, stěna tl. 75 mm, s izolací, EI 45</t>
  </si>
  <si>
    <t>189512937</t>
  </si>
  <si>
    <t>https://podminky.urs.cz/item/CS_URS_2023_01/763121551.r</t>
  </si>
  <si>
    <t>"1.12" 0,87*2,7</t>
  </si>
  <si>
    <t>"1.13" 1,537*2,6+1,36*2,95</t>
  </si>
  <si>
    <t xml:space="preserve">"1.14"(3,016+0,798+0,2)*2,85 +1,050*1,25+0,35 </t>
  </si>
  <si>
    <t>"1.15" 1,16*2,4</t>
  </si>
  <si>
    <t>763131751R</t>
  </si>
  <si>
    <t>Podhled ze sádrokartonových desek ostatní práce a konstrukce na podhledech ze sádrokartonových desek montáž parotěsné zábrany</t>
  </si>
  <si>
    <t>261667641</t>
  </si>
  <si>
    <t>https://podminky.urs.cz/item/CS_URS_2023_01/763131751R</t>
  </si>
  <si>
    <t>28329274</t>
  </si>
  <si>
    <t>fólie PE vyztužená pro parotěsnou vrstvu (reakce na oheň - třída E) 110g/m2</t>
  </si>
  <si>
    <t>-1170112714</t>
  </si>
  <si>
    <t>2,45*1,1235 'Přepočtené koeficientem množství</t>
  </si>
  <si>
    <t>763164737</t>
  </si>
  <si>
    <t>Obklad konstrukcí sádrokartonovými deskami včetně ochranných úhelníků uzavřeného tvaru rozvinuté šíře přes 0,8 do 1,6 m, opláštěný deskou protipožární DF, tl. 2 x 12,5 mm</t>
  </si>
  <si>
    <t>1904306374</t>
  </si>
  <si>
    <t>https://podminky.urs.cz/item/CS_URS_2023_01/763164737</t>
  </si>
  <si>
    <t>obložení svislých nosníků HEB</t>
  </si>
  <si>
    <t>"1.05" 3,175</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</si>
  <si>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</si>
  <si>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</si>
  <si>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1135475048</t>
  </si>
  <si>
    <t>https://podminky.urs.cz/item/CS_URS_2023_01/998763302</t>
  </si>
  <si>
    <t>998763381</t>
  </si>
  <si>
    <t>Přesun hmot pro konstrukce montované z desek sádrokartonových, sádrovláknitých, cementovláknitých nebo cementových Příplatek k cenám za přesun prováděný bez použití mechanizace pro jakoukoliv výšku objektu</t>
  </si>
  <si>
    <t>1624007264</t>
  </si>
  <si>
    <t>https://podminky.urs.cz/item/CS_URS_2023_01/998763381</t>
  </si>
  <si>
    <t>771</t>
  </si>
  <si>
    <t>Podlahy z dlaždic</t>
  </si>
  <si>
    <t>771111011.r</t>
  </si>
  <si>
    <t xml:space="preserve">Příprava podkladu před provedením dlažby </t>
  </si>
  <si>
    <t>-1070929261</t>
  </si>
  <si>
    <t>771531007</t>
  </si>
  <si>
    <t>Montáž podlah z dlaždic cihelných nebo portlandských tloušťky do 30 mm kladených do malty přes 22 do 25 ks/m2</t>
  </si>
  <si>
    <t>-227190181</t>
  </si>
  <si>
    <t>https://podminky.urs.cz/item/CS_URS_2023_01/771531007</t>
  </si>
  <si>
    <t>"sokl 2.01" (4,171+0,5+2,491+0,776+2,687+2,7+2,906+0,609+1,897-0,935)*0,08</t>
  </si>
  <si>
    <t>59631104</t>
  </si>
  <si>
    <t>dlažba ruční cihelná 250x160x30mm</t>
  </si>
  <si>
    <t>-1249785050</t>
  </si>
  <si>
    <t>18,154*27,5 'Přepočtené koeficientem množství</t>
  </si>
  <si>
    <t>771531007.01</t>
  </si>
  <si>
    <t>Maltové lože (VCM) tl. 40 mm</t>
  </si>
  <si>
    <t>-1485372459</t>
  </si>
  <si>
    <t>"1.03"27,12</t>
  </si>
  <si>
    <t>"1.04"17,74</t>
  </si>
  <si>
    <t>"1.11"3,54</t>
  </si>
  <si>
    <t>" 1.12"2,19</t>
  </si>
  <si>
    <t>"1.14"4,35</t>
  </si>
  <si>
    <t>771531801</t>
  </si>
  <si>
    <t>Demontáž podlah z dlaždic cihelných nebo portlanských kladených do malty</t>
  </si>
  <si>
    <t>1950787012</t>
  </si>
  <si>
    <t>https://podminky.urs.cz/item/CS_URS_2023_01/771531801</t>
  </si>
  <si>
    <t>771551113.r</t>
  </si>
  <si>
    <t>Montáž podlah z dlaždic betonových kladených do betonu</t>
  </si>
  <si>
    <t>-1101846265</t>
  </si>
  <si>
    <t>"1.05" 0,73*1,17+0,46*1,36+1,76*1,486+(1,62+1,486)*1,56+2,21*(2,0+0,89)+0,46*1,23+4,44*1,32</t>
  </si>
  <si>
    <t>1,0*0,375+(1,0+2,68)*1,28+1,99*1,82</t>
  </si>
  <si>
    <t>771551113.r01</t>
  </si>
  <si>
    <t>Montáž podlah z dlaždic betonových kladených do malty</t>
  </si>
  <si>
    <t>-2109234360</t>
  </si>
  <si>
    <t>"1.06"3,79</t>
  </si>
  <si>
    <t>"1.18"3,07</t>
  </si>
  <si>
    <t>doplnění dlažby nad základem Z3</t>
  </si>
  <si>
    <t>"odhad" 0,95</t>
  </si>
  <si>
    <t>59246115</t>
  </si>
  <si>
    <t>dlažba betonová chodníková 300x300x32mm přírodní</t>
  </si>
  <si>
    <t>537947211</t>
  </si>
  <si>
    <t>Bude vytvořena replika dlažby dle m.č. 1.05 o rozměru 225x225 mm, tl. 27 mm</t>
  </si>
  <si>
    <t>0,503*1,18 'Přepočtené koeficientem množství</t>
  </si>
  <si>
    <t>59513619.r</t>
  </si>
  <si>
    <t xml:space="preserve">Dlaždice betonová </t>
  </si>
  <si>
    <t>-1295639461</t>
  </si>
  <si>
    <t xml:space="preserve"> Bude vytvořena replika dlažby dle m.č. 1.05 o rozměru 225x225 mm, tl. 27 mm</t>
  </si>
  <si>
    <t>37,321*1,1 'Přepočtené koeficientem množství</t>
  </si>
  <si>
    <t>771559191</t>
  </si>
  <si>
    <t>Montáž podlah z dlaždic teracových Příplatek k cenám za plochu do 5 m2 jednotlivě</t>
  </si>
  <si>
    <t>-1219151809</t>
  </si>
  <si>
    <t>https://podminky.urs.cz/item/CS_URS_2023_01/771559191</t>
  </si>
  <si>
    <t>771559192</t>
  </si>
  <si>
    <t>Montáž podlah z dlaždic teracových Příplatek k cenám za podlahy v omezeném prostoru</t>
  </si>
  <si>
    <t>-1047291750</t>
  </si>
  <si>
    <t>https://podminky.urs.cz/item/CS_URS_2023_01/771559192</t>
  </si>
  <si>
    <t>596991111</t>
  </si>
  <si>
    <t>Řezání betonové, kameninové nebo kamenné dlažby do oblouku tloušťky dlažby do 60 mm</t>
  </si>
  <si>
    <t>1952529528</t>
  </si>
  <si>
    <t>https://podminky.urs.cz/item/CS_URS_2023_01/596991111</t>
  </si>
  <si>
    <t>Pi*0,8</t>
  </si>
  <si>
    <t>R01.r03</t>
  </si>
  <si>
    <t>1094835383</t>
  </si>
  <si>
    <t>https://podminky.urs.cz/item/CS_URS_2023_01/R01.r03</t>
  </si>
  <si>
    <t>771591247.r</t>
  </si>
  <si>
    <t xml:space="preserve">Montáž těsnícího pásu </t>
  </si>
  <si>
    <t>909769985</t>
  </si>
  <si>
    <t>https://podminky.urs.cz/item/CS_URS_2023_01/771591247.r</t>
  </si>
  <si>
    <t>59054004</t>
  </si>
  <si>
    <t>páska pružná těsnící hydroizolační</t>
  </si>
  <si>
    <t>54742771</t>
  </si>
  <si>
    <t>2,513*1,08 'Přepočtené koeficientem množství</t>
  </si>
  <si>
    <t>998771102</t>
  </si>
  <si>
    <t>Přesun hmot pro podlahy z dlaždic stanovený z hmotnosti přesunovaného materiálu vodorovná dopravní vzdálenost do 50 m v objektech výšky přes 6 do 12 m</t>
  </si>
  <si>
    <t>1737375041</t>
  </si>
  <si>
    <t>https://podminky.urs.cz/item/CS_URS_2023_01/998771102</t>
  </si>
  <si>
    <t>998771181</t>
  </si>
  <si>
    <t>Přesun hmot pro podlahy z dlaždic stanovený z hmotnosti přesunovaného materiálu Příplatek k ceně za přesun prováděný bez použití mechanizace pro jakoukoliv výšku objektu</t>
  </si>
  <si>
    <t>1823563068</t>
  </si>
  <si>
    <t>https://podminky.urs.cz/item/CS_URS_2023_01/998771181</t>
  </si>
  <si>
    <t>781</t>
  </si>
  <si>
    <t>Dokončovací práce - obklady</t>
  </si>
  <si>
    <t>781111011</t>
  </si>
  <si>
    <t>Příprava podkladu před provedením obkladu oprášení (ometení) stěny</t>
  </si>
  <si>
    <t>-1258720860</t>
  </si>
  <si>
    <t>https://podminky.urs.cz/item/CS_URS_2023_01/781111011</t>
  </si>
  <si>
    <t>Pi*0,8*0,08 "spodní obklad"</t>
  </si>
  <si>
    <t xml:space="preserve">Pi*0,8*0,1 "horní obklad" </t>
  </si>
  <si>
    <t>781121011</t>
  </si>
  <si>
    <t>Příprava podkladu před provedením obkladu nátěr penetrační na stěnu</t>
  </si>
  <si>
    <t>2041997380</t>
  </si>
  <si>
    <t>https://podminky.urs.cz/item/CS_URS_2023_01/781121011</t>
  </si>
  <si>
    <t>781495115</t>
  </si>
  <si>
    <t>Obklad - dokončující práce ostatní práce spárování silikonem</t>
  </si>
  <si>
    <t>-1288335996</t>
  </si>
  <si>
    <t>https://podminky.urs.cz/item/CS_URS_2023_01/781495115</t>
  </si>
  <si>
    <t xml:space="preserve">Pi*0,8 "horní obklad" </t>
  </si>
  <si>
    <t>781731111</t>
  </si>
  <si>
    <t>Montáž obkladů vnějších stěn z obkladaček nebo obkladových pásků cihelných kladených do malty do 50 ks/m2</t>
  </si>
  <si>
    <t>-2039277189</t>
  </si>
  <si>
    <t>https://podminky.urs.cz/item/CS_URS_2023_01/781731111</t>
  </si>
  <si>
    <t>"2S.01" (0,11+0,11+1,07+0,74+1,55+0,92+1,55+0,81+1,55+1,37+0,83+1,46+1,31+1,59+0,87+1,75+0,81+1,53+1,53+0,85+1,45+0,05+0,1)*0,1</t>
  </si>
  <si>
    <t>59623113</t>
  </si>
  <si>
    <t>pásek obkladový cihlový hladký 240x71x14mm červený</t>
  </si>
  <si>
    <t>921871131</t>
  </si>
  <si>
    <t>Pi*0,8*0,08/0,24 "spodní obklad"</t>
  </si>
  <si>
    <t xml:space="preserve">Pi*0,8*0,1/0,24 "horní obklad" </t>
  </si>
  <si>
    <t>"2S.01" (0,11+0,11+1,07+0,74+1,55+0,92+1,55+0,81+1,55+1,37+0,83+1,46+1,31+1,59+0,87+1,75+0,81+1,53+1,53+0,85+1,45+0,05+0,1)/0,24</t>
  </si>
  <si>
    <t>101,51*1,1 'Přepočtené koeficientem množství</t>
  </si>
  <si>
    <t>781739191</t>
  </si>
  <si>
    <t>Montáž obkladů vnějších stěn z obkladaček nebo obkladových pásků cihelných Příplatek k cenám za plochu do 10 m2 jednotlivě</t>
  </si>
  <si>
    <t>830579709</t>
  </si>
  <si>
    <t>https://podminky.urs.cz/item/CS_URS_2023_01/781739191</t>
  </si>
  <si>
    <t>781739192</t>
  </si>
  <si>
    <t>Montáž obkladů vnějších stěn z obkladaček nebo obkladových pásků cihelných Příplatek k cenám za obklady v omezeném prostoru</t>
  </si>
  <si>
    <t>-503175277</t>
  </si>
  <si>
    <t>https://podminky.urs.cz/item/CS_URS_2023_01/781739192</t>
  </si>
  <si>
    <t>R02.r03</t>
  </si>
  <si>
    <t>-121941379</t>
  </si>
  <si>
    <t>781494511</t>
  </si>
  <si>
    <t>Obklad - dokončující práce profily ukončovací plastové lepené flexibilním lepidlem ukončovací</t>
  </si>
  <si>
    <t>124912875</t>
  </si>
  <si>
    <t>https://podminky.urs.cz/item/CS_URS_2023_01/781494511</t>
  </si>
  <si>
    <t>998781101</t>
  </si>
  <si>
    <t>Přesun hmot pro obklady keramické stanovený z hmotnosti přesunovaného materiálu vodorovná dopravní vzdálenost do 50 m v objektech výšky do 6 m</t>
  </si>
  <si>
    <t>1202680085</t>
  </si>
  <si>
    <t>https://podminky.urs.cz/item/CS_URS_2023_01/998781101</t>
  </si>
  <si>
    <t>998781181</t>
  </si>
  <si>
    <t>Přesun hmot pro obklady keramické stanovený z hmotnosti přesunovaného materiálu Příplatek k cenám za přesun prováděný bez použití mechanizace pro jakoukoliv výšku objektu</t>
  </si>
  <si>
    <t>1045938163</t>
  </si>
  <si>
    <t>https://podminky.urs.cz/item/CS_URS_2023_01/998781181</t>
  </si>
  <si>
    <t>783</t>
  </si>
  <si>
    <t>Dokončovací práce - nátěry</t>
  </si>
  <si>
    <t>783101201</t>
  </si>
  <si>
    <t>Příprava podkladu truhlářských konstrukcí před provedením nátěru broušení smirkovým papírem nebo plátnem hrubé</t>
  </si>
  <si>
    <t>715220932</t>
  </si>
  <si>
    <t>https://podminky.urs.cz/item/CS_URS_2023_01/783101201</t>
  </si>
  <si>
    <t>tesařské podlahy</t>
  </si>
  <si>
    <t>29,305</t>
  </si>
  <si>
    <t>71,24</t>
  </si>
  <si>
    <t>"předpoklad" (2*0,2+0,3)*88,994</t>
  </si>
  <si>
    <t>783101203</t>
  </si>
  <si>
    <t>Příprava podkladu truhlářských konstrukcí před provedením nátěru broušení smirkovým papírem nebo plátnem jemné</t>
  </si>
  <si>
    <t>-1554635884</t>
  </si>
  <si>
    <t>https://podminky.urs.cz/item/CS_URS_2023_01/783101203</t>
  </si>
  <si>
    <t>1982701095</t>
  </si>
  <si>
    <t>Sokl 4.01</t>
  </si>
  <si>
    <t>(4,59+5,929+4,47+5,699-1,08)*0,35</t>
  </si>
  <si>
    <t>783101401</t>
  </si>
  <si>
    <t>Příprava podkladu truhlářských konstrukcí před provedením nátěru ometení</t>
  </si>
  <si>
    <t>1443051222</t>
  </si>
  <si>
    <t>https://podminky.urs.cz/item/CS_URS_2023_01/783101401</t>
  </si>
  <si>
    <t>783113111</t>
  </si>
  <si>
    <t>Napouštěcí nátěr truhlářských konstrukcí jednonásobný fungicidní syntetický</t>
  </si>
  <si>
    <t>524389251</t>
  </si>
  <si>
    <t>https://podminky.urs.cz/item/CS_URS_2023_01/783113111</t>
  </si>
  <si>
    <t>783113121</t>
  </si>
  <si>
    <t>Napouštěcí nátěr truhlářských konstrukcí dvojnásobný fungicidní syntetický</t>
  </si>
  <si>
    <t>-280065670</t>
  </si>
  <si>
    <t>https://podminky.urs.cz/item/CS_URS_2023_01/783113121</t>
  </si>
  <si>
    <t>783114101</t>
  </si>
  <si>
    <t>Základní nátěr truhlářských konstrukcí jednonásobný syntetický</t>
  </si>
  <si>
    <t>1760564898</t>
  </si>
  <si>
    <t>https://podminky.urs.cz/item/CS_URS_2023_01/783114101</t>
  </si>
  <si>
    <t>783117101</t>
  </si>
  <si>
    <t>Krycí nátěr truhlářských konstrukcí jednonásobný syntetický</t>
  </si>
  <si>
    <t>1593512782</t>
  </si>
  <si>
    <t>https://podminky.urs.cz/item/CS_URS_2023_01/783117101</t>
  </si>
  <si>
    <t>103755288</t>
  </si>
  <si>
    <t>783201201</t>
  </si>
  <si>
    <t>Příprava podkladu tesařských konstrukcí před provedením nátěru broušení</t>
  </si>
  <si>
    <t>486202597</t>
  </si>
  <si>
    <t>https://podminky.urs.cz/item/CS_URS_2023_01/783201201</t>
  </si>
  <si>
    <t>"3.01" 20,22</t>
  </si>
  <si>
    <t>783201401</t>
  </si>
  <si>
    <t>Příprava podkladu tesařských konstrukcí před provedením nátěru ometení</t>
  </si>
  <si>
    <t>-747876117</t>
  </si>
  <si>
    <t>https://podminky.urs.cz/item/CS_URS_2023_01/783201401</t>
  </si>
  <si>
    <t>1NP - místnosti značeny dle výkresu bourací práce</t>
  </si>
  <si>
    <t>"1.01" (0,22+0,22+0,29+0,29)*(3,008+2,943)</t>
  </si>
  <si>
    <t>"1.04" (0,22+0,22+0,29+0,29)*(3,15+3,15+3,15)</t>
  </si>
  <si>
    <t>"1.05" (0,22+0,22+0,29+0,29)*(3,636+7,58+7,66+6,63+6,742+3,094)</t>
  </si>
  <si>
    <t>"1.08" (0,22+0,22+0,29+0,29)*(3,578+3,625+3,67)</t>
  </si>
  <si>
    <t>147051147</t>
  </si>
  <si>
    <t>783213111</t>
  </si>
  <si>
    <t>Preventivní napouštěcí nátěr tesařských prvků proti dřevokazným houbám, hmyzu a plísním zabudovaných do konstrukce jednonásobný syntetický</t>
  </si>
  <si>
    <t>-383640276</t>
  </si>
  <si>
    <t>https://podminky.urs.cz/item/CS_URS_2023_01/783213111</t>
  </si>
  <si>
    <t>"2.02" 115*2+55,28*2+30,51+45,5*2</t>
  </si>
  <si>
    <t>"2.03" 83,79*2</t>
  </si>
  <si>
    <t>"2.02" 115,0+30,51</t>
  </si>
  <si>
    <t>"2.03" 83,79</t>
  </si>
  <si>
    <t>"3.01" 30,22</t>
  </si>
  <si>
    <t>"3.02" 5,45</t>
  </si>
  <si>
    <t>783213121</t>
  </si>
  <si>
    <t>Preventivní napouštěcí nátěr tesařských prvků proti dřevokazným houbám, hmyzu a plísním zabudovaných do konstrukce dvojnásobný syntetický</t>
  </si>
  <si>
    <t>806034257</t>
  </si>
  <si>
    <t>https://podminky.urs.cz/item/CS_URS_2023_01/783213121</t>
  </si>
  <si>
    <t>783217101</t>
  </si>
  <si>
    <t>Krycí nátěr tesařských konstrukcí jednonásobný syntetický</t>
  </si>
  <si>
    <t>271679532</t>
  </si>
  <si>
    <t>https://podminky.urs.cz/item/CS_URS_2023_01/783217101</t>
  </si>
  <si>
    <t>783268103</t>
  </si>
  <si>
    <t>Lazurovací nátěr tesařských konstrukcí jednonásobný lihový</t>
  </si>
  <si>
    <t>1302865810</t>
  </si>
  <si>
    <t>https://podminky.urs.cz/item/CS_URS_2023_01/783268103</t>
  </si>
  <si>
    <t>255,0</t>
  </si>
  <si>
    <t>783823137</t>
  </si>
  <si>
    <t>Penetrační nátěr omítek hladkých omítek hladkých, zrnitých tenkovrstvých nebo štukových stupně členitosti 1 a 2 vápenný</t>
  </si>
  <si>
    <t>-964575953</t>
  </si>
  <si>
    <t>https://podminky.urs.cz/item/CS_URS_2023_01/783823137</t>
  </si>
  <si>
    <t>-Pi*0,8*0,08 "spodní obklad"</t>
  </si>
  <si>
    <t xml:space="preserve">-Pi*0,8*0,1 "horní obklad" </t>
  </si>
  <si>
    <t>783827127</t>
  </si>
  <si>
    <t>Krycí (ochranný ) nátěr omítek jednonásobný hladkých omítek hladkých, zrnitých tenkovrstvých nebo štukových stupně členitosti 1 a 2 vápenný</t>
  </si>
  <si>
    <t>1235706319</t>
  </si>
  <si>
    <t>https://podminky.urs.cz/item/CS_URS_2023_01/783827127</t>
  </si>
  <si>
    <t>783827127.r</t>
  </si>
  <si>
    <t>Krycí (ochranný ) nátěr jednonásobný, stupně členitosti 1 a 2 vápenný</t>
  </si>
  <si>
    <t>1829925141</t>
  </si>
  <si>
    <t>https://podminky.urs.cz/item/CS_URS_2023_01/783827127.r</t>
  </si>
  <si>
    <t>783901451R</t>
  </si>
  <si>
    <t>Zametení cihelných podlah před provedením nátěru</t>
  </si>
  <si>
    <t>1808495659</t>
  </si>
  <si>
    <t>783913161</t>
  </si>
  <si>
    <t>Penetrační nátěr betonových podlah pórovitých ( např. z cihelné dlažby, betonu apod.) syntetický</t>
  </si>
  <si>
    <t>-1677525576</t>
  </si>
  <si>
    <t>https://podminky.urs.cz/item/CS_URS_2023_01/783913161</t>
  </si>
  <si>
    <t>783947161R</t>
  </si>
  <si>
    <t>Krycí dvojnásobný polyuretanový vodou ředitelný nátěr cihelných podlahy</t>
  </si>
  <si>
    <t>-512827600</t>
  </si>
  <si>
    <t>Ro01</t>
  </si>
  <si>
    <t xml:space="preserve">Stavební přípomoce pro vnitřní vodovod </t>
  </si>
  <si>
    <t>881446211</t>
  </si>
  <si>
    <t>01.4 - Domovní plynovod vnitřní</t>
  </si>
  <si>
    <t xml:space="preserve">    723 - Zdravotechnika - vnitřní plynovod</t>
  </si>
  <si>
    <t>723</t>
  </si>
  <si>
    <t>Zdravotechnika - vnitřní plynovod</t>
  </si>
  <si>
    <t>M061</t>
  </si>
  <si>
    <t>Potrubí CU 28x1</t>
  </si>
  <si>
    <t>1090967600</t>
  </si>
  <si>
    <t>M062</t>
  </si>
  <si>
    <t>Vývod pro plynoměr (vč. 2x KK DN 25)</t>
  </si>
  <si>
    <t>125871413</t>
  </si>
  <si>
    <t>M063</t>
  </si>
  <si>
    <t>Připojka ke spotřebiči (vč. KK DN 20)</t>
  </si>
  <si>
    <t>-1188191358</t>
  </si>
  <si>
    <t>M064</t>
  </si>
  <si>
    <t>Výchozí revize</t>
  </si>
  <si>
    <t>2052648914</t>
  </si>
  <si>
    <t>M065</t>
  </si>
  <si>
    <t>Zkouška pevnosti a těsnosti</t>
  </si>
  <si>
    <t>2048948718</t>
  </si>
  <si>
    <t>R01</t>
  </si>
  <si>
    <t>Stavební přípomoce</t>
  </si>
  <si>
    <t>1042294958</t>
  </si>
  <si>
    <t>01.5 - Zdravotně technické instalace</t>
  </si>
  <si>
    <t>ING. B. MATOUŠKOVÁ</t>
  </si>
  <si>
    <t xml:space="preserve">V případě, že jsou v dokumentaci použitá specifická označení výrobků, je možné použít i jiná kvalitativně a technicky obdobná řešení.  Všechny uvedené výrobky a výrobci ve všech částech této dokumentace jsou pouze informativní a slouží jako podklad pro korektní výběr zhotovitele za stejných kvalitativních podmínek. Před zahájením výstavby dojde k upřesnění a dohodě mezi vybraným uchazečem a investorem stavby ohledně specifikace dodávek. </t>
  </si>
  <si>
    <t>721 - Vnitřní kanalizace</t>
  </si>
  <si>
    <t>722 - Vnitřní vodovod</t>
  </si>
  <si>
    <t>724 - Strojní vybavení</t>
  </si>
  <si>
    <t>725 - Zařizovací předměty</t>
  </si>
  <si>
    <t>726 - Předstěnové instalace</t>
  </si>
  <si>
    <t>89 - Ostatní konstrukce na trubním vedení</t>
  </si>
  <si>
    <t>998 - Přesun hmot</t>
  </si>
  <si>
    <t>139751101</t>
  </si>
  <si>
    <t>-1561964587</t>
  </si>
  <si>
    <t>https://podminky.urs.cz/item/CS_URS_2023_01/139751101</t>
  </si>
  <si>
    <t xml:space="preserve">větev od RŠ2 </t>
  </si>
  <si>
    <t>"1.04" 3,144*((0,25+0,106)/2)*0,8</t>
  </si>
  <si>
    <t>"1.03" 4,692*((0,142+0,006)/2)*0,8</t>
  </si>
  <si>
    <t>"2´-2" 1,01*((0,303+0,165)/2)*0,8</t>
  </si>
  <si>
    <t>větev od RŠ4</t>
  </si>
  <si>
    <t>"1.10" 3,085*((0,495+0,444)/2)*0,8</t>
  </si>
  <si>
    <t>"1.09" 6,671*((0,393+0,257)/2)*0,8</t>
  </si>
  <si>
    <t>"1.07" 2,354*((0,303+0,255)/2)*0,8</t>
  </si>
  <si>
    <t>"1.06" 1,298*((0,425+0,398)/2)*0,8</t>
  </si>
  <si>
    <t>"1.13" výkop podlah pod úrovní kanalizace</t>
  </si>
  <si>
    <t>"1.14" 0,376*((0,336+0,328)/2)*0,8</t>
  </si>
  <si>
    <t>"1.16" 3,417*((0,166+0,097)/2)*0,8</t>
  </si>
  <si>
    <t>"4´-4" 3,51*((0,495+0,025)/2)*0,8</t>
  </si>
  <si>
    <t>"5´-6´-5" 2,46*((0,37+0,23)/2)*0,8</t>
  </si>
  <si>
    <t>"6´-6" výkop podlah pod úrovní kanalizace</t>
  </si>
  <si>
    <t>"7´-7" 2,46*((0,335+0,228)/2)*0,8</t>
  </si>
  <si>
    <t>"8´-8" 2,4*((0,162+0,086)/2)*0,8</t>
  </si>
  <si>
    <t>162211311</t>
  </si>
  <si>
    <t>Vodorovné přemístění výkopku nebo sypaniny stavebním kolečkem s vyprázdněním kolečka na hromady nebo do dopravního prostředku na vzdálenost do 10 m z horniny třídy těžitelnosti I, skupiny 1 až 3</t>
  </si>
  <si>
    <t>-829598765</t>
  </si>
  <si>
    <t>https://podminky.urs.cz/item/CS_URS_2023_01/162211311</t>
  </si>
  <si>
    <t>162211319</t>
  </si>
  <si>
    <t>Vodorovné přemístění výkopku nebo sypaniny stavebním kolečkem s vyprázdněním kolečka na hromady nebo do dopravního prostředku na vzdálenost do 10 m Příplatek za každých dalších 10 m k ceně -1311</t>
  </si>
  <si>
    <t>312400392</t>
  </si>
  <si>
    <t>https://podminky.urs.cz/item/CS_URS_2023_01/162211319</t>
  </si>
  <si>
    <t>7,331*3 'Přepočtené koeficientem množství</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</si>
  <si>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</si>
  <si>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</si>
  <si>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-1927816243</t>
  </si>
  <si>
    <t>https://podminky.urs.cz/item/CS_URS_2023_01/162751117</t>
  </si>
  <si>
    <t>171201231</t>
  </si>
  <si>
    <t>Poplatek za uložení stavebního odpadu na recyklační skládce (skládkovné) zeminy a kamení zatříděného do Katalogu odpadů pod kódem 17 05 04</t>
  </si>
  <si>
    <t>270342976</t>
  </si>
  <si>
    <t>https://podminky.urs.cz/item/CS_URS_2023_01/171201231</t>
  </si>
  <si>
    <t>7,331*1,8 'Přepočtené koeficientem množství</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</si>
  <si>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</si>
  <si>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</si>
  <si>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1078336801</t>
  </si>
  <si>
    <t>https://podminky.urs.cz/item/CS_URS_2023_01/175111101</t>
  </si>
  <si>
    <t>větev od RŠ2</t>
  </si>
  <si>
    <t>(9,055+1,01)*0,3*0,8</t>
  </si>
  <si>
    <t>(25,489+3,51+2,46+1,42+2,46+2,4)*0,3*0,8</t>
  </si>
  <si>
    <t>58337308</t>
  </si>
  <si>
    <t>štěrkopísek frakce 0/2</t>
  </si>
  <si>
    <t>-1181534742</t>
  </si>
  <si>
    <t>11,473*2 'Přepočtené koeficientem množství</t>
  </si>
  <si>
    <t>451573111</t>
  </si>
  <si>
    <t>Lože pod potrubí, stoky a drobné objekty v otevřeném výkopu z písku a štěrkopísku do 63 mm</t>
  </si>
  <si>
    <t>-1156615199</t>
  </si>
  <si>
    <t>https://podminky.urs.cz/item/CS_URS_2023_01/451573111</t>
  </si>
  <si>
    <t>(9,055+1,01)*0,1*0,8</t>
  </si>
  <si>
    <t>(25,489+3,51+2,46+1,42+2,46+2,4)*0,1*0,8</t>
  </si>
  <si>
    <t>-1022273872</t>
  </si>
  <si>
    <t>971024461</t>
  </si>
  <si>
    <t>Vybourání otvorů ve zdivu základovém nebo nadzákladovém kamenném, smíšeném kamenném, na maltu vápennou nebo vápenocementovou, plochy do 0,25 m2, tl. do 600 mm</t>
  </si>
  <si>
    <t>-1402167163</t>
  </si>
  <si>
    <t>https://podminky.urs.cz/item/CS_URS_2023_01/971024461</t>
  </si>
  <si>
    <t>větev od rŠ2</t>
  </si>
  <si>
    <t>971024471</t>
  </si>
  <si>
    <t>Vybourání otvorů ve zdivu základovém nebo nadzákladovém kamenném, smíšeném kamenném, na maltu vápennou nebo vápenocementovou, plochy do 0,25 m2, tl. do 750 mm</t>
  </si>
  <si>
    <t>-282432943</t>
  </si>
  <si>
    <t>https://podminky.urs.cz/item/CS_URS_2023_01/971024471</t>
  </si>
  <si>
    <t>971024481R</t>
  </si>
  <si>
    <t>Vybourání otvorů ve zdivu základovém nebo nadzákladovém kamenném, smíšeném kamenném, na maltu vápennou nebo vápenocementovou, plochy do 0,25 m2, tl. do 900 mm</t>
  </si>
  <si>
    <t>1401907797</t>
  </si>
  <si>
    <t>https://podminky.urs.cz/item/CS_URS_2023_01/971024481R</t>
  </si>
  <si>
    <t>997002511</t>
  </si>
  <si>
    <t>Vodorovné přemístění suti a vybouraných hmot bez naložení, se složením a hrubým urovnáním na vzdálenost do 1 km</t>
  </si>
  <si>
    <t>1857148812</t>
  </si>
  <si>
    <t>https://podminky.urs.cz/item/CS_URS_2023_01/997002511</t>
  </si>
  <si>
    <t>997002519</t>
  </si>
  <si>
    <t>Vodorovné přemístění suti a vybouraných hmot bez naložení, se složením a hrubým urovnáním Příplatek k ceně za každý další i započatý 1 km přes 1 km</t>
  </si>
  <si>
    <t>722700224</t>
  </si>
  <si>
    <t>https://podminky.urs.cz/item/CS_URS_2023_01/997002519</t>
  </si>
  <si>
    <t>4,364*9 'Přepočtené koeficientem množství</t>
  </si>
  <si>
    <t>997002611</t>
  </si>
  <si>
    <t>Nakládání suti a vybouraných hmot na dopravní prostředek pro vodorovné přemístění</t>
  </si>
  <si>
    <t>-1077394132</t>
  </si>
  <si>
    <t>https://podminky.urs.cz/item/CS_URS_2023_01/997002611</t>
  </si>
  <si>
    <t>997013871</t>
  </si>
  <si>
    <t>Poplatek za uložení stavebního odpadu na recyklační skládce (skládkovné) směsného stavebního a demoličního zatříděného do Katalogu odpadů pod kódem 17 09 04</t>
  </si>
  <si>
    <t>-1366484140</t>
  </si>
  <si>
    <t>https://podminky.urs.cz/item/CS_URS_2023_01/997013871</t>
  </si>
  <si>
    <t>721</t>
  </si>
  <si>
    <t>Vnitřní kanalizace</t>
  </si>
  <si>
    <t>721173401</t>
  </si>
  <si>
    <t>Potrubí z trub PVC SN4 svodné (ležaté) DN 110</t>
  </si>
  <si>
    <t>https://podminky.urs.cz/item/CS_URS_2023_01/721173401</t>
  </si>
  <si>
    <t>splašková kanalizace</t>
  </si>
  <si>
    <t>6,0</t>
  </si>
  <si>
    <t>721173402</t>
  </si>
  <si>
    <t>Potrubí z trub PVC SN4 svodné (ležaté) DN 125</t>
  </si>
  <si>
    <t>https://podminky.urs.cz/item/CS_URS_2023_01/721173402</t>
  </si>
  <si>
    <t>40,0</t>
  </si>
  <si>
    <t>721173403</t>
  </si>
  <si>
    <t>Potrubí z trub PVC SN4 svodné (ležaté) DN 160</t>
  </si>
  <si>
    <t>https://podminky.urs.cz/item/CS_URS_2023_01/721173403</t>
  </si>
  <si>
    <t>5,0</t>
  </si>
  <si>
    <t>721174024</t>
  </si>
  <si>
    <t>Potrubí z trub polypropylenových odpadní (svislé) DN 75</t>
  </si>
  <si>
    <t>https://podminky.urs.cz/item/CS_URS_2023_01/721174024</t>
  </si>
  <si>
    <t>14,0</t>
  </si>
  <si>
    <t>721174025</t>
  </si>
  <si>
    <t>Potrubí z trub polypropylenových odpadní (svislé) DN 110</t>
  </si>
  <si>
    <t>https://podminky.urs.cz/item/CS_URS_2023_01/721174025</t>
  </si>
  <si>
    <t>35,0</t>
  </si>
  <si>
    <t>721174043</t>
  </si>
  <si>
    <t>Potrubí z trub polypropylenových připojovací DN 50</t>
  </si>
  <si>
    <t>https://podminky.urs.cz/item/CS_URS_2023_01/721174043</t>
  </si>
  <si>
    <t>11,0</t>
  </si>
  <si>
    <t>721174045</t>
  </si>
  <si>
    <t>Potrubí z trub polypropylenových připojovací DN 110</t>
  </si>
  <si>
    <t>https://podminky.urs.cz/item/CS_URS_2023_01/721174045</t>
  </si>
  <si>
    <t>4,0</t>
  </si>
  <si>
    <t>721194105</t>
  </si>
  <si>
    <t>Vyměření přípojek na potrubí vyvedení a upevnění odpadních výpustek DN 50</t>
  </si>
  <si>
    <t>https://podminky.urs.cz/item/CS_URS_2023_01/721194105</t>
  </si>
  <si>
    <t>721194109</t>
  </si>
  <si>
    <t>Vyměření přípojek na potrubí vyvedení a upevnění odpadních výpustek DN 110</t>
  </si>
  <si>
    <t>https://podminky.urs.cz/item/CS_URS_2023_01/721194109</t>
  </si>
  <si>
    <t>7212700011</t>
  </si>
  <si>
    <t>D+M tvarovka čistící na odpadním potrubí pro vysoké teploty PP- HTRE, DN 110</t>
  </si>
  <si>
    <t>https://podminky.urs.cz/item/CS_URS_2023_01/7212700011</t>
  </si>
  <si>
    <t>721170001</t>
  </si>
  <si>
    <t>D+M souprava větrací hlavice z polypropylénu HL 810-DN110</t>
  </si>
  <si>
    <t>https://podminky.urs.cz/item/CS_URS_2023_01/721170001</t>
  </si>
  <si>
    <t>721270002</t>
  </si>
  <si>
    <t>D+M přivzdušňovací ventil plochý - podomítková verze HL905N, DN 70</t>
  </si>
  <si>
    <t>https://podminky.urs.cz/item/CS_URS_2023_01/721270002</t>
  </si>
  <si>
    <t>1,0</t>
  </si>
  <si>
    <t>721270003</t>
  </si>
  <si>
    <t>D+M přivzdušňovací ventil plochý - podomítková verze HL905N, DN 100</t>
  </si>
  <si>
    <t>https://podminky.urs.cz/item/CS_URS_2023_01/721270003</t>
  </si>
  <si>
    <t>2,0</t>
  </si>
  <si>
    <t>722180000</t>
  </si>
  <si>
    <t>Ochrana kanalizačního potrubí plstěnými pásy DN 125</t>
  </si>
  <si>
    <t>https://podminky.urs.cz/item/CS_URS_2023_01/722180000</t>
  </si>
  <si>
    <t>kanalizační potrubí ve zdivu-izolace proti hluku</t>
  </si>
  <si>
    <t>49,0</t>
  </si>
  <si>
    <t>721270001</t>
  </si>
  <si>
    <t>D+M tvarovka čistící na odpadním potrubí pro vysoké teploty PP- KGRE, DN 110</t>
  </si>
  <si>
    <t>https://podminky.urs.cz/item/CS_URS_2023_01/721270001</t>
  </si>
  <si>
    <t>877235318</t>
  </si>
  <si>
    <t>Montáž tvarovek na kanalizačním plastovém potrubí z polyetylenu PE 100 svařovaných na tupo SDR 11/PN16 záslepek d 75</t>
  </si>
  <si>
    <t>https://podminky.urs.cz/item/CS_URS_2023_01/877235318</t>
  </si>
  <si>
    <t>286000010</t>
  </si>
  <si>
    <t>Záslepka plastová PE 100, SDR11, DN 75mm</t>
  </si>
  <si>
    <t>877275313</t>
  </si>
  <si>
    <t>Montáž tvarovek na kanalizačním plastovém potrubí z polyetylenu PE 100 svařovaných na tupo SDR 11/PN16 T-kusů d 125</t>
  </si>
  <si>
    <t>https://podminky.urs.cz/item/CS_URS_2023_01/877275313</t>
  </si>
  <si>
    <t>286000011</t>
  </si>
  <si>
    <t>Tvarovka čistící plastová PP-KGRE, SN16, DN 125</t>
  </si>
  <si>
    <t>721290111</t>
  </si>
  <si>
    <t>Zkouška těsnosti kanalizace v objektech vodou do DN 125</t>
  </si>
  <si>
    <t>https://podminky.urs.cz/item/CS_URS_2023_01/721290111</t>
  </si>
  <si>
    <t>109,0</t>
  </si>
  <si>
    <t>721290112</t>
  </si>
  <si>
    <t>Zkouška těsnosti kanalizace v objektech vodou DN 150 nebo DN 200</t>
  </si>
  <si>
    <t>https://podminky.urs.cz/item/CS_URS_2023_01/721290112</t>
  </si>
  <si>
    <t>Vnitřní vodovod</t>
  </si>
  <si>
    <t>722130233</t>
  </si>
  <si>
    <t>Potrubí z ocelových trubek pozinkovaných závitových svařovaných běžných DN 25</t>
  </si>
  <si>
    <t>https://podminky.urs.cz/item/CS_URS_2023_01/722130233</t>
  </si>
  <si>
    <t>nehořlavý úsek pro zásobování hydrantu</t>
  </si>
  <si>
    <t>722130234</t>
  </si>
  <si>
    <t>Potrubí z ocelových trubek pozinkovaných závitových svařovaných běžných DN 32</t>
  </si>
  <si>
    <t>https://podminky.urs.cz/item/CS_URS_2023_01/722130234</t>
  </si>
  <si>
    <t>722130235</t>
  </si>
  <si>
    <t>Potrubí z ocelových trubek pozinkovaných závitových svařovaných běžných DN 40</t>
  </si>
  <si>
    <t>https://podminky.urs.cz/item/CS_URS_2023_01/722130235</t>
  </si>
  <si>
    <t>722174002</t>
  </si>
  <si>
    <t>Potrubí z plastových trubek z polypropylenu PPR svařovaných polyfúzně PN 16 (SDR 7,4) D 20 x 2,8</t>
  </si>
  <si>
    <t>https://podminky.urs.cz/item/CS_URS_2023_01/722174002</t>
  </si>
  <si>
    <t>bytové rozvody připojovací</t>
  </si>
  <si>
    <t>10,0</t>
  </si>
  <si>
    <t>722174003</t>
  </si>
  <si>
    <t>Potrubí z plastových trubek z polypropylenu PPR svařovaných polyfúzně PN 16 (SDR 7,4) D 25 x 3,5</t>
  </si>
  <si>
    <t>https://podminky.urs.cz/item/CS_URS_2023_01/722174003</t>
  </si>
  <si>
    <t>hlavní rozvody</t>
  </si>
  <si>
    <t>19,0</t>
  </si>
  <si>
    <t>6,5</t>
  </si>
  <si>
    <t>722174024</t>
  </si>
  <si>
    <t>Potrubí z plastových trubek z polypropylenu PPR svařovaných polyfúzně PN 20 (SDR 6) D 32 x 5,4</t>
  </si>
  <si>
    <t>https://podminky.urs.cz/item/CS_URS_2023_01/722174024</t>
  </si>
  <si>
    <t>18,5</t>
  </si>
  <si>
    <t>722174025</t>
  </si>
  <si>
    <t>Potrubí z plastových trubek z polypropylenu PPR svařovaných polyfúzně PN 20 (SDR 6) D 40 x 6,7</t>
  </si>
  <si>
    <t>https://podminky.urs.cz/item/CS_URS_2023_01/722174025</t>
  </si>
  <si>
    <t>20,0</t>
  </si>
  <si>
    <t>722174022</t>
  </si>
  <si>
    <t>Potrubí z plastových trubek z polypropylenu PPR svařovaných polyfúzně PN 20 (SDR 6) D 20 x 3,4</t>
  </si>
  <si>
    <t>https://podminky.urs.cz/item/CS_URS_2023_01/722174022</t>
  </si>
  <si>
    <t>722174023</t>
  </si>
  <si>
    <t>Potrubí z plastových trubek z polypropylenu PPR svařovaných polyfúzně PN 20 (SDR 6) D 25 x 4,2</t>
  </si>
  <si>
    <t>https://podminky.urs.cz/item/CS_URS_2023_01/722174023</t>
  </si>
  <si>
    <t>13,0</t>
  </si>
  <si>
    <t>7,5</t>
  </si>
  <si>
    <t>722174024.1</t>
  </si>
  <si>
    <t>Potrubí vodovodní plastové polypropylenové PPR, PN 20 (SDR 6), D 32 x 5,4, svařovaných polyfúzně</t>
  </si>
  <si>
    <t>https://podminky.urs.cz/item/CS_URS_2023_01/722174024.1</t>
  </si>
  <si>
    <t>722181232</t>
  </si>
  <si>
    <t>Ochrana potrubí termoizolačními trubicemi z pěnového polyetylenu PE přilepenými v příčných a podélných spojích, tloušťky izolace přes 9 do 13 mm, vnitřního průměru izolace DN přes 22 do 45 mm</t>
  </si>
  <si>
    <t>https://podminky.urs.cz/item/CS_URS_2023_01/722181232</t>
  </si>
  <si>
    <t>připojovací potrubí SV+TUV</t>
  </si>
  <si>
    <t>722181242</t>
  </si>
  <si>
    <t>Ochrana potrubí termoizolačními trubicemi z pěnového polyetylenu PE přilepenými v příčných a podélných spojích, tloušťky izolace přes 13 do 20 mm, vnitřního průměru izolace DN přes 22 do 45 mm</t>
  </si>
  <si>
    <t>https://podminky.urs.cz/item/CS_URS_2023_01/722181242</t>
  </si>
  <si>
    <t>studená voda</t>
  </si>
  <si>
    <t>20,0+18,5+19,0</t>
  </si>
  <si>
    <t>722181252</t>
  </si>
  <si>
    <t>Ochrana potrubí termoizolačními trubicemi z pěnového polyetylenu PE přilepenými v příčných a podélných spojích, tloušťky izolace přes 20 do 25 mm, vnitřního průměru izolace DN přes 22 do 45 mm</t>
  </si>
  <si>
    <t>https://podminky.urs.cz/item/CS_URS_2023_01/722181252</t>
  </si>
  <si>
    <t>teplá voda+cirkulace</t>
  </si>
  <si>
    <t>13,0+11,0</t>
  </si>
  <si>
    <t>722190401</t>
  </si>
  <si>
    <t>Zřízení přípojek na potrubí vyvedení a upevnění výpustek do DN 25</t>
  </si>
  <si>
    <t>https://podminky.urs.cz/item/CS_URS_2023_01/722190401</t>
  </si>
  <si>
    <t>17,0</t>
  </si>
  <si>
    <t>734211120</t>
  </si>
  <si>
    <t>Ventily odvzdušňovací závitové automatické PN 14 do 120°C G 1/2</t>
  </si>
  <si>
    <t>https://podminky.urs.cz/item/CS_URS_2023_01/734211120</t>
  </si>
  <si>
    <t>722232171</t>
  </si>
  <si>
    <t>Armatury se dvěma závity kulové kohouty PN 42 do 185 °C rohové plnoprůtokové vnější a vnitřní závit G 1/2"</t>
  </si>
  <si>
    <t>https://podminky.urs.cz/item/CS_URS_2023_01/722232171</t>
  </si>
  <si>
    <t>722230000</t>
  </si>
  <si>
    <t>D+M kohout kulový rohový plnoprůtokový, třícestný, vnější a vnitřní závit, PN 42, do 185°C, G 1/2"</t>
  </si>
  <si>
    <t>723230001</t>
  </si>
  <si>
    <t>D+M kulový uzávěr přímý s 2x vnitřním závitem, s protipožární armaturou, PN 5, G 1" FF</t>
  </si>
  <si>
    <t>723230002</t>
  </si>
  <si>
    <t>D+M kulový uzávěr přímý s 2x vnitřním závitem, s protipožární armaturou, PN 5, G 5/4" FF</t>
  </si>
  <si>
    <t>723230003</t>
  </si>
  <si>
    <t>D+M kulový uzávěr přímý s 2x vnitřním závitem, s protipožární armaturou, PN 5, G 6/4" FF</t>
  </si>
  <si>
    <t>722000000</t>
  </si>
  <si>
    <t>D+M sada zabezpečovacích armatur před tlakové zásobníky</t>
  </si>
  <si>
    <t>kompl</t>
  </si>
  <si>
    <t>722250143</t>
  </si>
  <si>
    <t>Požární příslušenství a armatury hydrantový systém s tvarově stálou hadicí prosklený D 25 x 30 m</t>
  </si>
  <si>
    <t>https://podminky.urs.cz/item/CS_URS_2023_01/722250143</t>
  </si>
  <si>
    <t>722290226</t>
  </si>
  <si>
    <t>Zkoušky, proplach a desinfekce vodovodního potrubí zkoušky těsnosti vodovodního potrubí závitového do DN 50</t>
  </si>
  <si>
    <t>https://podminky.urs.cz/item/CS_URS_2023_01/722290226</t>
  </si>
  <si>
    <t>114,5</t>
  </si>
  <si>
    <t>722290234</t>
  </si>
  <si>
    <t>Zkoušky, proplach a desinfekce vodovodního potrubí proplach a desinfekce vodovodního potrubí do DN 80</t>
  </si>
  <si>
    <t>https://podminky.urs.cz/item/CS_URS_2023_01/722290234</t>
  </si>
  <si>
    <t>724</t>
  </si>
  <si>
    <t>Strojní vybavení</t>
  </si>
  <si>
    <t>732420000</t>
  </si>
  <si>
    <t>D+M čerpadlo teplovodní mokroběžné závitové cirkulační pro TUV, DN 25, výtlak do 4,0 m, průtok 2,20 m3/h</t>
  </si>
  <si>
    <t>https://podminky.urs.cz/item/CS_URS_2023_01/732420000</t>
  </si>
  <si>
    <t>725</t>
  </si>
  <si>
    <t>Zařizovací předměty</t>
  </si>
  <si>
    <t>725119125</t>
  </si>
  <si>
    <t>Zařízení záchodů montáž klozetových mís závěsných na nosné stěny</t>
  </si>
  <si>
    <t>https://podminky.urs.cz/item/CS_URS_2023_01/725119125</t>
  </si>
  <si>
    <t>642000001</t>
  </si>
  <si>
    <t>Klozet keramický závěsný typ Catalano Sfera, dl. 540 mm, barva bílá, vč. desky a prkénka</t>
  </si>
  <si>
    <t>642000002</t>
  </si>
  <si>
    <t>Klozet keramický závěsný pro handicapované, barva bílá, vč. desky a prkénka</t>
  </si>
  <si>
    <t>725219102</t>
  </si>
  <si>
    <t>Umyvadla montáž umyvadel ostatních typů na šrouby</t>
  </si>
  <si>
    <t>https://podminky.urs.cz/item/CS_URS_2023_01/725219102</t>
  </si>
  <si>
    <t>642000003</t>
  </si>
  <si>
    <t>Umyvadlo keramické závěsné typ Catalano Premium, vel. 600x470 mm, barva bílá</t>
  </si>
  <si>
    <t>642000004</t>
  </si>
  <si>
    <t>Umyvadlo keramické závěsné pro handicapované vel. 640x550mm, barva bílá</t>
  </si>
  <si>
    <t>725860001</t>
  </si>
  <si>
    <t>D+M sifon umyvadlový chromový čtverhraný výsuvný s krytem</t>
  </si>
  <si>
    <t>https://podminky.urs.cz/item/CS_URS_2023_01/725860001</t>
  </si>
  <si>
    <t>725339111</t>
  </si>
  <si>
    <t>Výlevky montáž výlevky</t>
  </si>
  <si>
    <t>https://podminky.urs.cz/item/CS_URS_2023_01/725339111</t>
  </si>
  <si>
    <t>642000005</t>
  </si>
  <si>
    <t>výlevka keramická bílá</t>
  </si>
  <si>
    <t>725539201</t>
  </si>
  <si>
    <t>Elektrické ohřívače zásobníkové montáž tlakových ohřívačů závěsných (svislých nebo vodorovných) do 15 l</t>
  </si>
  <si>
    <t>https://podminky.urs.cz/item/CS_URS_2023_01/725539201</t>
  </si>
  <si>
    <t>541000001</t>
  </si>
  <si>
    <t>Ohřívač vody elektrický tlakový pod umyvadlo, typ Stiebel 5l, 2kW</t>
  </si>
  <si>
    <t>725829131</t>
  </si>
  <si>
    <t>Baterie umyvadlové montáž ostatních typů stojánkových G 1/2"</t>
  </si>
  <si>
    <t>https://podminky.urs.cz/item/CS_URS_2023_01/725829131</t>
  </si>
  <si>
    <t>551000001</t>
  </si>
  <si>
    <t>baterie umyvadlová stojánková páková s ovládáním výpusti</t>
  </si>
  <si>
    <t>551000002</t>
  </si>
  <si>
    <t>Baterie umyvadlová stojánková páková s prodlouženou pákou pro handicapované</t>
  </si>
  <si>
    <t>725829111</t>
  </si>
  <si>
    <t>Baterie dřezové montáž ostatních typů stojánkových G 1/2"</t>
  </si>
  <si>
    <t>https://podminky.urs.cz/item/CS_URS_2023_01/725829111</t>
  </si>
  <si>
    <t>551000003</t>
  </si>
  <si>
    <t>Baterie dřezová páková stojánková</t>
  </si>
  <si>
    <t>725829101</t>
  </si>
  <si>
    <t>Baterie dřezové montáž ostatních typů nástěnných pákových nebo klasických</t>
  </si>
  <si>
    <t>https://podminky.urs.cz/item/CS_URS_2023_01/725829101</t>
  </si>
  <si>
    <t>551000004</t>
  </si>
  <si>
    <t>Baterie nástěná páková s kulatým ústím 200mm</t>
  </si>
  <si>
    <t>725810000</t>
  </si>
  <si>
    <t>D+M ventil rohový chromový G 1/2"</t>
  </si>
  <si>
    <t>725813112</t>
  </si>
  <si>
    <t>Ventily rohové bez připojovací trubičky nebo flexi hadičky pračkové G 3/4"</t>
  </si>
  <si>
    <t>https://podminky.urs.cz/item/CS_URS_2023_01/725813112</t>
  </si>
  <si>
    <t>725980123</t>
  </si>
  <si>
    <t>Dvířka 30/30</t>
  </si>
  <si>
    <t>https://podminky.urs.cz/item/CS_URS_2023_01/725980123</t>
  </si>
  <si>
    <t>8,0</t>
  </si>
  <si>
    <t>725532112</t>
  </si>
  <si>
    <t>Elektrické ohřívače zásobníkové beztlakové přepadové akumulační s pojistným ventilem závěsné svislé objem nádrže (příkon) 50 l (2,0 kW) rychloohřev 220 V</t>
  </si>
  <si>
    <t>https://podminky.urs.cz/item/CS_URS_2023_01/725532112</t>
  </si>
  <si>
    <t>725530000</t>
  </si>
  <si>
    <t>D+M zásobník TUV ke kotli - dodávka ÚT</t>
  </si>
  <si>
    <t>726</t>
  </si>
  <si>
    <t>Předstěnové instalace</t>
  </si>
  <si>
    <t>726131041.GBT</t>
  </si>
  <si>
    <t>Instalační předstěna Geberit Duofix pro klozet závěsný v 1120 mm s ovládáním zepředu do lehkých stěn s kovovou kcí</t>
  </si>
  <si>
    <t>115000001</t>
  </si>
  <si>
    <t>Ovládací tlačítko Geberit 2 množství splachování</t>
  </si>
  <si>
    <t>726131043.GBT</t>
  </si>
  <si>
    <t>Instalační předstěna Geberit Duofix pro klozet závěsný v 1120 mm s ovládáním zepředu pro postižené do stěn s kov kcí</t>
  </si>
  <si>
    <t>115000002</t>
  </si>
  <si>
    <t>Ovládací tlačítko Geberit pro splachování Start/Stop-přišroubovatelné (pro handicapované)</t>
  </si>
  <si>
    <t>Ostatní konstrukce na trubním vedení</t>
  </si>
  <si>
    <t>894000000</t>
  </si>
  <si>
    <t>D+M revizní šachta na svodném potrubí, vel. 900x600 mm</t>
  </si>
  <si>
    <t>R-pol-ost-1</t>
  </si>
  <si>
    <t>D+M přechod OC/PE</t>
  </si>
  <si>
    <t>R-pol-ost-2</t>
  </si>
  <si>
    <t>D+M přechod OC/PPR</t>
  </si>
  <si>
    <t>R-pol-ost-3</t>
  </si>
  <si>
    <t>D+M přechod PE/PPR</t>
  </si>
  <si>
    <t>Odvod kondenzátu přes sifon do kanalizace</t>
  </si>
  <si>
    <t>1314424293</t>
  </si>
  <si>
    <t>R-pol-ost-4</t>
  </si>
  <si>
    <t>Stavební přípomoce nezahrnuté ve stav. části</t>
  </si>
  <si>
    <t>předpolad</t>
  </si>
  <si>
    <t>998011001</t>
  </si>
  <si>
    <t>Přesun hmot pro budovy občanské výstavby, bydlení, výrobu a služby s nosnou svislou konstrukcí zděnou z cihel, tvárnic nebo kamene vodorovná dopravní vzdálenost do 100 m pro budovy výšky do 6 m</t>
  </si>
  <si>
    <t>1529940534</t>
  </si>
  <si>
    <t>https://podminky.urs.cz/item/CS_URS_2023_01/998011001</t>
  </si>
  <si>
    <t>9987210000</t>
  </si>
  <si>
    <t>Přesun hmot tonážní pro zdravotní instalace, vodorovně do 50 m, svisle výška do 24 m</t>
  </si>
  <si>
    <t>https://podminky.urs.cz/item/CS_URS_2023_01/9987210000</t>
  </si>
  <si>
    <t>0,518+0,328+0,003+0,249+0,070+0,104</t>
  </si>
  <si>
    <t>01.6 - Vytápění</t>
  </si>
  <si>
    <t>D1 - Zařízení</t>
  </si>
  <si>
    <t>D2 - Armatury</t>
  </si>
  <si>
    <t>D3 - Otopná tělesa</t>
  </si>
  <si>
    <t>D4 - Potrubí a izolace</t>
  </si>
  <si>
    <t>D5 - Montáž</t>
  </si>
  <si>
    <t>D7 - Ostatní práce</t>
  </si>
  <si>
    <t>D1</t>
  </si>
  <si>
    <t>Zařízení</t>
  </si>
  <si>
    <t>Pol1</t>
  </si>
  <si>
    <t>Plynový kotel závěsný, kondenzační, turbo se zabudovaným čerpadlem, expanzní nádobou 14l a pojišťovacím ventilem, s deskovým výměníkem ohřevu TUV, zásobník TUV nerez 40 litrů, včetně ekvitermní regulace s čidlem, programovatelný regulátor, modul pro ovládání přes mobilní telefon, připojovací sady, zavěšení, odkouření 14m, včetně revize, zapojení a uvedení do provozu</t>
  </si>
  <si>
    <t>https://podminky.urs.cz/item/CS_URS_2023_01/Pol1</t>
  </si>
  <si>
    <t>Poznámka k položce:
Buderus Logamax plus GB192i-30 T40,  regulátor RC310, modul KM100 Jmenovitý 30 kW</t>
  </si>
  <si>
    <t>Pol2</t>
  </si>
  <si>
    <t>Koncentrické odkouření (3m a výšku komína 10 m),napojení na kotel, revizní kus, hlavice, revize</t>
  </si>
  <si>
    <t>https://podminky.urs.cz/item/CS_URS_2023_01/Pol2</t>
  </si>
  <si>
    <t>Poznámka k položce:
Buderus 80 / 125 mm</t>
  </si>
  <si>
    <t>Pol3</t>
  </si>
  <si>
    <t>Expanzní nádoba s připojovací armaturou a tlakovou hadicí</t>
  </si>
  <si>
    <t>https://podminky.urs.cz/item/CS_URS_2023_01/Pol3</t>
  </si>
  <si>
    <t>Poznámka k položce:
Reflex NG 25/6 25 litrů</t>
  </si>
  <si>
    <t>D2</t>
  </si>
  <si>
    <t>Armatury</t>
  </si>
  <si>
    <t>Pol4</t>
  </si>
  <si>
    <t>Připojovací sada UT je dodávkou kotle</t>
  </si>
  <si>
    <t>https://podminky.urs.cz/item/CS_URS_2023_01/Pol4</t>
  </si>
  <si>
    <t>Pol5</t>
  </si>
  <si>
    <t>Kohout plnicí a vypouštěcí, PN10</t>
  </si>
  <si>
    <t>https://podminky.urs.cz/item/CS_URS_2023_01/Pol5</t>
  </si>
  <si>
    <t>Poznámka k položce:
DN 15</t>
  </si>
  <si>
    <t>Pol6</t>
  </si>
  <si>
    <t>Automatický odzdušňovací ventil</t>
  </si>
  <si>
    <t>https://podminky.urs.cz/item/CS_URS_2023_01/Pol6</t>
  </si>
  <si>
    <t>Pol7</t>
  </si>
  <si>
    <t>Připojovací set pro radiátor, surová mosaz - ventil rohový s termostatem, šroubení rohové, regulační a uzavírací a kryty potrubí</t>
  </si>
  <si>
    <t>https://podminky.urs.cz/item/CS_URS_2023_01/Pol7</t>
  </si>
  <si>
    <t>Poznámka k položce:
Laurens VLBWTD, VLBWD DN 15</t>
  </si>
  <si>
    <t>D3</t>
  </si>
  <si>
    <t>Otopná tělesa</t>
  </si>
  <si>
    <t>Pol8</t>
  </si>
  <si>
    <t>Litinové, článkové otopné těleso na nožičkách,a odvzdušnění, barva Černá (RAL 9005)</t>
  </si>
  <si>
    <t>https://podminky.urs.cz/item/CS_URS_2023_01/Pol8</t>
  </si>
  <si>
    <t>Poznámka k položce:
Laurens Biaxo BI4-660-07F</t>
  </si>
  <si>
    <t>Pol9</t>
  </si>
  <si>
    <t>dtto</t>
  </si>
  <si>
    <t>https://podminky.urs.cz/item/CS_URS_2023_01/Pol9</t>
  </si>
  <si>
    <t>Poznámka k položce:
Laurens Biaxo BI4-660-08F</t>
  </si>
  <si>
    <t>Pol10</t>
  </si>
  <si>
    <t>https://podminky.urs.cz/item/CS_URS_2023_01/Pol10</t>
  </si>
  <si>
    <t>Poznámka k položce:
Laurens Biaxo BI4-660-10F</t>
  </si>
  <si>
    <t>Pol11</t>
  </si>
  <si>
    <t>https://podminky.urs.cz/item/CS_URS_2023_01/Pol11</t>
  </si>
  <si>
    <t>Poznámka k položce:
Laurens Biaxo BI4-660-11F</t>
  </si>
  <si>
    <t>Pol12</t>
  </si>
  <si>
    <t>https://podminky.urs.cz/item/CS_URS_2023_01/Pol12</t>
  </si>
  <si>
    <t>Poznámka k položce:
Laurens Biaxo BI4-660-13F</t>
  </si>
  <si>
    <t>Pol13</t>
  </si>
  <si>
    <t>https://podminky.urs.cz/item/CS_URS_2023_01/Pol13</t>
  </si>
  <si>
    <t>Poznámka k položce:
Laurens Biaxo BI4-660-19F</t>
  </si>
  <si>
    <t>Pol14</t>
  </si>
  <si>
    <t>https://podminky.urs.cz/item/CS_URS_2023_01/Pol14</t>
  </si>
  <si>
    <t>Poznámka k položce:
Laurens Biaxo BI4-660-22F</t>
  </si>
  <si>
    <t>Pol15</t>
  </si>
  <si>
    <t>https://podminky.urs.cz/item/CS_URS_2023_01/Pol15</t>
  </si>
  <si>
    <t>Poznámka k položce:
Laurens Biaxo BI4-960-08F</t>
  </si>
  <si>
    <t>Pol16</t>
  </si>
  <si>
    <t>https://podminky.urs.cz/item/CS_URS_2023_01/Pol16</t>
  </si>
  <si>
    <t>Poznámka k položce:
Laurens Biaxo BI6-660-08F</t>
  </si>
  <si>
    <t>Pol17</t>
  </si>
  <si>
    <t>https://podminky.urs.cz/item/CS_URS_2023_01/Pol17</t>
  </si>
  <si>
    <t>Poznámka k položce:
Laurens Biaxo BI6-660-11F</t>
  </si>
  <si>
    <t>Pol18</t>
  </si>
  <si>
    <t>https://podminky.urs.cz/item/CS_URS_2023_01/Pol18</t>
  </si>
  <si>
    <t>Poznámka k položce:
Laurens Biaxo BI6-660-13F</t>
  </si>
  <si>
    <t>Pol19</t>
  </si>
  <si>
    <t>https://podminky.urs.cz/item/CS_URS_2023_01/Pol19</t>
  </si>
  <si>
    <t>Poznámka k položce:
Laurens Biaxo BI6-660-14F</t>
  </si>
  <si>
    <t>Pol20</t>
  </si>
  <si>
    <t>https://podminky.urs.cz/item/CS_URS_2023_01/Pol20</t>
  </si>
  <si>
    <t>Poznámka k položce:
Laurens Biaxo BI6-660-26F</t>
  </si>
  <si>
    <t>Pol21</t>
  </si>
  <si>
    <t>https://podminky.urs.cz/item/CS_URS_2023_01/Pol21</t>
  </si>
  <si>
    <t>Poznámka k položce:
Laurens Biaxo BI6-960-10F</t>
  </si>
  <si>
    <t>Pol22</t>
  </si>
  <si>
    <t>https://podminky.urs.cz/item/CS_URS_2023_01/Pol22</t>
  </si>
  <si>
    <t>Poznámka k položce:
Laurens Biaxo BI6-960-17F</t>
  </si>
  <si>
    <t>Pol23</t>
  </si>
  <si>
    <t>https://podminky.urs.cz/item/CS_URS_2023_01/Pol23</t>
  </si>
  <si>
    <t>Poznámka k položce:
Laurens Biaxo BI6-960-19F</t>
  </si>
  <si>
    <t>D4</t>
  </si>
  <si>
    <t>Potrubí a izolace</t>
  </si>
  <si>
    <t>Pol24</t>
  </si>
  <si>
    <t>Potrubí měď. hladké , včetně tvarovek a oblouků, včetně návlekové izolace potrubí z pěnového polyetylenu tloušťky 20mm</t>
  </si>
  <si>
    <t>https://podminky.urs.cz/item/CS_URS_2023_01/Pol24</t>
  </si>
  <si>
    <t>Poznámka k položce:
54x2.0</t>
  </si>
  <si>
    <t>Pol25</t>
  </si>
  <si>
    <t>https://podminky.urs.cz/item/CS_URS_2023_01/Pol25</t>
  </si>
  <si>
    <t>Poznámka k položce:
42x1,5</t>
  </si>
  <si>
    <t>Pol26</t>
  </si>
  <si>
    <t>https://podminky.urs.cz/item/CS_URS_2023_01/Pol26</t>
  </si>
  <si>
    <t>Poznámka k položce:
35x1,5</t>
  </si>
  <si>
    <t>Pol27</t>
  </si>
  <si>
    <t>https://podminky.urs.cz/item/CS_URS_2023_01/Pol27</t>
  </si>
  <si>
    <t>Poznámka k položce:
28x1,0</t>
  </si>
  <si>
    <t>Pol28</t>
  </si>
  <si>
    <t>https://podminky.urs.cz/item/CS_URS_2023_01/Pol28</t>
  </si>
  <si>
    <t>Poznámka k položce:
22x1,0</t>
  </si>
  <si>
    <t>Pol29</t>
  </si>
  <si>
    <t>https://podminky.urs.cz/item/CS_URS_2023_01/Pol29</t>
  </si>
  <si>
    <t>Poznámka k položce:
18x1,0</t>
  </si>
  <si>
    <t>Pol30</t>
  </si>
  <si>
    <t>https://podminky.urs.cz/item/CS_URS_2023_01/Pol30</t>
  </si>
  <si>
    <t>Poznámka k položce:
15x1,0</t>
  </si>
  <si>
    <t>D5</t>
  </si>
  <si>
    <t>Montáž</t>
  </si>
  <si>
    <t>Pol31</t>
  </si>
  <si>
    <t>Tlaková zkouška</t>
  </si>
  <si>
    <t>https://podminky.urs.cz/item/CS_URS_2023_01/Pol31</t>
  </si>
  <si>
    <t>Pol32</t>
  </si>
  <si>
    <t>Naplnění systému vodou, splňující podmínky výrobce kotlů a ČSN 07 7401</t>
  </si>
  <si>
    <t>https://podminky.urs.cz/item/CS_URS_2023_01/Pol32</t>
  </si>
  <si>
    <t>Pol33</t>
  </si>
  <si>
    <t>Topná zkouška dle ČSN 060310</t>
  </si>
  <si>
    <t>https://podminky.urs.cz/item/CS_URS_2023_01/Pol33</t>
  </si>
  <si>
    <t>Pol34</t>
  </si>
  <si>
    <t>Propláchnutí systému</t>
  </si>
  <si>
    <t>https://podminky.urs.cz/item/CS_URS_2023_01/Pol34</t>
  </si>
  <si>
    <t>Pol35</t>
  </si>
  <si>
    <t>Nátěry kovových doplňkových konstrukcí syntetické dvojnásobné a 1x email</t>
  </si>
  <si>
    <t>https://podminky.urs.cz/item/CS_URS_2023_01/Pol35</t>
  </si>
  <si>
    <t>Pol36</t>
  </si>
  <si>
    <t>Montážní lišty a konzole pro vedení potrubí pod stropem nebo na zdi k připevnění potrubních tras , z pozinkové oceli , včetně příslušenství</t>
  </si>
  <si>
    <t>kg</t>
  </si>
  <si>
    <t>https://podminky.urs.cz/item/CS_URS_2023_01/Pol36</t>
  </si>
  <si>
    <t>Pol37</t>
  </si>
  <si>
    <t>Označovací štítky pro označení potrubních větví ve formě šroubovaných držáků s krytem s umělé hmoty</t>
  </si>
  <si>
    <t>https://podminky.urs.cz/item/CS_URS_2023_01/Pol37</t>
  </si>
  <si>
    <t>Pol38</t>
  </si>
  <si>
    <t>Prostup stěnou</t>
  </si>
  <si>
    <t>1226432215</t>
  </si>
  <si>
    <t>https://podminky.urs.cz/item/CS_URS_2023_01/Pol38</t>
  </si>
  <si>
    <t>Pol39</t>
  </si>
  <si>
    <t>Montáž včetně zasekání rozvodů</t>
  </si>
  <si>
    <t>https://podminky.urs.cz/item/CS_URS_2023_01/Pol39</t>
  </si>
  <si>
    <t>D7</t>
  </si>
  <si>
    <t>Ostatní práce</t>
  </si>
  <si>
    <t>Pol40</t>
  </si>
  <si>
    <t>Projekt skutečného provedení</t>
  </si>
  <si>
    <t>https://podminky.urs.cz/item/CS_URS_2023_01/Pol40</t>
  </si>
  <si>
    <t>Pol41</t>
  </si>
  <si>
    <t>Doprava, přesun hmot</t>
  </si>
  <si>
    <t>https://podminky.urs.cz/item/CS_URS_2023_01/Pol41</t>
  </si>
  <si>
    <t>Poznámka k položce:
V případě, že jsou v dokumentaci použitá specifická označení výrobků, je možné použít i jiná kvalitativně a technicky obdobná řešení.
Všechny uvedené výrobky a výrobci ve všech částech této dokumentace jsou pouze informativní a slouží jako podklad pro korektní výběr
zhotovitele za stejných kvalitativních podmínek. Před zahájením výstavby dojde k upřesnění a dohodě mezi vybraným uchazečem
a investorem stavby ohledně specifikace dodávek.</t>
  </si>
  <si>
    <t>R 001</t>
  </si>
  <si>
    <t>-347866136</t>
  </si>
  <si>
    <t>https://podminky.urs.cz/item/CS_URS_2023_01/R 001</t>
  </si>
  <si>
    <t>R 002</t>
  </si>
  <si>
    <t>Prostupy</t>
  </si>
  <si>
    <t>-1408298399</t>
  </si>
  <si>
    <t>https://podminky.urs.cz/item/CS_URS_2023_01/R 002</t>
  </si>
  <si>
    <t>01.7 - Zařízení silnoproudé elektrotechniky</t>
  </si>
  <si>
    <t>Krabice budou dopočítány dle skutečnosti! Délky kabelů budou dopočítány dle skutečnosti!</t>
  </si>
  <si>
    <t>PSV - PSV</t>
  </si>
  <si>
    <t xml:space="preserve">    D01 - Dodávky zařízení</t>
  </si>
  <si>
    <t xml:space="preserve">    D02 - Materiál elektromontážní + práce</t>
  </si>
  <si>
    <t xml:space="preserve">    D03 - Zemní práce</t>
  </si>
  <si>
    <t xml:space="preserve">    D04 - Ostatní náklady</t>
  </si>
  <si>
    <t xml:space="preserve">    D05 - Vedlejší rozpočtové náklady</t>
  </si>
  <si>
    <t>D01</t>
  </si>
  <si>
    <t>Dodávky zařízení</t>
  </si>
  <si>
    <t>000000101</t>
  </si>
  <si>
    <t>Rozvaděč RS1 dle schématu, výroba, montáž, osazení</t>
  </si>
  <si>
    <t>-201571495</t>
  </si>
  <si>
    <t xml:space="preserve">Poznámka k položce:
Rozvaděče budou provedeny dle příslušných ČSN. Jedná se o komplexní dodávku dle schémat rozvaděčů včetně svorek, svorkovnic, vodičů, štítků, pomocných obvodů, zkoušek, prohlášení o shodě atd. Součástí ceny je osazení rozvaděče a pomocné stavební práce. </t>
  </si>
  <si>
    <t>000000201</t>
  </si>
  <si>
    <t>Svítidlo nástěnné - objímka, žárovka - dle návrhu architekta</t>
  </si>
  <si>
    <t>-226075988</t>
  </si>
  <si>
    <t>000000301</t>
  </si>
  <si>
    <t>Podlahová krabice 3x 230V/16A chráněná, 2x RJ45, komplet</t>
  </si>
  <si>
    <t>1945278963</t>
  </si>
  <si>
    <t>D02</t>
  </si>
  <si>
    <t>Materiál elektromontážní + práce</t>
  </si>
  <si>
    <t>000411201</t>
  </si>
  <si>
    <t>spínač 10A/250Vstř řaz.1 ABB DECENTO bílá</t>
  </si>
  <si>
    <t>470655126</t>
  </si>
  <si>
    <t>000411204</t>
  </si>
  <si>
    <t>spínač 10A/250Vstř řaz.5 ABB DECENTO bílá</t>
  </si>
  <si>
    <t>-1512342688</t>
  </si>
  <si>
    <t>000411202</t>
  </si>
  <si>
    <t>přepínač 10A/250Vstř řaz.6 ABB DECENTO bílá</t>
  </si>
  <si>
    <t>921856907</t>
  </si>
  <si>
    <t>000411271</t>
  </si>
  <si>
    <t>spínač 10A/250Vstř/IP44  řaz.1   zapuštěný</t>
  </si>
  <si>
    <t>-1883288088</t>
  </si>
  <si>
    <t>000411272</t>
  </si>
  <si>
    <t>spínač 10A/250Vstř/IP44  řaz.5   zapuštěný</t>
  </si>
  <si>
    <t>1840004928</t>
  </si>
  <si>
    <t>000418311</t>
  </si>
  <si>
    <t>tlačítkový ovladač řaz. 1/0 10A/250Vstř ABB DECENTO bílá</t>
  </si>
  <si>
    <t>-1885349312</t>
  </si>
  <si>
    <t>000421401</t>
  </si>
  <si>
    <t>zásuvka 16A/250Vstř +clonky ABB DECENTO bílá</t>
  </si>
  <si>
    <t>858707219</t>
  </si>
  <si>
    <t>000421406</t>
  </si>
  <si>
    <t>zásuvka 16A/230Vstř chráněná ABB DECENTO bílá</t>
  </si>
  <si>
    <t>280762440</t>
  </si>
  <si>
    <t>000423301</t>
  </si>
  <si>
    <t>zásuvka 16A/250Vstř IP44</t>
  </si>
  <si>
    <t>-1864105286</t>
  </si>
  <si>
    <t>000199095</t>
  </si>
  <si>
    <t>ekvipotenciální svorkovnice EPS 1 s krytem</t>
  </si>
  <si>
    <t>-1562394243</t>
  </si>
  <si>
    <t>000199211</t>
  </si>
  <si>
    <t>svorky Wago (3-5) x 1,5-4mm2 krabicová bezšroubo</t>
  </si>
  <si>
    <t>-839686419</t>
  </si>
  <si>
    <t>000311215</t>
  </si>
  <si>
    <t>krabice přístrojová KP67/1</t>
  </si>
  <si>
    <t>2069133323</t>
  </si>
  <si>
    <t>000311116</t>
  </si>
  <si>
    <t>krabice univerzální/odbočná KU68-1902 vč.KO68</t>
  </si>
  <si>
    <t>489710150</t>
  </si>
  <si>
    <t>000312001</t>
  </si>
  <si>
    <t>krabice KSK80/IP66 81x81x51mm</t>
  </si>
  <si>
    <t>132141016</t>
  </si>
  <si>
    <t>000322175</t>
  </si>
  <si>
    <t>příchytka kabelová 10mm, na dřevo vč spoj. materiálu</t>
  </si>
  <si>
    <t>-1324560567</t>
  </si>
  <si>
    <t>000322176</t>
  </si>
  <si>
    <t>příchytka pro 2x kabel černá keramická vč. Spoj materiálu</t>
  </si>
  <si>
    <t>-1824067506</t>
  </si>
  <si>
    <t>000321113</t>
  </si>
  <si>
    <t>trubka ohebná PVC pr. 20</t>
  </si>
  <si>
    <t>-142293009</t>
  </si>
  <si>
    <t>000009999</t>
  </si>
  <si>
    <t>spojovací materiál - vruty, hmoždinky atd.</t>
  </si>
  <si>
    <t>398076572</t>
  </si>
  <si>
    <t>000173108</t>
  </si>
  <si>
    <t>vodič CYA 6 ZŽ /H07V-K/</t>
  </si>
  <si>
    <t>988450658</t>
  </si>
  <si>
    <t>000173110</t>
  </si>
  <si>
    <t>vodič CYA 16 ZŽ /H07V-K/</t>
  </si>
  <si>
    <t>-692153948</t>
  </si>
  <si>
    <t>000101105</t>
  </si>
  <si>
    <t>kabel CYKY-O 3x1,5</t>
  </si>
  <si>
    <t>1049427751</t>
  </si>
  <si>
    <t>000101105.1</t>
  </si>
  <si>
    <t>kabel CYKY-J 3x1,5</t>
  </si>
  <si>
    <t>-1066608209</t>
  </si>
  <si>
    <t>000101106</t>
  </si>
  <si>
    <t>kabel CYKY-J 3x2,5</t>
  </si>
  <si>
    <t>-2131665393</t>
  </si>
  <si>
    <t>000101305</t>
  </si>
  <si>
    <t>kabel CYKY-J 5x1,5</t>
  </si>
  <si>
    <t>1593094914</t>
  </si>
  <si>
    <t>000295101</t>
  </si>
  <si>
    <t>drátCu pr.8mm</t>
  </si>
  <si>
    <t>1184794108</t>
  </si>
  <si>
    <t>000295564</t>
  </si>
  <si>
    <t>svorka spojovací SS Cu</t>
  </si>
  <si>
    <t>48939624</t>
  </si>
  <si>
    <t>000295573</t>
  </si>
  <si>
    <t>svorka připojovací SP 1šroub Cu</t>
  </si>
  <si>
    <t>-14049746</t>
  </si>
  <si>
    <t>000295576</t>
  </si>
  <si>
    <t>svorka na okapní žlaby SOc 1šroub Cu</t>
  </si>
  <si>
    <t>-427312861</t>
  </si>
  <si>
    <t>000295531</t>
  </si>
  <si>
    <t>podpěra vedení do zdiva hmoždi PV1h 8/50mm Cu</t>
  </si>
  <si>
    <t>-329342531</t>
  </si>
  <si>
    <t>000295523</t>
  </si>
  <si>
    <t>podpěra vedení šindel střechy  Cu</t>
  </si>
  <si>
    <t>-441911407</t>
  </si>
  <si>
    <t>000295507</t>
  </si>
  <si>
    <t>jímací tyč hladká JR2,5 Cu pr.19/2500mm, komplet vč uchycení</t>
  </si>
  <si>
    <t>-1753572605</t>
  </si>
  <si>
    <t>000295505</t>
  </si>
  <si>
    <t>jímací tyč hladká JR1,5 Cu pr.19/1500mm, komplet vč uchycení</t>
  </si>
  <si>
    <t>1221688094</t>
  </si>
  <si>
    <t>000295571</t>
  </si>
  <si>
    <t>svorka k jímací tyči SJ1 4šrouby Cu</t>
  </si>
  <si>
    <t>-586375963</t>
  </si>
  <si>
    <t>000295768</t>
  </si>
  <si>
    <t>svorka zkušební SZc 2šrouby nerez trubková</t>
  </si>
  <si>
    <t>1257053411</t>
  </si>
  <si>
    <t>000295882</t>
  </si>
  <si>
    <t>označovací štítek zemního svodu</t>
  </si>
  <si>
    <t>1429556306</t>
  </si>
  <si>
    <t>000295793</t>
  </si>
  <si>
    <t>ochranná trubka svodu OT délka 1,7m CU</t>
  </si>
  <si>
    <t>-1974472710</t>
  </si>
  <si>
    <t>000295797</t>
  </si>
  <si>
    <t>držák trubky do zdiva CU</t>
  </si>
  <si>
    <t>-2124638789</t>
  </si>
  <si>
    <t>000295002</t>
  </si>
  <si>
    <t>pásek NEREZ 30/3,5  V4A - ZP 30x3.5</t>
  </si>
  <si>
    <t>-1640589061</t>
  </si>
  <si>
    <t>000295151</t>
  </si>
  <si>
    <t>vedení Nerez pr.10mm(0,63kg/m)</t>
  </si>
  <si>
    <t>-741496646</t>
  </si>
  <si>
    <t>000009999.1</t>
  </si>
  <si>
    <t>tyč zemnící 1m, FeZn, včetně svorky</t>
  </si>
  <si>
    <t>625372690</t>
  </si>
  <si>
    <t>000295162</t>
  </si>
  <si>
    <t>svorka pásku drátu zemnící SR3 2šrouby nerez</t>
  </si>
  <si>
    <t>-540149821</t>
  </si>
  <si>
    <t>210220441</t>
  </si>
  <si>
    <t>ochrana zemní svorky asfaltovým nátěrem</t>
  </si>
  <si>
    <t>-1682489198</t>
  </si>
  <si>
    <t>000000252</t>
  </si>
  <si>
    <t>bezpečnostní tabulka plast</t>
  </si>
  <si>
    <t>1572387937</t>
  </si>
  <si>
    <t>000199511</t>
  </si>
  <si>
    <t>štítek kabelový 30x10mm malý</t>
  </si>
  <si>
    <t>-310486372</t>
  </si>
  <si>
    <t>000999999</t>
  </si>
  <si>
    <t>materiál elektromontážní podružný</t>
  </si>
  <si>
    <t>-1034878053</t>
  </si>
  <si>
    <t>000999999.1</t>
  </si>
  <si>
    <t>materiál podružný spojovací, popisovací atd.</t>
  </si>
  <si>
    <t>326229962</t>
  </si>
  <si>
    <t>000295441</t>
  </si>
  <si>
    <t>svorka zemnící Bernard/ZSA16</t>
  </si>
  <si>
    <t>-608918927</t>
  </si>
  <si>
    <t>000295443</t>
  </si>
  <si>
    <t>páska měděná uzemňovací ZSA16-délka 0,5 m</t>
  </si>
  <si>
    <t>-1426468705</t>
  </si>
  <si>
    <t>000009999.2</t>
  </si>
  <si>
    <t>montáž svítidla včetně zapojení</t>
  </si>
  <si>
    <t>-1803017965</t>
  </si>
  <si>
    <t>210100001</t>
  </si>
  <si>
    <t>ukončení v rozvaděči vč.zapojení vodiče do 2,5mm2</t>
  </si>
  <si>
    <t>-271676163</t>
  </si>
  <si>
    <t>210100101</t>
  </si>
  <si>
    <t>ukončení na svorkovnici vodič do 16mm2</t>
  </si>
  <si>
    <t>-2132380582</t>
  </si>
  <si>
    <t>D03</t>
  </si>
  <si>
    <t>460200263</t>
  </si>
  <si>
    <t>výkop kabel.rýhy šířka 30/hloubka 50cm tz.3/ko1.0 uzem.</t>
  </si>
  <si>
    <t>-500447698</t>
  </si>
  <si>
    <t>460560263</t>
  </si>
  <si>
    <t>zához kabelové rýhy šířka 30/hloubka 50cm tz.3</t>
  </si>
  <si>
    <t>1167767449</t>
  </si>
  <si>
    <t>D04</t>
  </si>
  <si>
    <t>218009001</t>
  </si>
  <si>
    <t>poplatek za recyklaci svítidla přes 50cm</t>
  </si>
  <si>
    <t>-268644502</t>
  </si>
  <si>
    <t>000009999.3</t>
  </si>
  <si>
    <t>demontáž stávající elektroinstalace vč skládky, dopravy</t>
  </si>
  <si>
    <t>-1375108043</t>
  </si>
  <si>
    <t>219002611</t>
  </si>
  <si>
    <t>vysekání rýhy/zeď cihla/ hl.do 30mm/š.do 30mm</t>
  </si>
  <si>
    <t>1086263801</t>
  </si>
  <si>
    <t>219002623</t>
  </si>
  <si>
    <t>vysekání rýhy/zeď cihla/ hl.do 50mm/š.do 150mm</t>
  </si>
  <si>
    <t>144820301</t>
  </si>
  <si>
    <t>219003691</t>
  </si>
  <si>
    <t>omítka hladká rýhy ve stěně do 30mm vč.malty MV</t>
  </si>
  <si>
    <t>524295481</t>
  </si>
  <si>
    <t>219003694</t>
  </si>
  <si>
    <t>omítka hladká rýhy ve stěně do 150mm vč.malty MV</t>
  </si>
  <si>
    <t>1603198942</t>
  </si>
  <si>
    <t>219001213</t>
  </si>
  <si>
    <t>vybour.otvoru ve zdi/cihla/ do pr.60mm/tl.do 0,45m</t>
  </si>
  <si>
    <t>-143783299</t>
  </si>
  <si>
    <t>000009999.4</t>
  </si>
  <si>
    <t>hlavní kabelová trasa v podlaze - montáž+materiál</t>
  </si>
  <si>
    <t>-131970414</t>
  </si>
  <si>
    <t>219000212</t>
  </si>
  <si>
    <t>doprava materiálu</t>
  </si>
  <si>
    <t>2080208369</t>
  </si>
  <si>
    <t>219000105</t>
  </si>
  <si>
    <t>zajištění provizorního napájení</t>
  </si>
  <si>
    <t>hod</t>
  </si>
  <si>
    <t>346028840</t>
  </si>
  <si>
    <t>219000106</t>
  </si>
  <si>
    <t>průzkum před montáží, upřesnění vedení tras</t>
  </si>
  <si>
    <t>-1735696016</t>
  </si>
  <si>
    <t>219002111</t>
  </si>
  <si>
    <t>pomocné stavební práce</t>
  </si>
  <si>
    <t>-659846441</t>
  </si>
  <si>
    <t>219002111.r</t>
  </si>
  <si>
    <t>Doprava a přesun dodávek</t>
  </si>
  <si>
    <t>-334815155</t>
  </si>
  <si>
    <t>219002111.r01</t>
  </si>
  <si>
    <t>Prořez</t>
  </si>
  <si>
    <t>-1860633686</t>
  </si>
  <si>
    <t>219002111.r02</t>
  </si>
  <si>
    <t>Materiál podružný</t>
  </si>
  <si>
    <t>-972502413</t>
  </si>
  <si>
    <t>219002111.r03</t>
  </si>
  <si>
    <t>PPV pro elektromontáže</t>
  </si>
  <si>
    <t>-1778964783</t>
  </si>
  <si>
    <t>D05</t>
  </si>
  <si>
    <t>M001</t>
  </si>
  <si>
    <t>zařízení staveniště</t>
  </si>
  <si>
    <t>886789994</t>
  </si>
  <si>
    <t>M002</t>
  </si>
  <si>
    <t>rušení provozem investora</t>
  </si>
  <si>
    <t>1196840333</t>
  </si>
  <si>
    <t>M002a</t>
  </si>
  <si>
    <t>likvidace materálu, skládkovné</t>
  </si>
  <si>
    <t>-2123503313</t>
  </si>
  <si>
    <t>M003</t>
  </si>
  <si>
    <t>kompletační činnost</t>
  </si>
  <si>
    <t>1801646528</t>
  </si>
  <si>
    <t>M004</t>
  </si>
  <si>
    <t>revize</t>
  </si>
  <si>
    <t>732374510</t>
  </si>
  <si>
    <t>M005</t>
  </si>
  <si>
    <t>projekt skutečného provedení</t>
  </si>
  <si>
    <t>2066783708</t>
  </si>
  <si>
    <t>M006</t>
  </si>
  <si>
    <t>autorský dozor</t>
  </si>
  <si>
    <t>-350889022</t>
  </si>
  <si>
    <t>01.8 - Zařízení slaboproudé elektrotechniky</t>
  </si>
  <si>
    <t xml:space="preserve">Pozn.: Aktivní prvky nejsou součástí projektu! Pozn.: Zásuvky v podlahových krabicích jsou součástí silnoproudých rozvodů! Pozn.: Kabely a trubky budou dopočítány dle skutečnosti </t>
  </si>
  <si>
    <t xml:space="preserve">    D01 - Elektromontážní práce</t>
  </si>
  <si>
    <t xml:space="preserve">    D02 - Ostatní náklady</t>
  </si>
  <si>
    <t xml:space="preserve">    D03 - Vedlejší rozpočtové náklady</t>
  </si>
  <si>
    <t>Elektromontážní práce</t>
  </si>
  <si>
    <t>000000101.1</t>
  </si>
  <si>
    <t>datový rozvaděč RDAT 22U 600x600, nástěnný komplet</t>
  </si>
  <si>
    <t>-578607965</t>
  </si>
  <si>
    <t>000000102</t>
  </si>
  <si>
    <t>napájecí blok PDU 4x230V s PO T3</t>
  </si>
  <si>
    <t>1318255572</t>
  </si>
  <si>
    <t>000000103</t>
  </si>
  <si>
    <t>horizontální organizér kabelů 19" 1U</t>
  </si>
  <si>
    <t>90780472</t>
  </si>
  <si>
    <t>000000104</t>
  </si>
  <si>
    <t>Ventilační jednotka 2x ventilátor do víka</t>
  </si>
  <si>
    <t>-2084014060</t>
  </si>
  <si>
    <t>000000105</t>
  </si>
  <si>
    <t>modulární patch panel 24 keystone 19" 1U</t>
  </si>
  <si>
    <t>899610536</t>
  </si>
  <si>
    <t>000000106</t>
  </si>
  <si>
    <t>modul RJ45 formát keystone cat.6 UTP</t>
  </si>
  <si>
    <t>-1675685591</t>
  </si>
  <si>
    <t>000000107</t>
  </si>
  <si>
    <t>pevná police hl. 360mm 2-bodové uchycení</t>
  </si>
  <si>
    <t>1221105680</t>
  </si>
  <si>
    <t>000000108</t>
  </si>
  <si>
    <t>datový patch kabel 1m modrý U/UTP nestíněný</t>
  </si>
  <si>
    <t>-262945826</t>
  </si>
  <si>
    <t>000000109</t>
  </si>
  <si>
    <t>drobný materiál - konektory, spojovací,upevňovací,popisovací</t>
  </si>
  <si>
    <t>-1862703590</t>
  </si>
  <si>
    <t>000000110</t>
  </si>
  <si>
    <t>zásuvka 1xRJ45/cat.6 UTP     ABB DECENTO</t>
  </si>
  <si>
    <t>-2053474562</t>
  </si>
  <si>
    <t>000209435</t>
  </si>
  <si>
    <t>kabel BELDEN Cat.6 UTP 4x2xAWG23</t>
  </si>
  <si>
    <t>-313018254</t>
  </si>
  <si>
    <t>000321113.1</t>
  </si>
  <si>
    <t>242711511</t>
  </si>
  <si>
    <t>000362017</t>
  </si>
  <si>
    <t>Kabelový žlab drátěný 54/500, pod strop, černý komplet vč příslušenství</t>
  </si>
  <si>
    <t>17288800</t>
  </si>
  <si>
    <t>000000201.1</t>
  </si>
  <si>
    <t>ústředna EZS vč skříně, komplet</t>
  </si>
  <si>
    <t>-859716068</t>
  </si>
  <si>
    <t>000000202</t>
  </si>
  <si>
    <t>expandér EZS 16 vstupů</t>
  </si>
  <si>
    <t>1919528632</t>
  </si>
  <si>
    <t>000000203</t>
  </si>
  <si>
    <t>hl. klávesnice EZS</t>
  </si>
  <si>
    <t>1931812829</t>
  </si>
  <si>
    <t>000000204</t>
  </si>
  <si>
    <t>skříň expandéru EZS komplet vč napáječe</t>
  </si>
  <si>
    <t>-1104169360</t>
  </si>
  <si>
    <t>000000205</t>
  </si>
  <si>
    <t>pohybový PIR senzor</t>
  </si>
  <si>
    <t>177565384</t>
  </si>
  <si>
    <t>000000206</t>
  </si>
  <si>
    <t>magnetický kontakt dveřní adresný</t>
  </si>
  <si>
    <t>218259980</t>
  </si>
  <si>
    <t>000000207</t>
  </si>
  <si>
    <t>detektor kombinovaný teploty a kouře</t>
  </si>
  <si>
    <t>857776813</t>
  </si>
  <si>
    <t>000000208</t>
  </si>
  <si>
    <t>houkačka s majákem venkovní zálohovaná</t>
  </si>
  <si>
    <t>-1643086295</t>
  </si>
  <si>
    <t>000000209</t>
  </si>
  <si>
    <t>baterie EZS pro ústřednu 12V/7Ah gel</t>
  </si>
  <si>
    <t>1295314253</t>
  </si>
  <si>
    <t>000000210</t>
  </si>
  <si>
    <t>baterie EZS pro expandéry 12V/17Ah gel</t>
  </si>
  <si>
    <t>31262045</t>
  </si>
  <si>
    <t>000000211</t>
  </si>
  <si>
    <t>kabel EZS  2x0,8+2x0,5 bal.300m</t>
  </si>
  <si>
    <t>-1308715647</t>
  </si>
  <si>
    <t>000000212</t>
  </si>
  <si>
    <t>kabel EZS  2x0,8+3x2x0,5 bal.250m</t>
  </si>
  <si>
    <t>-1220828304</t>
  </si>
  <si>
    <t>000000213</t>
  </si>
  <si>
    <t>trubka ohebná PVC pr. 16</t>
  </si>
  <si>
    <t>189109659</t>
  </si>
  <si>
    <t>000000214</t>
  </si>
  <si>
    <t>trubka ohebná PVC pr.20</t>
  </si>
  <si>
    <t>689205082</t>
  </si>
  <si>
    <t>000000215</t>
  </si>
  <si>
    <t>drobný materiál – spojovací,upevňovací,popisovací, svorky atd.</t>
  </si>
  <si>
    <t>-727781452</t>
  </si>
  <si>
    <t>000000215.r</t>
  </si>
  <si>
    <t>prořez</t>
  </si>
  <si>
    <t>-271206825</t>
  </si>
  <si>
    <t>000000215.r01</t>
  </si>
  <si>
    <t>materiál podružný</t>
  </si>
  <si>
    <t>-342116300</t>
  </si>
  <si>
    <t>000000215.r02</t>
  </si>
  <si>
    <t>757079743</t>
  </si>
  <si>
    <t>1109595409</t>
  </si>
  <si>
    <t>742157193</t>
  </si>
  <si>
    <t>-962095979</t>
  </si>
  <si>
    <t>000000999</t>
  </si>
  <si>
    <t>oživení systému, zaškolení obsluhy atd.</t>
  </si>
  <si>
    <t>-664948627</t>
  </si>
  <si>
    <t>219000212.1</t>
  </si>
  <si>
    <t>-999859542</t>
  </si>
  <si>
    <t>219002111.1</t>
  </si>
  <si>
    <t>-1200006931</t>
  </si>
  <si>
    <t>M007</t>
  </si>
  <si>
    <t>1255977430</t>
  </si>
  <si>
    <t>M008</t>
  </si>
  <si>
    <t>-216499801</t>
  </si>
  <si>
    <t>M009</t>
  </si>
  <si>
    <t>730239558</t>
  </si>
  <si>
    <t>M010</t>
  </si>
  <si>
    <t>1473930758</t>
  </si>
  <si>
    <t>M011</t>
  </si>
  <si>
    <t>-1340055652</t>
  </si>
  <si>
    <t>01.9 - Vzduchotechnika</t>
  </si>
  <si>
    <t xml:space="preserve">    D002 - Odvod vzduchu soc. zázemí</t>
  </si>
  <si>
    <t xml:space="preserve">    D01 - Větrání výstavních prostor</t>
  </si>
  <si>
    <t xml:space="preserve">    D03 - Odvod úklidová komora</t>
  </si>
  <si>
    <t xml:space="preserve">    D04 - větrání skladu 1.17</t>
  </si>
  <si>
    <t xml:space="preserve">    D05 - Ostatní náklady</t>
  </si>
  <si>
    <t>D002</t>
  </si>
  <si>
    <t>Odvod vzduchu soc. zázemí</t>
  </si>
  <si>
    <t>M031</t>
  </si>
  <si>
    <t>Radiální ventilátor pod omítku  se zpětnou klapkou a časovým doběhem                                                                                            odvod 80 m3/h/70Pa, příkon 34W, 230 V</t>
  </si>
  <si>
    <t>446703115</t>
  </si>
  <si>
    <t>M032</t>
  </si>
  <si>
    <t>Mřížka pro odvod vzduchu d160 RAL dle výběru architekta</t>
  </si>
  <si>
    <t>-348143401</t>
  </si>
  <si>
    <t>M033</t>
  </si>
  <si>
    <t>Mřížka pro odvod vzduchu d100 RAL dle výběru architekta</t>
  </si>
  <si>
    <t>336176250</t>
  </si>
  <si>
    <t>M034</t>
  </si>
  <si>
    <t>Hlukotlumící potrubí SONOFLEX MI 82</t>
  </si>
  <si>
    <t>-278866058</t>
  </si>
  <si>
    <t>M035</t>
  </si>
  <si>
    <t>VZT potrubí kruhové SPIRO  D160 včetně tvarovek</t>
  </si>
  <si>
    <t>1095428300</t>
  </si>
  <si>
    <t>M036</t>
  </si>
  <si>
    <t>VZT potrubí kruhové SPIRO  D100 včetně tvarovek</t>
  </si>
  <si>
    <t>-602538990</t>
  </si>
  <si>
    <t>M037</t>
  </si>
  <si>
    <t>VZT potrubí kruhové SPIRO  D080 včetně tvarovek</t>
  </si>
  <si>
    <t>1542483397</t>
  </si>
  <si>
    <t>M038</t>
  </si>
  <si>
    <t>Tepelná izolace kaučuk  20mm + AL polep +samolep pro kruhové potrubí</t>
  </si>
  <si>
    <t>-91329588</t>
  </si>
  <si>
    <t>M039</t>
  </si>
  <si>
    <t>Montážní a závěsový materiál</t>
  </si>
  <si>
    <t>1791970866</t>
  </si>
  <si>
    <t>Větrání výstavních prostor</t>
  </si>
  <si>
    <t>M018</t>
  </si>
  <si>
    <t>Diagonální ventilátor              hlukově zatlumený                                              odvod 600 m3/h/250Pa, příkon 130W, 230 V                                                       včetně- pružná manžeta VBM 200 3ks, zpětná klapka RSK 200 1ks</t>
  </si>
  <si>
    <t>1212803171</t>
  </si>
  <si>
    <t>M019</t>
  </si>
  <si>
    <t>Tlumič hluku D 200 L900</t>
  </si>
  <si>
    <t>-704894509</t>
  </si>
  <si>
    <t>M020</t>
  </si>
  <si>
    <t>Regulační klapka 500x400 se servopohonem s havarijní funkci 230V</t>
  </si>
  <si>
    <t>1896606079</t>
  </si>
  <si>
    <t>M021</t>
  </si>
  <si>
    <t>Regulační klapka 400x250 se servopohonem s havarijní funkci 230V</t>
  </si>
  <si>
    <t>514232052</t>
  </si>
  <si>
    <t>M022</t>
  </si>
  <si>
    <t>Protidešťová žaluzie pozink plech 500x400 + síto RAL dle výběru architekta</t>
  </si>
  <si>
    <t>1287322186</t>
  </si>
  <si>
    <t>M023</t>
  </si>
  <si>
    <t>Protidešťová žaluzie pozink plech 400x250 + síto RAL dle výběru architekta</t>
  </si>
  <si>
    <t>-430521316</t>
  </si>
  <si>
    <t>M024</t>
  </si>
  <si>
    <t>Vyústka přívodní 500x400 včetně boxu připojení a upevňovacího rámečku, RAL dle výběru architekta</t>
  </si>
  <si>
    <t>-1212344244</t>
  </si>
  <si>
    <t>M025</t>
  </si>
  <si>
    <t>Vyústka odvodní 400x200 včetně boxu připojení a upevňovacího rámečku , RAL dle výběru architekta</t>
  </si>
  <si>
    <t>-396846192</t>
  </si>
  <si>
    <t>M026</t>
  </si>
  <si>
    <t>Hlukotlumící potrubí SONOFLEX MI 203</t>
  </si>
  <si>
    <t>870834037</t>
  </si>
  <si>
    <t>M027</t>
  </si>
  <si>
    <t>VZT potrubí čtyřhranné pozink plech</t>
  </si>
  <si>
    <t>682727213</t>
  </si>
  <si>
    <t>M028</t>
  </si>
  <si>
    <t>VZT potrubí kruhové SPIRO  D200 včetně tvarovek</t>
  </si>
  <si>
    <t>-766414501</t>
  </si>
  <si>
    <t>M029</t>
  </si>
  <si>
    <t>-1083615424</t>
  </si>
  <si>
    <t>M030</t>
  </si>
  <si>
    <t>-116654158</t>
  </si>
  <si>
    <t>Odvod úklidová komora</t>
  </si>
  <si>
    <t>M040</t>
  </si>
  <si>
    <t>Radiální ventilátor pod omítku  se zpětnou klapkou a časovým doběhem                                                                                            odvod 50 m3/h/70Pa, příkon 34W, 230 V</t>
  </si>
  <si>
    <t>-19214626</t>
  </si>
  <si>
    <t>M041</t>
  </si>
  <si>
    <t>Protidešťová žaluzie d100 RAL dle výběru architekta</t>
  </si>
  <si>
    <t>1963501589</t>
  </si>
  <si>
    <t>M042</t>
  </si>
  <si>
    <t>-1370034270</t>
  </si>
  <si>
    <t>M043</t>
  </si>
  <si>
    <t>-1306660410</t>
  </si>
  <si>
    <t>M044</t>
  </si>
  <si>
    <t>-1696182781</t>
  </si>
  <si>
    <t>větrání skladu 1.17</t>
  </si>
  <si>
    <t>M045</t>
  </si>
  <si>
    <t>Protidešťová žaluzie pozink plech přibližný rozměr 250x350 (ověřit před montáží) RAL dle výběru architekta</t>
  </si>
  <si>
    <t>-1788665782</t>
  </si>
  <si>
    <t>M046</t>
  </si>
  <si>
    <t>Mřížka pro odvod vzduchu přibližný rozměr 250x350 (ověřit před montáží) dle výběru atchitekta</t>
  </si>
  <si>
    <t>1989863347</t>
  </si>
  <si>
    <t>M047</t>
  </si>
  <si>
    <t>Projektová dokumentace skutečného provedení</t>
  </si>
  <si>
    <t>456126679</t>
  </si>
  <si>
    <t>M048</t>
  </si>
  <si>
    <t>1378594961</t>
  </si>
  <si>
    <t>M049</t>
  </si>
  <si>
    <t>Doprava</t>
  </si>
  <si>
    <t>-1294104606</t>
  </si>
  <si>
    <t>M050</t>
  </si>
  <si>
    <t>Provozní zkoušky</t>
  </si>
  <si>
    <t>-1555255957</t>
  </si>
  <si>
    <t>M051</t>
  </si>
  <si>
    <t>Zaregulování</t>
  </si>
  <si>
    <t>-13614335</t>
  </si>
  <si>
    <t>M052</t>
  </si>
  <si>
    <t>Zaškolení obsluhy</t>
  </si>
  <si>
    <t>1962925770</t>
  </si>
  <si>
    <t xml:space="preserve">SO 03,  SO 04 - Návrh úprav parteru děkanství, Areálové rozvody </t>
  </si>
  <si>
    <t>03.1 - Návrh úprav parteru</t>
  </si>
  <si>
    <t>D0 - PŘÍPRAVA STAVENIŠTĚ - STÁVAJÍCÍ STAV</t>
  </si>
  <si>
    <t>HSV - HSV</t>
  </si>
  <si>
    <t>D0</t>
  </si>
  <si>
    <t>PŘÍPRAVA STAVENIŠTĚ - STÁVAJÍCÍ STAV</t>
  </si>
  <si>
    <t>Pol42</t>
  </si>
  <si>
    <t>Průzkum staveniště</t>
  </si>
  <si>
    <t>Pol43</t>
  </si>
  <si>
    <t>Vytýčení tras inženýrských sítí</t>
  </si>
  <si>
    <t>111211101</t>
  </si>
  <si>
    <t>Odstranění křovin a stromů s odstraněním kořenů ručně průměru kmene do 100 mm jakékoliv plochy v rovině nebo ve svahu o sklonu do 1:5</t>
  </si>
  <si>
    <t>https://podminky.urs.cz/item/CS_URS_2023_01/111211101</t>
  </si>
  <si>
    <t>"K1  Hibiscus syriacus L., cv. (Ibišek syrský), výška 1,1 m"  0,9</t>
  </si>
  <si>
    <t xml:space="preserve">"K2  Buxus sempervirens (Zimostráz obecný), výška 1 m"  0,5 </t>
  </si>
  <si>
    <t xml:space="preserve">"K3  Buxus sempervirens (Zimostráz obecný), výška 1 m"  0,5 </t>
  </si>
  <si>
    <t xml:space="preserve">"K4  Rosa cv. (Růže cv.), výška 1,8 m" 1,5 </t>
  </si>
  <si>
    <t xml:space="preserve">"K5  Hibiscus syriacus L., cv. (Ibišek syrský), výška 2,5 m"  1,5* 2 </t>
  </si>
  <si>
    <t xml:space="preserve">"K6  Taxus baccata (Tis červený), výška 4 m"  1,3 </t>
  </si>
  <si>
    <t xml:space="preserve">"K7  Spiraea x vanhouttei (Tavolník van Houtteúv), výška 2,3 m"  2 </t>
  </si>
  <si>
    <t xml:space="preserve">"K8  Hemerocallis fulva L., výška 1,5 m"  1,9 </t>
  </si>
  <si>
    <t>"SK1  Salix cinerea L. (Vrba popelavá), výška 1,5 m"  2,8  " keřová skupina zapojená, liniová výsadba"</t>
  </si>
  <si>
    <t>"SK2  Buxus sempervirens (Zimostráz obecný), výška 1,6 m" 4  "keřová skupina zapojená, liniová výsadba"</t>
  </si>
  <si>
    <t xml:space="preserve">Popínavé rostliny Hedera helix (Břečťan popínavý), mezi keři K6 a K7 Hedera helix a Parthenocissus quinquefolia (Přísavník pětilistý), </t>
  </si>
  <si>
    <t>"celková délka odstraňovaných popínavých rostlin: 32 m, výška v průměru 1,5 - 2,5 m" 32*0,3</t>
  </si>
  <si>
    <t>Pol45</t>
  </si>
  <si>
    <t>Odstranění stromů kácením, stromy o průměru kmene do 500 mm, odstranění pařezů, spálení větví</t>
  </si>
  <si>
    <t>113201111</t>
  </si>
  <si>
    <t>Vytrhání obrub s vybouráním lože, s přemístěním hmot na skládku na vzdálenost do 3 m nebo s naložením na dopravní prostředek chodníkových ležatých</t>
  </si>
  <si>
    <t>https://podminky.urs.cz/item/CS_URS_2023_01/113201111</t>
  </si>
  <si>
    <t>Pol47</t>
  </si>
  <si>
    <t>Odstranění betonové jímky</t>
  </si>
  <si>
    <t>rozměr jímky: 2,0*1,5*1,5</t>
  </si>
  <si>
    <t>Pozn. Čerpání jímky viz. VRN</t>
  </si>
  <si>
    <t>113106022</t>
  </si>
  <si>
    <t>Rozebrání dlažeb a dílců při překopech inženýrských sítí s přemístěním hmot na skládku na vzdálenost do 3 m nebo s naložením na dopravní prostředek ručně komunikací pro pěší s ložem z kameniva nebo živice a s výplní spár z kamenných dlaždic nebo desek</t>
  </si>
  <si>
    <t>https://podminky.urs.cz/item/CS_URS_2023_01/113106022</t>
  </si>
  <si>
    <t>Rozebrání kamenné čedičové dlažby</t>
  </si>
  <si>
    <t>plocha z kamenné štětové dlažby, kameny různého tvaru a formátu, kladeno do písku, spárováno zeminou</t>
  </si>
  <si>
    <t>materiál: čedič, barva: přírodní šedá, uložení na mezideponii</t>
  </si>
  <si>
    <t>"Ozn. DL-F.1  Dlažba kamenná - fragmenty"  45,5 "m2 zarostlá trávou"</t>
  </si>
  <si>
    <t>"Ozn. DL-F.2  Dlažba kamenná - fragmenty"  49,4 "m2 zarostlá trávou"</t>
  </si>
  <si>
    <t>"Ozn. DL-F.3  Dlažba kamenná - fragmenty"  13,91</t>
  </si>
  <si>
    <t>"Ozn. DL-F.4  Dlažba kamenná - fragmenty"   5,2</t>
  </si>
  <si>
    <t>Pozn. Před zahájením prací bude pořízen pasport stávajícího stavu, rozsahu dlažby, vč. fotodokumentace</t>
  </si>
  <si>
    <t>Přeuložení bude určeno na místě za účasti pracovníků památkové péče.</t>
  </si>
  <si>
    <t>Pol49</t>
  </si>
  <si>
    <t>Uložení čedičové dlažby na mezideponii pro další použití</t>
  </si>
  <si>
    <t>"Ozn. DL.1  Dlažba kamenná -  plocha u schodiště"  4,94</t>
  </si>
  <si>
    <t>plocha z kamenné dlažby různého formátu, největší kus š. 500/ hl. 800/ v. 90 mm nebo</t>
  </si>
  <si>
    <t>menší, kladeno do malty, spárováno a doplňováno betonem, materiál: pískovec, barva: přírodní</t>
  </si>
  <si>
    <t>Pol51</t>
  </si>
  <si>
    <t>Ochranné mobilní oplocení výšky 2 m</t>
  </si>
  <si>
    <t>Ochrana klasicistních náhrobků a sousoší podél ohradní zdi</t>
  </si>
  <si>
    <t>14+5,2</t>
  </si>
  <si>
    <t>Pol52</t>
  </si>
  <si>
    <t>Ochranná PVC plachta</t>
  </si>
  <si>
    <t>28+10,4</t>
  </si>
  <si>
    <t>Pol53</t>
  </si>
  <si>
    <t>Bourání stávajícího vodovodního potrubí z PE do D 50 mm</t>
  </si>
  <si>
    <t>Pol54</t>
  </si>
  <si>
    <t>Bourání stávajícího přívodního vedení elektro di přípojkové skříně na fasádě</t>
  </si>
  <si>
    <t>Pozn.Trasa nebyla ověřena, jedná se o předpoklad vedení - nutné ověřit při výkopových pracích</t>
  </si>
  <si>
    <t>42,0</t>
  </si>
  <si>
    <t>Pol55</t>
  </si>
  <si>
    <t>Pol56</t>
  </si>
  <si>
    <t>Bourání stávající přípojkové skříně v nice zdi vč. elektroměrů</t>
  </si>
  <si>
    <t>997221141</t>
  </si>
  <si>
    <t>Vodorovná doprava suti stavebním kolečkem s naložením a se složením ze sypkých materiálů, na vzdálenost do 50 m</t>
  </si>
  <si>
    <t>-94839983</t>
  </si>
  <si>
    <t>https://podminky.urs.cz/item/CS_URS_2023_01/997221141</t>
  </si>
  <si>
    <t>997221159</t>
  </si>
  <si>
    <t>Vodorovná doprava suti stavebním kolečkem s naložením a se složením z kusových materiálů, na vzdálenost Příplatek k ceně za každých dalších i započatých 10 m přes 50 m</t>
  </si>
  <si>
    <t>-1304496618</t>
  </si>
  <si>
    <t>https://podminky.urs.cz/item/CS_URS_2023_01/997221159</t>
  </si>
  <si>
    <t>997221612</t>
  </si>
  <si>
    <t>Nakládání na dopravní prostředky pro vodorovnou dopravu vybouraných hmot</t>
  </si>
  <si>
    <t>-1749472537</t>
  </si>
  <si>
    <t>https://podminky.urs.cz/item/CS_URS_2023_01/997221612</t>
  </si>
  <si>
    <t>997221861</t>
  </si>
  <si>
    <t>Poplatek za uložení stavebního odpadu na recyklační skládce (skládkovné) z prostého betonu zatříděného do Katalogu odpadů pod kódem 17 01 01</t>
  </si>
  <si>
    <t>-929293562</t>
  </si>
  <si>
    <t>https://podminky.urs.cz/item/CS_URS_2023_01/997221861</t>
  </si>
  <si>
    <t>04.1 -  Areálové rozvody V+K, děšťová</t>
  </si>
  <si>
    <t>Rozpočet počítá s výkopy od - 400 mm od úrovně terénu. Práce do -400 mm jsou obsaženy v rozpočtu SO03.1 Návrh úprav parteru.</t>
  </si>
  <si>
    <t>13 - Hloubené vykopávky</t>
  </si>
  <si>
    <t>15 - Zajištění výkopu</t>
  </si>
  <si>
    <t>16 - Přemístění výkopku</t>
  </si>
  <si>
    <t>17 - Konstrukce ze zemin</t>
  </si>
  <si>
    <t>45 - Podkladní konstrukce na trubním vedení</t>
  </si>
  <si>
    <t>N01 - Potrubí kanalizační</t>
  </si>
  <si>
    <t>N02 - Šachty kanalizační betonové</t>
  </si>
  <si>
    <t>N03 - Šachty kanalizační plastové</t>
  </si>
  <si>
    <t>N04 - Potrubí vodovodní</t>
  </si>
  <si>
    <t>N05 - Nádrže na dešťovou vodu</t>
  </si>
  <si>
    <t>96 - Bourání konstrukcí</t>
  </si>
  <si>
    <t>997 - Přesun vybouraných hmot</t>
  </si>
  <si>
    <t>998 - Přesun hmot na staveništi</t>
  </si>
  <si>
    <t>Hloubené vykopávky</t>
  </si>
  <si>
    <t>132254204</t>
  </si>
  <si>
    <t>Hloubení zapažených rýh šířky přes 800 do 2 000 mm strojně s urovnáním dna do předepsaného profilu a spádu v hornině třídy těžitelnosti I skupiny 3 přes 100 do 500 m3</t>
  </si>
  <si>
    <t>https://podminky.urs.cz/item/CS_URS_2023_01/132254204</t>
  </si>
  <si>
    <t>627,9</t>
  </si>
  <si>
    <t>139001101</t>
  </si>
  <si>
    <t>Příplatek k cenám hloubených vykopávek za ztížení vykopávky v blízkosti podzemního vedení nebo výbušnin pro jakoukoliv třídu horniny</t>
  </si>
  <si>
    <t>https://podminky.urs.cz/item/CS_URS_2023_01/139001101</t>
  </si>
  <si>
    <t>Zajištění výkopu</t>
  </si>
  <si>
    <t>151811131</t>
  </si>
  <si>
    <t>Zřízení pažicích boxů pro pažení a rozepření stěn rýh podzemního vedení hloubka výkopu do 4 m, šířka do 1,2 m</t>
  </si>
  <si>
    <t>https://podminky.urs.cz/item/CS_URS_2023_01/151811131</t>
  </si>
  <si>
    <t>195,0+91,0</t>
  </si>
  <si>
    <t>151811231</t>
  </si>
  <si>
    <t>Odstranění pažicích boxů pro pažení a rozepření stěn rýh podzemního vedení hloubka výkopu do 4 m, šířka do 1,2 m</t>
  </si>
  <si>
    <t>https://podminky.urs.cz/item/CS_URS_2023_01/151811231</t>
  </si>
  <si>
    <t>286,0</t>
  </si>
  <si>
    <t>Přemístění výkopku</t>
  </si>
  <si>
    <t>161150000</t>
  </si>
  <si>
    <t>Svislé přemístění výkopku strojně z horniny třídy těžitelnosti I, skupiny 1-3, hloubka výkopu 2 m</t>
  </si>
  <si>
    <t>https://podminky.urs.cz/item/CS_URS_2023_01/161150000</t>
  </si>
  <si>
    <t>627,9*1,85</t>
  </si>
  <si>
    <t>Konstrukce ze zemin</t>
  </si>
  <si>
    <t>174151101.1</t>
  </si>
  <si>
    <t>Zásyp rýh sypaninou z jakékoliv horniny strojně, uložení výkopku ve vrstvách, zhutnění</t>
  </si>
  <si>
    <t>https://podminky.urs.cz/item/CS_URS_2023_01/174151101.1</t>
  </si>
  <si>
    <t>421,2</t>
  </si>
  <si>
    <t>583000001</t>
  </si>
  <si>
    <t>kamenivo drcené hrubé frakce 8/16</t>
  </si>
  <si>
    <t>421,2*1,6</t>
  </si>
  <si>
    <t>Podkladní konstrukce na trubním vedení</t>
  </si>
  <si>
    <t>451570001</t>
  </si>
  <si>
    <t>Lože pod potrubí ze štěrkopísku frakce do 63 mm, otevřený výkop</t>
  </si>
  <si>
    <t>https://podminky.urs.cz/item/CS_URS_2023_01/451570001</t>
  </si>
  <si>
    <t>37,7</t>
  </si>
  <si>
    <t>451570002</t>
  </si>
  <si>
    <t>Obsyp potrubí z z kameniva drobného těženého frakce 0-32 mm, otevřený výkop</t>
  </si>
  <si>
    <t>https://podminky.urs.cz/item/CS_URS_2023_01/451570002</t>
  </si>
  <si>
    <t>169,0</t>
  </si>
  <si>
    <t>452321141</t>
  </si>
  <si>
    <t>Podkladní a zajišťovací konstrukce z betonu železového v otevřeném výkopu bez zvýšených nároků na prostředí desky pod potrubí, stoky a drobné objekty z betonu tř. C 16/20</t>
  </si>
  <si>
    <t>https://podminky.urs.cz/item/CS_URS_2023_01/452321141</t>
  </si>
  <si>
    <t>pod nádrže na dešťovou vodu, vylití šachtových mezikruží AN1,AN2,AN3</t>
  </si>
  <si>
    <t>17,0*0,2 + 7,6</t>
  </si>
  <si>
    <t>452351101</t>
  </si>
  <si>
    <t>Bednění podkladních a zajišťovacích konstrukcí v otevřeném výkopu desek nebo sedlových loží pod potrubí, stoky a drobné objekty</t>
  </si>
  <si>
    <t>https://podminky.urs.cz/item/CS_URS_2023_01/452351101</t>
  </si>
  <si>
    <t>2,33</t>
  </si>
  <si>
    <t>452368211</t>
  </si>
  <si>
    <t>Výztuž podkladních desek, bloků nebo pražců v otevřeném výkopu ze svařovaných sítí typu Kari</t>
  </si>
  <si>
    <t>https://podminky.urs.cz/item/CS_URS_2023_01/452368211</t>
  </si>
  <si>
    <t>síť kari 150/150/8</t>
  </si>
  <si>
    <t>0,0054*17*2</t>
  </si>
  <si>
    <t>N01</t>
  </si>
  <si>
    <t>Potrubí kanalizační</t>
  </si>
  <si>
    <t>871265211</t>
  </si>
  <si>
    <t>Kanalizační potrubí z tvrdého PVC v otevřeném výkopu ve sklonu do 20 %, hladkého plnostěnného jednovrstvého, tuhost třídy SN 4 DN 110</t>
  </si>
  <si>
    <t>262144</t>
  </si>
  <si>
    <t>https://podminky.urs.cz/item/CS_URS_2023_01/871265211</t>
  </si>
  <si>
    <t>871275211</t>
  </si>
  <si>
    <t>Kanalizační potrubí z tvrdého PVC v otevřeném výkopu ve sklonu do 20 %, hladkého plnostěnného jednovrstvého, tuhost třídy SN 4 DN 125</t>
  </si>
  <si>
    <t>https://podminky.urs.cz/item/CS_URS_2023_01/871275211</t>
  </si>
  <si>
    <t>871315221</t>
  </si>
  <si>
    <t>Kanalizační potrubí z tvrdého PVC v otevřeném výkopu ve sklonu do 20 %, hladkého plnostěnného jednovrstvého, tuhost třídy SN 8 DN 160</t>
  </si>
  <si>
    <t>https://podminky.urs.cz/item/CS_URS_2023_01/871315221</t>
  </si>
  <si>
    <t>107,0</t>
  </si>
  <si>
    <t>871355221</t>
  </si>
  <si>
    <t>Kanalizační potrubí z tvrdého PVC v otevřeném výkopu ve sklonu do 20 %, hladkého plnostěnného jednovrstvého, tuhost třídy SN 8 DN 200</t>
  </si>
  <si>
    <t>https://podminky.urs.cz/item/CS_URS_2023_01/871355221</t>
  </si>
  <si>
    <t>39,0</t>
  </si>
  <si>
    <t>877315211</t>
  </si>
  <si>
    <t>Montáž tvarovek na kanalizačním potrubí z trub z plastu z tvrdého PVC nebo z polypropylenu v otevřeném výkopu jednoosých DN 160</t>
  </si>
  <si>
    <t>https://podminky.urs.cz/item/CS_URS_2023_01/877315211</t>
  </si>
  <si>
    <t>12,0</t>
  </si>
  <si>
    <t>286000001</t>
  </si>
  <si>
    <t>Koleno kanalizace plastové PVC-KG - 160x67°</t>
  </si>
  <si>
    <t>286000002</t>
  </si>
  <si>
    <t>Koleno kanalizace plastové PVC-KG - 160x15°</t>
  </si>
  <si>
    <t>286000003</t>
  </si>
  <si>
    <t>Koleno kanalizační plastové PVC-KG - 160x45°</t>
  </si>
  <si>
    <t>286000004</t>
  </si>
  <si>
    <t>Redukce kanalizační plastová PVC-KG - 125/110</t>
  </si>
  <si>
    <t>877355221</t>
  </si>
  <si>
    <t>Montáž tvarovek na kanalizačním potrubí z trub z plastu z tvrdého PVC nebo z polypropylenu v otevřeném výkopu dvouosých DN 200</t>
  </si>
  <si>
    <t>https://podminky.urs.cz/item/CS_URS_2023_01/877355221</t>
  </si>
  <si>
    <t>286000005</t>
  </si>
  <si>
    <t>Odbočka kanalizační plastová PVC-KG s hrdlem 200/160/45°</t>
  </si>
  <si>
    <t>877315221</t>
  </si>
  <si>
    <t>Montáž tvarovek na kanalizačním potrubí z trub z plastu z tvrdého PVC nebo z polypropylenu v otevřeném výkopu dvouosých DN 160</t>
  </si>
  <si>
    <t>https://podminky.urs.cz/item/CS_URS_2023_01/877315221</t>
  </si>
  <si>
    <t>286000006</t>
  </si>
  <si>
    <t>Odbočka kanalizační plastová PVC-KG s hrdlem 160/125/45°</t>
  </si>
  <si>
    <t>831263195</t>
  </si>
  <si>
    <t>Montáž potrubí z trub kameninových hrdlových s integrovaným těsněním Příplatek k cenám za zřízení kanalizační přípojky DN od 100 do 300</t>
  </si>
  <si>
    <t>https://podminky.urs.cz/item/CS_URS_2023_01/831263195</t>
  </si>
  <si>
    <t>892351111</t>
  </si>
  <si>
    <t>Tlakové zkoušky vodou na potrubí DN 150 nebo 200</t>
  </si>
  <si>
    <t>https://podminky.urs.cz/item/CS_URS_2023_01/892351111</t>
  </si>
  <si>
    <t>159,0</t>
  </si>
  <si>
    <t>721141103</t>
  </si>
  <si>
    <t>Potrubí z litinových trub bezhrdlových odpadní DN 100</t>
  </si>
  <si>
    <t>https://podminky.urs.cz/item/CS_URS_2023_01/721141103</t>
  </si>
  <si>
    <t>Poznámka k položce:
Poznámka k položce: - svislé odpadní do lapače střešních splavenin</t>
  </si>
  <si>
    <t>1,5*5</t>
  </si>
  <si>
    <t>721241102</t>
  </si>
  <si>
    <t>Lapače střešních splavenin litinové DN 125</t>
  </si>
  <si>
    <t>https://podminky.urs.cz/item/CS_URS_2023_01/721241102</t>
  </si>
  <si>
    <t>212755214</t>
  </si>
  <si>
    <t>Trativody bez lože z drenážních trubek plastových flexibilních D 100 mm</t>
  </si>
  <si>
    <t>https://podminky.urs.cz/item/CS_URS_2023_01/212755214</t>
  </si>
  <si>
    <t>212755216</t>
  </si>
  <si>
    <t>Trativody bez lože z drenážních trubek plastových flexibilních D 160 mm</t>
  </si>
  <si>
    <t>https://podminky.urs.cz/item/CS_URS_2023_01/212755216</t>
  </si>
  <si>
    <t>N02</t>
  </si>
  <si>
    <t>Šachty kanalizační betonové</t>
  </si>
  <si>
    <t>894410102</t>
  </si>
  <si>
    <t>Osazení betonových dílců šachet kanalizačních dno DN 1000, výšky 800 mm</t>
  </si>
  <si>
    <t>https://podminky.urs.cz/item/CS_URS_2023_01/894410102</t>
  </si>
  <si>
    <t>592000010</t>
  </si>
  <si>
    <t>Dno betonové šachty kanalizační přímé, vel. 1000x500 mm, trouba DN 150</t>
  </si>
  <si>
    <t>894410101</t>
  </si>
  <si>
    <t>Osazení betonových dílců šachet kanalizačních dno DN 1000, výšky 600 mm</t>
  </si>
  <si>
    <t>https://podminky.urs.cz/item/CS_URS_2023_01/894410101</t>
  </si>
  <si>
    <t>592000011</t>
  </si>
  <si>
    <t>Dno betonové šachty kanalizační přímé, vel. 1000x600 mm, trouba DN 200</t>
  </si>
  <si>
    <t>894410211</t>
  </si>
  <si>
    <t>Osazení betonových dílců šachet kanalizačních skruž rovná DN 1000, výšky 250 mm</t>
  </si>
  <si>
    <t>https://podminky.urs.cz/item/CS_URS_2023_01/894410211</t>
  </si>
  <si>
    <t>592000002</t>
  </si>
  <si>
    <t>Skruž betonová DN 1000x250 PS, vel. 1000x250x120 mm</t>
  </si>
  <si>
    <t>894410232</t>
  </si>
  <si>
    <t>Osazení betonových dílců šachet kanalizačních skruž přechodová (konus) DN 1000</t>
  </si>
  <si>
    <t>https://podminky.urs.cz/item/CS_URS_2023_01/894410232</t>
  </si>
  <si>
    <t>592000003</t>
  </si>
  <si>
    <t>Kónus šachetní betonový kapsové plastové stupadlo, vel.1000x625x580 mm</t>
  </si>
  <si>
    <t>894410001</t>
  </si>
  <si>
    <t>Osazení betonových dílců pro kanalizační šachty - deska přechodová pro šachtu DN 1000</t>
  </si>
  <si>
    <t>https://podminky.urs.cz/item/CS_URS_2023_01/894410001</t>
  </si>
  <si>
    <t>592000004</t>
  </si>
  <si>
    <t>Deska betonová přechodová šachty DN 1000/600 kanalizační nízká v= 200 mm</t>
  </si>
  <si>
    <t>894410002</t>
  </si>
  <si>
    <t>Osazení betonových dílců pro kanalizační - deska přechodová pro plastové šachty DN 630</t>
  </si>
  <si>
    <t>https://podminky.urs.cz/item/CS_URS_2023_01/894410002</t>
  </si>
  <si>
    <t>592000005</t>
  </si>
  <si>
    <t>Deska betonová podkladní pod poklop na šachtu DN 630</t>
  </si>
  <si>
    <t>452112112</t>
  </si>
  <si>
    <t>Osazení betonových dílců prstenců nebo rámů pod poklopy a mříže, výšky do 100 mm</t>
  </si>
  <si>
    <t>https://podminky.urs.cz/item/CS_URS_2023_01/452112112</t>
  </si>
  <si>
    <t>592000006</t>
  </si>
  <si>
    <t>Prstenec betonový šachtový vyrovnávací vel. 625x100x40 mm</t>
  </si>
  <si>
    <t>592000007</t>
  </si>
  <si>
    <t>Prstenec betonový šachtový vyrovnávací vel. 625x100x60 mm</t>
  </si>
  <si>
    <t>592000008</t>
  </si>
  <si>
    <t>Prstenec betonový šachtový vyrovnávací vel. 625x100x80 mm</t>
  </si>
  <si>
    <t>592000009</t>
  </si>
  <si>
    <t>Prstenec betonový šachtový vyrovnávací vel. 625x100x100 mm</t>
  </si>
  <si>
    <t>899104112</t>
  </si>
  <si>
    <t>Osazení poklopů litinových a ocelových včetně rámů pro třídu zatížení D400, E600</t>
  </si>
  <si>
    <t>https://podminky.urs.cz/item/CS_URS_2023_01/899104112</t>
  </si>
  <si>
    <t>5520000</t>
  </si>
  <si>
    <t>Poklop šachtový litinový kruhový DN 600, tř D400, s odvětráním, pro běžný provoz</t>
  </si>
  <si>
    <t>N03</t>
  </si>
  <si>
    <t>Šachty kanalizační plastové</t>
  </si>
  <si>
    <t>894812311</t>
  </si>
  <si>
    <t>Revizní a čistící šachta z polypropylenu PP pro hladké trouby DN 600 šachtové dno (DN šachty / DN trubního vedení) DN 600/160 průtočné</t>
  </si>
  <si>
    <t>https://podminky.urs.cz/item/CS_URS_2023_01/894812311</t>
  </si>
  <si>
    <t>894812331</t>
  </si>
  <si>
    <t>Revizní a čistící šachta z polypropylenu PP pro hladké trouby DN 600 roura šachtová korugovaná, světlé hloubky 1 000 mm</t>
  </si>
  <si>
    <t>https://podminky.urs.cz/item/CS_URS_2023_01/894812331</t>
  </si>
  <si>
    <t>894812339</t>
  </si>
  <si>
    <t>Revizní a čistící šachta z polypropylenu PP pro hladké trouby DN 600 Příplatek k cenám 2331 - 2334 za uříznutí šachtové roury</t>
  </si>
  <si>
    <t>https://podminky.urs.cz/item/CS_URS_2023_01/894812339</t>
  </si>
  <si>
    <t>894812351</t>
  </si>
  <si>
    <t>Revizní a čistící šachta z polypropylenu PP pro hladké trouby DN 600 poklop (mříž) litinový pro třídu zatížení A15 s betonovým prstencem</t>
  </si>
  <si>
    <t>https://podminky.urs.cz/item/CS_URS_2023_01/894812351</t>
  </si>
  <si>
    <t>894812612</t>
  </si>
  <si>
    <t>Revizní a čistící šachta z polypropylenu PP vyříznutí a utěsnění otvoru ve stěně šachty DN 150</t>
  </si>
  <si>
    <t>https://podminky.urs.cz/item/CS_URS_2023_01/894812612</t>
  </si>
  <si>
    <t>koncové 5x+průběžné 2x</t>
  </si>
  <si>
    <t>7,0</t>
  </si>
  <si>
    <t>N04</t>
  </si>
  <si>
    <t>Potrubí vodovodní</t>
  </si>
  <si>
    <t>871180001</t>
  </si>
  <si>
    <t>Montáž vodovodního potrubí z polyetylenu PE 100, SDR 17/PN10, D 50 x 3mm, svařované na tupo, otevřený výkop</t>
  </si>
  <si>
    <t>https://podminky.urs.cz/item/CS_URS_2023_01/871180001</t>
  </si>
  <si>
    <t>50,0</t>
  </si>
  <si>
    <t>Trubka vodovodní PE100 SDR17, P10 se signalizační vrstvou, D 50x3 mm</t>
  </si>
  <si>
    <t>54,0</t>
  </si>
  <si>
    <t>871160002</t>
  </si>
  <si>
    <t>Montáž vodovodního potrubí z polyetylenu PE 100, SDR 17/PN10, D 32 x 2,0 mm, svařované na tupo, otevřený výkop</t>
  </si>
  <si>
    <t>https://podminky.urs.cz/item/CS_URS_2023_01/871160002</t>
  </si>
  <si>
    <t>47,0</t>
  </si>
  <si>
    <t>Trubka vodovodní PE100 SDR17, P10 se signalizační vrstvou, D 32x2,0 mm</t>
  </si>
  <si>
    <t xml:space="preserve">D+M nezavodněné požární potrubí "suchovod" </t>
  </si>
  <si>
    <t>1227194490</t>
  </si>
  <si>
    <t xml:space="preserve">Pozn. vč. výkopu (29+7,8)*(1,1-0,4) = 25,76 m3, přemístění výkopku a uložení na recyklační skládce, </t>
  </si>
  <si>
    <t xml:space="preserve">suchovod pro napojení požárních hadic typu B (75 mm), </t>
  </si>
  <si>
    <t xml:space="preserve">napojovací body = nadzemní litinové hydranty historizujícího vzhledu, </t>
  </si>
  <si>
    <t xml:space="preserve">DN100 SDR11 dl 29 m + DN80 dl 7,8 m ve spádu 0,3% ve hloubce 1,1 m, </t>
  </si>
  <si>
    <t xml:space="preserve">odbočka před hydrantem osazení šoupě DN40 se ZS (zapojení navrtávkou), </t>
  </si>
  <si>
    <t>zaústění do DŠ1, konec osadit žabí klapkou,</t>
  </si>
  <si>
    <t>viz. výkres C.2 Koordinační situační výkres</t>
  </si>
  <si>
    <t>R-pol-vod-0</t>
  </si>
  <si>
    <t>D+M potrubí z plastových trubek z PE SDR17, PN 10, D 25 x 2,0 mm, svařované polyfúzně</t>
  </si>
  <si>
    <t>891211112</t>
  </si>
  <si>
    <t>Montáž vodovodních armatur na potrubí šoupátek nebo klapek uzavíracích v otevřeném výkopu nebo v šachtách s osazením zemní soupravy (bez poklopů) DN 50</t>
  </si>
  <si>
    <t>https://podminky.urs.cz/item/CS_URS_2023_01/891211112</t>
  </si>
  <si>
    <t>600000001</t>
  </si>
  <si>
    <t>Ventil nezámrzný s rukojetí KK15, DN 15 délka 435 mm (např. Kemper Frosti Plus)</t>
  </si>
  <si>
    <t>722290229</t>
  </si>
  <si>
    <t>Zkoušky, proplach a desinfekce vodovodního potrubí zkoušky těsnosti vodovodního potrubí závitového přes DN 50 do DN 100</t>
  </si>
  <si>
    <t>https://podminky.urs.cz/item/CS_URS_2023_01/722290229</t>
  </si>
  <si>
    <t>47,0+20,0+50,0</t>
  </si>
  <si>
    <t>892241111</t>
  </si>
  <si>
    <t>Tlakové zkoušky vodou na potrubí DN do 80</t>
  </si>
  <si>
    <t>https://podminky.urs.cz/item/CS_URS_2023_01/892241111</t>
  </si>
  <si>
    <t>50,0+47,0+20,0</t>
  </si>
  <si>
    <t>R-pol-vod-1</t>
  </si>
  <si>
    <t>Propojení nového vodovodního potrubí PE-DN 32 ve stávající šachtě</t>
  </si>
  <si>
    <t>R-pol-vod-2</t>
  </si>
  <si>
    <t>Propojení nového vodovodního potrubí PE-DN 32 za sestavou PE-DN 50x3 mm ve stávající šachtě</t>
  </si>
  <si>
    <t>R-pol-vod-3</t>
  </si>
  <si>
    <t>Zaslepení nového vodovodního potrubí PE-DN 32 mm</t>
  </si>
  <si>
    <t>R-pol-vod-4</t>
  </si>
  <si>
    <t>D+M kohout kulový nezámrzný šachtový s vypouštěním DN 15</t>
  </si>
  <si>
    <t>N05</t>
  </si>
  <si>
    <t>Nádrže na dešťovou vodu</t>
  </si>
  <si>
    <t>382410001</t>
  </si>
  <si>
    <t>D+M zemní nádrž z PE na dešťovou vodu dvojplášťová s armov. pro běžné zatížení - objem 1 m3 (AN1), izolace proti zemní vlhkosti</t>
  </si>
  <si>
    <t>https://podminky.urs.cz/item/CS_URS_2023_01/382410001</t>
  </si>
  <si>
    <t>382410002</t>
  </si>
  <si>
    <t>D+M zemní nádrž z PE na dešťovou vodu dvojplášťová s armov pro běžné zatížení - objem 5 m3 (AN2), izolace proti zemní vlhkosti</t>
  </si>
  <si>
    <t>https://podminky.urs.cz/item/CS_URS_2023_01/382410002</t>
  </si>
  <si>
    <t>382410003</t>
  </si>
  <si>
    <t>D+M zemní nádrž z PE na dešťovou vodu dvojplášťová s armov pro běžné zatížení - objem 8 m3 (AN3,) izolace proti zemní vlhkosti</t>
  </si>
  <si>
    <t>https://podminky.urs.cz/item/CS_URS_2023_01/382410003</t>
  </si>
  <si>
    <t>Bourání konstrukcí</t>
  </si>
  <si>
    <t>871211811</t>
  </si>
  <si>
    <t>Bourání stávajícího potrubí z polyetylenu v otevřeném výkopu D do 50 mm</t>
  </si>
  <si>
    <t>https://podminky.urs.cz/item/CS_URS_2023_01/871211811</t>
  </si>
  <si>
    <t>Přesun vybouraných hmot</t>
  </si>
  <si>
    <t>R-pol-997-1</t>
  </si>
  <si>
    <t>Poplatek za kontejnér objem 3 m3 - plasty, směsný odpad</t>
  </si>
  <si>
    <t>Přesun hmot na staveništi</t>
  </si>
  <si>
    <t>998275101</t>
  </si>
  <si>
    <t>Přesun hmot pro trubní vedení hloubené z trub kameninových pro kanalizace v otevřeném výkopu dopravní vzdálenost do 15 m</t>
  </si>
  <si>
    <t>https://podminky.urs.cz/item/CS_URS_2023_01/998275101</t>
  </si>
  <si>
    <t>0,128+23,768</t>
  </si>
  <si>
    <t>998276101</t>
  </si>
  <si>
    <t>Přesun hmot pro trubní vedení hloubené z trub z plastických hmot nebo sklolaminátových pro vodovody nebo kanalizace v otevřeném výkopu dopravní vzdálenost do 15 m</t>
  </si>
  <si>
    <t>https://podminky.urs.cz/item/CS_URS_2023_01/998276101</t>
  </si>
  <si>
    <t>0,957+2,012+0,120+7,200</t>
  </si>
  <si>
    <t>998225111</t>
  </si>
  <si>
    <t>Přesun hmot pro komunikace s krytem z kameniva, monolitickým betonovým nebo živičným dopravní vzdálenost do 200 m jakékoliv délky objektu</t>
  </si>
  <si>
    <t>https://podminky.urs.cz/item/CS_URS_2023_01/998225111</t>
  </si>
  <si>
    <t>311,880</t>
  </si>
  <si>
    <t>04.2 - Domovní plynovod</t>
  </si>
  <si>
    <t xml:space="preserve">    8 - Trubní vedení</t>
  </si>
  <si>
    <t>121112003</t>
  </si>
  <si>
    <t>Sejmutí ornice ručně při souvislé ploše, tl. vrstvy do 200 mm</t>
  </si>
  <si>
    <t>-1443963554</t>
  </si>
  <si>
    <t>https://podminky.urs.cz/item/CS_URS_2023_01/121112003</t>
  </si>
  <si>
    <t>areálový plynovod - k plynoměru</t>
  </si>
  <si>
    <t>41,7*0,6</t>
  </si>
  <si>
    <t>132254101</t>
  </si>
  <si>
    <t>Hloubení zapažených rýh šířky do 800 mm strojně s urovnáním dna do předepsaného profilu a spádu v hornině třídy těžitelnosti I skupiny 3 do 20 m3</t>
  </si>
  <si>
    <t>1520516709</t>
  </si>
  <si>
    <t>https://podminky.urs.cz/item/CS_URS_2023_01/132254101</t>
  </si>
  <si>
    <t>41,7*0,6*0,9</t>
  </si>
  <si>
    <t>174111101</t>
  </si>
  <si>
    <t>Zásyp sypaninou z jakékoliv horniny ručně s uložením výkopku ve vrstvách se zhutněním jam, šachet, rýh nebo kolem objektů v těchto vykopávkách</t>
  </si>
  <si>
    <t>-953015915</t>
  </si>
  <si>
    <t>https://podminky.urs.cz/item/CS_URS_2023_01/174111101</t>
  </si>
  <si>
    <t>41,7*0,6*0,4</t>
  </si>
  <si>
    <t>154725424</t>
  </si>
  <si>
    <t>58331200</t>
  </si>
  <si>
    <t>štěrkopísek netříděný</t>
  </si>
  <si>
    <t>-705103868</t>
  </si>
  <si>
    <t>10,008*2 'Přepočtené koeficientem množství</t>
  </si>
  <si>
    <t>181311103</t>
  </si>
  <si>
    <t>Rozprostření a urovnání ornice v rovině nebo ve svahu sklonu do 1:5 ručně při souvislé ploše, tl. vrstvy do 200 mm</t>
  </si>
  <si>
    <t>-1864722164</t>
  </si>
  <si>
    <t>https://podminky.urs.cz/item/CS_URS_2023_01/181311103</t>
  </si>
  <si>
    <t>-295659648</t>
  </si>
  <si>
    <t>41,7*0,6*0,1</t>
  </si>
  <si>
    <t>Trubní vedení</t>
  </si>
  <si>
    <t>899721111</t>
  </si>
  <si>
    <t>Signalizační vodič na potrubí DN do 150 mm</t>
  </si>
  <si>
    <t>-928657019</t>
  </si>
  <si>
    <t>https://podminky.urs.cz/item/CS_URS_2023_01/899721111</t>
  </si>
  <si>
    <t>41,7</t>
  </si>
  <si>
    <t>899722113</t>
  </si>
  <si>
    <t>Krytí potrubí z plastů výstražnou fólií z PVC šířky 34 cm</t>
  </si>
  <si>
    <t>-1362866525</t>
  </si>
  <si>
    <t>https://podminky.urs.cz/item/CS_URS_2023_01/899722113</t>
  </si>
  <si>
    <t>1715737988</t>
  </si>
  <si>
    <t>1245723671</t>
  </si>
  <si>
    <t>K001</t>
  </si>
  <si>
    <t>Montážní práce</t>
  </si>
  <si>
    <t>-1319753222</t>
  </si>
  <si>
    <t>K002</t>
  </si>
  <si>
    <t>1786084366</t>
  </si>
  <si>
    <t>K003</t>
  </si>
  <si>
    <t>1086571182</t>
  </si>
  <si>
    <t>M053</t>
  </si>
  <si>
    <t>Potrubí PE 50 Robust s ochr. pláštěm (Pipelife)</t>
  </si>
  <si>
    <t>-2079939807</t>
  </si>
  <si>
    <t>M054</t>
  </si>
  <si>
    <t>Elektorredukce PE 63/50 (Georg Fischer)</t>
  </si>
  <si>
    <t>-756240015</t>
  </si>
  <si>
    <t>M055</t>
  </si>
  <si>
    <t>Elektrospojka PE 50 (Georg Fischer)</t>
  </si>
  <si>
    <t>2084263059</t>
  </si>
  <si>
    <t>M056</t>
  </si>
  <si>
    <t>Zemní přechod PE 50/oc.40</t>
  </si>
  <si>
    <t>-1419795298</t>
  </si>
  <si>
    <t>M057</t>
  </si>
  <si>
    <t>Ocelová trubka izolovaná DN 32 Bralen</t>
  </si>
  <si>
    <t>1791080030</t>
  </si>
  <si>
    <t>M058</t>
  </si>
  <si>
    <t>Ocelová trubka černá DN 32</t>
  </si>
  <si>
    <t>-2024282933</t>
  </si>
  <si>
    <t>M059</t>
  </si>
  <si>
    <t>Signalizační vodič CYY 2,5 mm2</t>
  </si>
  <si>
    <t>-392178153</t>
  </si>
  <si>
    <t>M060</t>
  </si>
  <si>
    <t>Výstražná fólie</t>
  </si>
  <si>
    <t>-246301728</t>
  </si>
  <si>
    <t>04.3 - Areálový rozvod elektro</t>
  </si>
  <si>
    <t xml:space="preserve">    D02 - elektromontážní práce</t>
  </si>
  <si>
    <t xml:space="preserve">    D03 - Ostatní náklady</t>
  </si>
  <si>
    <t xml:space="preserve">    D04 - VRN</t>
  </si>
  <si>
    <t>460200263.1</t>
  </si>
  <si>
    <t>výkop kabel.rýhy šířka 50/hloubka 80cm tz.3/ko1.0</t>
  </si>
  <si>
    <t>-724938722</t>
  </si>
  <si>
    <t>460420022</t>
  </si>
  <si>
    <t>kabelové lože 2x10cm kopaný písek šířka do 65cm</t>
  </si>
  <si>
    <t>434576026</t>
  </si>
  <si>
    <t>460490012</t>
  </si>
  <si>
    <t>výstražná fólie šířka nad 30cm</t>
  </si>
  <si>
    <t>298440141</t>
  </si>
  <si>
    <t>460560263.1</t>
  </si>
  <si>
    <t>zához kabelové rýhy šířka 50/hloubka 80cm tz.3</t>
  </si>
  <si>
    <t>-1137169127</t>
  </si>
  <si>
    <t>460600001</t>
  </si>
  <si>
    <t>odvoz zeminy do 10km vč.poplatku za skládku</t>
  </si>
  <si>
    <t>359456986</t>
  </si>
  <si>
    <t>460620013</t>
  </si>
  <si>
    <t>provizorní úprava terénu třída zeminy 3</t>
  </si>
  <si>
    <t>1973530103</t>
  </si>
  <si>
    <t>000000101.2</t>
  </si>
  <si>
    <t>Rozvaděč elektroměrový plastový zapuštěný, IP44, měření 3f nepřímé dvousazbové, jistič 3x100A, MTP 100/5 S0,5 5kVA, komplet vč osazení, dle připojovacích podmínek distributora</t>
  </si>
  <si>
    <t>1768914218</t>
  </si>
  <si>
    <t>Poznámka k položce:
Rozvaděče budou provedeny dle příslušných ČSN. Jedná se o komplexní dodávku dle schémat rozvaděčů včetně svorek, svorkovnic, vodičů, štítků, pomocných obvodů, zkoušek, prohlášení o shodě atd. Součástí ceny je osazení rozvaděče a pomocné stavební a zemní práce.</t>
  </si>
  <si>
    <t>000000102.1</t>
  </si>
  <si>
    <t>Multifunkční sloupek zapuštený do země - 8x zás. 230V/16A, 4x zás 5/400V/16V, 2x zás. 5/400V/32A, 1x zás 5/400V/63A, přesná specifikace dle investora, komplet dodávka, montáž osazení</t>
  </si>
  <si>
    <t>1036785555</t>
  </si>
  <si>
    <t>elektromontážní práce</t>
  </si>
  <si>
    <t>000321113.2</t>
  </si>
  <si>
    <t>trubka ohebná PVC pr. 32 do podlahy</t>
  </si>
  <si>
    <t>1421897529</t>
  </si>
  <si>
    <t>000321500</t>
  </si>
  <si>
    <t>roura korugovaná KOPOFLEX KF09040 pr.40</t>
  </si>
  <si>
    <t>-1666298945</t>
  </si>
  <si>
    <t>000321501</t>
  </si>
  <si>
    <t>roura korugovaná KOPOFLEX KF09063 pr.63</t>
  </si>
  <si>
    <t>1766138452</t>
  </si>
  <si>
    <t>000009999.5</t>
  </si>
  <si>
    <t>116401450</t>
  </si>
  <si>
    <t>-2030950860</t>
  </si>
  <si>
    <t>000101306</t>
  </si>
  <si>
    <t>kabel CYKY-J 5x2,5</t>
  </si>
  <si>
    <t>-1262578722</t>
  </si>
  <si>
    <t>000101309</t>
  </si>
  <si>
    <t>kabel CYKY-J 5x10</t>
  </si>
  <si>
    <t>-1535654705</t>
  </si>
  <si>
    <t>000101311</t>
  </si>
  <si>
    <t>kabel CYKY-J 5x25</t>
  </si>
  <si>
    <t>624064231</t>
  </si>
  <si>
    <t>000101312</t>
  </si>
  <si>
    <t>kabel 1kV CYKY-J 4x35</t>
  </si>
  <si>
    <t>1758116903</t>
  </si>
  <si>
    <t>000009999.6</t>
  </si>
  <si>
    <t>kabel sdělovací TCEPKPFLE 3x4x0,6</t>
  </si>
  <si>
    <t>1218105156</t>
  </si>
  <si>
    <t>000009999.7</t>
  </si>
  <si>
    <t>zatěsnění prostupu</t>
  </si>
  <si>
    <t>-1559759393</t>
  </si>
  <si>
    <t>-1604159860</t>
  </si>
  <si>
    <t>000199512</t>
  </si>
  <si>
    <t>štítek kabelový 40x15mm střední</t>
  </si>
  <si>
    <t>-1924021943</t>
  </si>
  <si>
    <t>000999999.2</t>
  </si>
  <si>
    <t>1785498497</t>
  </si>
  <si>
    <t>000999999.3</t>
  </si>
  <si>
    <t>-966222945</t>
  </si>
  <si>
    <t>-546739059</t>
  </si>
  <si>
    <t>210100003</t>
  </si>
  <si>
    <t>ukončení v rozvaděči vč.zapojení vodiče do 16mm2</t>
  </si>
  <si>
    <t>357285298</t>
  </si>
  <si>
    <t>210100005</t>
  </si>
  <si>
    <t>ukončení v rozvaděči vč.zapojení vodiče do 35mm2</t>
  </si>
  <si>
    <t>441680737</t>
  </si>
  <si>
    <t>219001213.1</t>
  </si>
  <si>
    <t>1942616378</t>
  </si>
  <si>
    <t>219000212.3</t>
  </si>
  <si>
    <t>617344970</t>
  </si>
  <si>
    <t>-1911700810</t>
  </si>
  <si>
    <t>219000104</t>
  </si>
  <si>
    <t>součinnost správce sítě(rozvodného závodu)</t>
  </si>
  <si>
    <t>-1400695960</t>
  </si>
  <si>
    <t>219000106.1</t>
  </si>
  <si>
    <t>374122390</t>
  </si>
  <si>
    <t>219002111.3</t>
  </si>
  <si>
    <t>-310268974</t>
  </si>
  <si>
    <t>doprava a přesun dodávek</t>
  </si>
  <si>
    <t>1661995443</t>
  </si>
  <si>
    <t>R02</t>
  </si>
  <si>
    <t>781781768</t>
  </si>
  <si>
    <t>R03</t>
  </si>
  <si>
    <t>1309719680</t>
  </si>
  <si>
    <t>R04</t>
  </si>
  <si>
    <t>-125850411</t>
  </si>
  <si>
    <t>R05</t>
  </si>
  <si>
    <t>PPV pro zemní práce</t>
  </si>
  <si>
    <t>-733596722</t>
  </si>
  <si>
    <t>M077</t>
  </si>
  <si>
    <t>1925124348</t>
  </si>
  <si>
    <t>M078</t>
  </si>
  <si>
    <t>423936774</t>
  </si>
  <si>
    <t>M014</t>
  </si>
  <si>
    <t>-159412356</t>
  </si>
  <si>
    <t>M079</t>
  </si>
  <si>
    <t>1740900144</t>
  </si>
  <si>
    <t>M080</t>
  </si>
  <si>
    <t>-349222534</t>
  </si>
  <si>
    <t>M081</t>
  </si>
  <si>
    <t>-1696050899</t>
  </si>
  <si>
    <t>SO 05 - Přípojka vodovodu a kanalizace</t>
  </si>
  <si>
    <t>05.1 - Kanalizační a vodovodní přípojka</t>
  </si>
  <si>
    <t>11 - Přípravné a přidružené práce</t>
  </si>
  <si>
    <t>45 - Podkladní  konstrukce na trubním vedení</t>
  </si>
  <si>
    <t xml:space="preserve">    5 - Komunikace pozemní</t>
  </si>
  <si>
    <t>N02 - Šachty kanalizační</t>
  </si>
  <si>
    <t>N03 - Potrubí vodovodní</t>
  </si>
  <si>
    <t>N04 - Šachta vodoměrná</t>
  </si>
  <si>
    <t>997 - Přesun sutě</t>
  </si>
  <si>
    <t>Přípravné a přidružené práce</t>
  </si>
  <si>
    <t>119001401</t>
  </si>
  <si>
    <t>Dočasné zajištění podzemního potrubí nebo vedení ve výkopišti ve stavu i poloze, ve kterých byla na začátku zemních prací a to s podepřením, vzepřením nebo vyvěšením, případně s ochranným bedněním, se zřízením a odstraněním zajišťovací konstrukce, s opotřebením hmot potrubí ocelového nebo litinového, jmenovité světlosti DN do 200 mm</t>
  </si>
  <si>
    <t>https://podminky.urs.cz/item/CS_URS_2023_01/119001401</t>
  </si>
  <si>
    <t>119001421</t>
  </si>
  <si>
    <t>Dočasné zajištění podzemního potrubí nebo vedení ve výkopišti ve stavu i poloze, ve kterých byla na začátku zemních prací a to s podepřením, vzepřením nebo vyvěšením, případně s ochranným bedněním, se zřízením a odstraněním zajišťovací konstrukce, s opotřebením hmot kabelů a kabelových tratí z volně ložených kabelů a to do 3 kabelů</t>
  </si>
  <si>
    <t>https://podminky.urs.cz/item/CS_URS_2023_01/119001421</t>
  </si>
  <si>
    <t>R-pol-11-1</t>
  </si>
  <si>
    <t>Provizorní převedení vody během stavby</t>
  </si>
  <si>
    <t>https://podminky.urs.cz/item/CS_URS_2023_01/R-pol-11-1</t>
  </si>
  <si>
    <t>132254203</t>
  </si>
  <si>
    <t>Hloubení zapažených rýh šířky přes 800 do 2 000 mm strojně s urovnáním dna do předepsaného profilu a spádu v hornině třídy těžitelnosti I skupiny 3 přes 50 do 100 m3</t>
  </si>
  <si>
    <t>https://podminky.urs.cz/item/CS_URS_2023_01/132254203</t>
  </si>
  <si>
    <t>rýha společná pro kanalizaci a vodovod</t>
  </si>
  <si>
    <t>71,0</t>
  </si>
  <si>
    <t>95,0</t>
  </si>
  <si>
    <t>71,0*1,85</t>
  </si>
  <si>
    <t>174151101</t>
  </si>
  <si>
    <t>Zásyp sypaninou z jakékoliv horniny strojně s uložením výkopku ve vrstvách se zhutněním jam, šachet, rýh nebo kolem objektů v těchto vykopávkách</t>
  </si>
  <si>
    <t>https://podminky.urs.cz/item/CS_URS_2023_01/174151101</t>
  </si>
  <si>
    <t>51,0</t>
  </si>
  <si>
    <t>51,0*1,6</t>
  </si>
  <si>
    <t>Podkladní  konstrukce na trubním vedení</t>
  </si>
  <si>
    <t>Obsyp a zásyp potrubí z kameniva drceného frakce 8-16 mm, otevřený výkop</t>
  </si>
  <si>
    <t>452311131</t>
  </si>
  <si>
    <t>Podkladní a zajišťovací konstrukce z betonu prostého v otevřeném výkopu bez zvýšených nároků na prostředí desky pod potrubí, stoky a drobné objekty z betonu tř. C 12/15</t>
  </si>
  <si>
    <t>https://podminky.urs.cz/item/CS_URS_2023_01/452311131</t>
  </si>
  <si>
    <t>pod vodoměrnou šachtu</t>
  </si>
  <si>
    <t>0,250</t>
  </si>
  <si>
    <t>452311121</t>
  </si>
  <si>
    <t>Podkladní a zajišťovací konstrukce z betonu prostého v otevřeném výkopu bez zvýšených nároků na prostředí desky pod potrubí, stoky a drobné objekty z betonu tř. C 8/10</t>
  </si>
  <si>
    <t>https://podminky.urs.cz/item/CS_URS_2023_01/452311121</t>
  </si>
  <si>
    <t>u napojení na vodovod</t>
  </si>
  <si>
    <t>0,025</t>
  </si>
  <si>
    <t>16,5</t>
  </si>
  <si>
    <t>113106061</t>
  </si>
  <si>
    <t>Rozebrání dlažeb a dílců při překopech inženýrských sítí s přemístěním hmot na skládku na vzdálenost do 3 m nebo s naložením na dopravní prostředek ručně vozovek a ploch, s jakoukoliv výplní spár z drobných kostek nebo odseků s ložem z kameniva těženého</t>
  </si>
  <si>
    <t>1525828272</t>
  </si>
  <si>
    <t>https://podminky.urs.cz/item/CS_URS_2023_01/113106061</t>
  </si>
  <si>
    <t>Kanalizační potrubí bude ukládáno do pažené rýhy šíře min 1000  mm</t>
  </si>
  <si>
    <t>"kanalizace" 8,2*1,0</t>
  </si>
  <si>
    <t>"šachta" 1,2*1,2</t>
  </si>
  <si>
    <t>Vodovodní potrubí bude ukládáno do pažené rýhy šíře min 800  mm</t>
  </si>
  <si>
    <t>"vodovod" 14,2*0,8</t>
  </si>
  <si>
    <t>113107023</t>
  </si>
  <si>
    <t>Odstranění podkladů nebo krytů při překopech inženýrských sítí s přemístěním hmot na skládku ve vzdálenosti do 3 m nebo s naložením na dopravní prostředek ručně z kameniva hrubého drceného, o tl. vrstvy přes 200 do 300 mm</t>
  </si>
  <si>
    <t>1156556316</t>
  </si>
  <si>
    <t>https://podminky.urs.cz/item/CS_URS_2023_01/113107023</t>
  </si>
  <si>
    <t>561276783</t>
  </si>
  <si>
    <t>"kanalizace" 3,0*1,0</t>
  </si>
  <si>
    <t xml:space="preserve">"šachta" 1,2*1,2 </t>
  </si>
  <si>
    <t>"vodovod" 2,3*0,8</t>
  </si>
  <si>
    <t>"šachta" 1,4*1,1</t>
  </si>
  <si>
    <t>132212331</t>
  </si>
  <si>
    <t>Hloubení nezapažených rýh šířky přes 800 do 2 000 mm ručně s urovnáním dna do předepsaného profilu a spádu v hornině třídy těžitelnosti I skupiny 3 soudržných</t>
  </si>
  <si>
    <t>473598982</t>
  </si>
  <si>
    <t>https://podminky.urs.cz/item/CS_URS_2023_01/132212331</t>
  </si>
  <si>
    <t>"kanalizace" 3,0*1,0*0,2</t>
  </si>
  <si>
    <t>"šachta" 1,2*1,2 *0,2</t>
  </si>
  <si>
    <t>"vodovod" 2,3*0,8*0,2</t>
  </si>
  <si>
    <t>"šachta" 1,4*1,1*0,2</t>
  </si>
  <si>
    <t>84123176</t>
  </si>
  <si>
    <t>1335400788</t>
  </si>
  <si>
    <t>Komunikace pozemní</t>
  </si>
  <si>
    <t>564730001</t>
  </si>
  <si>
    <t>Podklad nebo kryt z kameniva hrubého drceného vel. 8-16 mm s rozprostřením a zhutněním plochy jednotlivě do 100 m2, po zhutnění tl. 100 mm</t>
  </si>
  <si>
    <t>-457072136</t>
  </si>
  <si>
    <t>https://podminky.urs.cz/item/CS_URS_2023_01/564730001</t>
  </si>
  <si>
    <t>564760101</t>
  </si>
  <si>
    <t>Podklad nebo kryt z kameniva hrubého drceného vel. 16-32 mm s rozprostřením a zhutněním plochy jednotlivě do 100 m2, po zhutnění tl. 200 mm</t>
  </si>
  <si>
    <t>104698806</t>
  </si>
  <si>
    <t>https://podminky.urs.cz/item/CS_URS_2023_01/564760101</t>
  </si>
  <si>
    <t>"kanalizace" 11,1*1,0</t>
  </si>
  <si>
    <t>591111111R</t>
  </si>
  <si>
    <t>Kladení dlažby z kostek s provedením lože do tl. 50 mm, s vyplněním spár, s dvojím beraněním a se smetením přebytečného materiálu na krajnici velkých z kamene, do lože z kameniva těženého</t>
  </si>
  <si>
    <t>-2014557065</t>
  </si>
  <si>
    <t>https://podminky.urs.cz/item/CS_URS_2023_01/591111111R</t>
  </si>
  <si>
    <t>RMAT0001</t>
  </si>
  <si>
    <t>deska kamenná</t>
  </si>
  <si>
    <t>-325243654</t>
  </si>
  <si>
    <t>19,56*1,04 'Přepočtené koeficientem množství</t>
  </si>
  <si>
    <t>Propojení dosavadního odpadního plastového potrubíí DN 200 mm, vč. šachtových vložek</t>
  </si>
  <si>
    <t>721170002</t>
  </si>
  <si>
    <t>Propojení dosavadního odpadního plastového potrubíí DN 400 mm na novou šachtu</t>
  </si>
  <si>
    <t>https://podminky.urs.cz/item/CS_URS_2023_01/721170002</t>
  </si>
  <si>
    <t>Šachty kanalizační</t>
  </si>
  <si>
    <t>Dno betonové šachty kanalizační přímé, vel. 1000x800 mm</t>
  </si>
  <si>
    <t>Dno betonové šachty kanalizační přímé, vel. 1000x600 mm</t>
  </si>
  <si>
    <t>894410212</t>
  </si>
  <si>
    <t>Osazení betonových dílců šachet kanalizačních skruž rovná DN 1000, výšky 500 mm</t>
  </si>
  <si>
    <t>https://podminky.urs.cz/item/CS_URS_2023_01/894410212</t>
  </si>
  <si>
    <t>Skruž betonová DN 1000x500 PS, vel. 1000x500x120 mm</t>
  </si>
  <si>
    <t>Poklop šachtový D1 litinový+ betonová výplň BEGU- D400 s odvětráním/vodotěsný</t>
  </si>
  <si>
    <t>871181141</t>
  </si>
  <si>
    <t>Montáž vodovodního potrubí z plastů v otevřeném výkopu z polyetylenu PE 100 svařovaných na tupo SDR 11/PN16 D 50 x 4,6 mm</t>
  </si>
  <si>
    <t>https://podminky.urs.cz/item/CS_URS_2023_01/871181141</t>
  </si>
  <si>
    <t>Trubka vodovodní PE100 SDR17, PN10 se signalizační vrstvou, D 50x3 mm</t>
  </si>
  <si>
    <t>891359111</t>
  </si>
  <si>
    <t>Montáž vodovodních armatur na potrubí navrtávacích pasů s ventilem Jt 1 MPa, na potrubí z trub litinových, ocelových nebo plastických hmot DN 200</t>
  </si>
  <si>
    <t>https://podminky.urs.cz/item/CS_URS_2023_01/891359111</t>
  </si>
  <si>
    <t>422000001</t>
  </si>
  <si>
    <t>pás navrtávací z tvárné litiny DN 200, pro litinové a ocelové potrubí, se závitovým výstupem 1",5/4",6/4",2"</t>
  </si>
  <si>
    <t>722219191</t>
  </si>
  <si>
    <t>Armatury přírubové montáž zemních souprav ostatních typů</t>
  </si>
  <si>
    <t>https://podminky.urs.cz/item/CS_URS_2023_01/722219191</t>
  </si>
  <si>
    <t>422000002</t>
  </si>
  <si>
    <t>souprava zemní pro navrtávací pas se šoupátkem Rd 1,5m</t>
  </si>
  <si>
    <t>422000003</t>
  </si>
  <si>
    <t>Šoupátko s PE vevařovacími konci voda, PN10, DN 50/63, PE 100</t>
  </si>
  <si>
    <t>722270105</t>
  </si>
  <si>
    <t>Vodoměrové sestavy závitové G 2"</t>
  </si>
  <si>
    <t>https://podminky.urs.cz/item/CS_URS_2023_01/722270105</t>
  </si>
  <si>
    <t>Šachta vodoměrná</t>
  </si>
  <si>
    <t>893420101</t>
  </si>
  <si>
    <t>Osazení vodoměrné šachty z betonových dílců pojížděné plochy do 2,5 m2 šachtové dno</t>
  </si>
  <si>
    <t>https://podminky.urs.cz/item/CS_URS_2023_01/893420101</t>
  </si>
  <si>
    <t>592000020</t>
  </si>
  <si>
    <t>Dno vodoměrné šachty betonové pojížděné, PVS 120/90/180/D400</t>
  </si>
  <si>
    <t>893420103</t>
  </si>
  <si>
    <t>Osazení vodoměrné šachty z betonových dílců pojížděné plochy do 2,5 m2 zákrytová deska</t>
  </si>
  <si>
    <t>https://podminky.urs.cz/item/CS_URS_2023_01/893420103</t>
  </si>
  <si>
    <t>592000021</t>
  </si>
  <si>
    <t>Deska zákrytová vodoměrné šachty pojížďěná betonová s otvorem PVS 144/114/14 ZD2</t>
  </si>
  <si>
    <t>899401112</t>
  </si>
  <si>
    <t>Osazení poklopů litinových šoupátkových</t>
  </si>
  <si>
    <t>https://podminky.urs.cz/item/CS_URS_2023_01/899401112</t>
  </si>
  <si>
    <t>562000023</t>
  </si>
  <si>
    <t>Poklop vodárenský litinový šoupátkový typ 504</t>
  </si>
  <si>
    <t>Zkouška pojezdová</t>
  </si>
  <si>
    <t>890211851</t>
  </si>
  <si>
    <t>Bourání šachet a jímek strojně velikosti obestavěného prostoru do 1,5 m3 z prostého betonu</t>
  </si>
  <si>
    <t>https://podminky.urs.cz/item/CS_URS_2023_01/890211851</t>
  </si>
  <si>
    <t>1,5</t>
  </si>
  <si>
    <t>997013111</t>
  </si>
  <si>
    <t>Vnitrostaveništní doprava suti a vybouraných hmot vodorovně do 50 m svisle s použitím mechanizace pro budovy a haly výšky do 6 m</t>
  </si>
  <si>
    <t>1961887822</t>
  </si>
  <si>
    <t>https://podminky.urs.cz/item/CS_URS_2023_01/997013111</t>
  </si>
  <si>
    <t>-2043267947</t>
  </si>
  <si>
    <t>-1824180780</t>
  </si>
  <si>
    <t>18,6*9 'Přepočtené koeficientem množství</t>
  </si>
  <si>
    <t>997013873</t>
  </si>
  <si>
    <t>1552130569</t>
  </si>
  <si>
    <t>https://podminky.urs.cz/item/CS_URS_2023_01/997013873</t>
  </si>
  <si>
    <t>8,569+4,173+0,054+0,055</t>
  </si>
  <si>
    <t>0,072+0,045</t>
  </si>
  <si>
    <t>38,458</t>
  </si>
  <si>
    <t>1463354731</t>
  </si>
  <si>
    <t>Poplatek za kontejnér objem 3 m3 - beton</t>
  </si>
  <si>
    <t>-809368211</t>
  </si>
  <si>
    <t>https://podminky.urs.cz/item/CS_URS_2023_01/R-pol-997-1</t>
  </si>
  <si>
    <t>SO 06 - Plynovodní přípojka</t>
  </si>
  <si>
    <t xml:space="preserve">    D01 - Domovní plynovod vnější</t>
  </si>
  <si>
    <t>710784131</t>
  </si>
  <si>
    <t>Plyn - přípojka</t>
  </si>
  <si>
    <t>8,2*0,6</t>
  </si>
  <si>
    <t>-1494100451</t>
  </si>
  <si>
    <t>946381671</t>
  </si>
  <si>
    <t>8,2*0,6*1,0</t>
  </si>
  <si>
    <t>812548090</t>
  </si>
  <si>
    <t>8,2*0,6*0,5</t>
  </si>
  <si>
    <t>-2080083533</t>
  </si>
  <si>
    <t>8,2*0,6*0,4</t>
  </si>
  <si>
    <t>1215594193</t>
  </si>
  <si>
    <t>1,968*2 'Přepočtené koeficientem množství</t>
  </si>
  <si>
    <t>-723716369</t>
  </si>
  <si>
    <t>8,2*0,6*0,1</t>
  </si>
  <si>
    <t>-1689669118</t>
  </si>
  <si>
    <t>dlažba nepravidelná čedičová tl. 70 mm</t>
  </si>
  <si>
    <t>932054589</t>
  </si>
  <si>
    <t>500368638</t>
  </si>
  <si>
    <t>8,2</t>
  </si>
  <si>
    <t>-1435862548</t>
  </si>
  <si>
    <t>-703014427</t>
  </si>
  <si>
    <t>1148359613</t>
  </si>
  <si>
    <t>1295100958</t>
  </si>
  <si>
    <t>3,739*9 'Přepočtené koeficientem množství</t>
  </si>
  <si>
    <t>-1333504984</t>
  </si>
  <si>
    <t>Domovní plynovod vnější</t>
  </si>
  <si>
    <t>M073</t>
  </si>
  <si>
    <t>939695600</t>
  </si>
  <si>
    <t>83961266</t>
  </si>
  <si>
    <t>-1611225258</t>
  </si>
  <si>
    <t>M074</t>
  </si>
  <si>
    <t>Navrtávka na stávající plynovod PE 315 pod tlakem</t>
  </si>
  <si>
    <t>619180009</t>
  </si>
  <si>
    <t>M075</t>
  </si>
  <si>
    <t>Geodetické zaměření dle směrnice GasNet</t>
  </si>
  <si>
    <t>-589715784</t>
  </si>
  <si>
    <t>M076</t>
  </si>
  <si>
    <t>Zpracování předávací dokumentace dle směrnice GasNet</t>
  </si>
  <si>
    <t>-839818587</t>
  </si>
  <si>
    <t>M066</t>
  </si>
  <si>
    <t>Potrubí PE 63 Robust s ochr. pláštěm (Pipelife)</t>
  </si>
  <si>
    <t>1585727897</t>
  </si>
  <si>
    <t>M067</t>
  </si>
  <si>
    <t>Navrtávací Tkus odbočkový s uz.ventilem 315/355-63 KIT</t>
  </si>
  <si>
    <t>-1882405120</t>
  </si>
  <si>
    <t>M068</t>
  </si>
  <si>
    <t>Elektrospojka PE 63 (Georg Fischer)</t>
  </si>
  <si>
    <t>996900006</t>
  </si>
  <si>
    <t>M069</t>
  </si>
  <si>
    <t>Uzavírací kohout Elgef Plus PE 63 (Georg Fischer)</t>
  </si>
  <si>
    <t>192796670</t>
  </si>
  <si>
    <t>M070</t>
  </si>
  <si>
    <t>Ovládací klíč L 500</t>
  </si>
  <si>
    <t>757224276</t>
  </si>
  <si>
    <t>M071</t>
  </si>
  <si>
    <t>Zemní souprava teleskopická 0,75-1,1 m</t>
  </si>
  <si>
    <t>-1875632408</t>
  </si>
  <si>
    <t>M072</t>
  </si>
  <si>
    <t>Plovoucí poklop litinový</t>
  </si>
  <si>
    <t>718129450</t>
  </si>
  <si>
    <t>363852478</t>
  </si>
  <si>
    <t>681727903</t>
  </si>
  <si>
    <t>012002000</t>
  </si>
  <si>
    <t>Geodetické práce - – kontrolní měření v průběhu stavby</t>
  </si>
  <si>
    <t>-253343774</t>
  </si>
  <si>
    <t>https://podminky.urs.cz/item/CS_URS_2022_02/012002000</t>
  </si>
  <si>
    <t>012002001</t>
  </si>
  <si>
    <t>Vytyčení inženýrských sítí</t>
  </si>
  <si>
    <t>-1863305375</t>
  </si>
  <si>
    <t>012002002</t>
  </si>
  <si>
    <t>Přizvání hydrogeologa při výkopových prací v areálu k ověření vsakovacích podmínek</t>
  </si>
  <si>
    <t>1815642555</t>
  </si>
  <si>
    <t>012002003</t>
  </si>
  <si>
    <t>Archeologický výzkum – při zásahu do terénu a skrývce zeminy (sledování, kresební, fotografické a písemné zdokumentování oprávněnou archeologickou organizací</t>
  </si>
  <si>
    <t>1956956123</t>
  </si>
  <si>
    <t>012002004</t>
  </si>
  <si>
    <t>Archeologický průzkum – vnitřní zásahy (např. otvor s lunetou v hradební stěně)</t>
  </si>
  <si>
    <t>-60606424</t>
  </si>
  <si>
    <t>012002005</t>
  </si>
  <si>
    <t>Čerpání stávající jímky a likvidace vody – ztížené podmínky (neumožněn přístup těžké techniky)</t>
  </si>
  <si>
    <t>-434355299</t>
  </si>
  <si>
    <t>013254009</t>
  </si>
  <si>
    <t>DD skleněné vitríny podél hradební stěny včetně systému kotvení (viz. SO 01 - D.1.1.b R02c)</t>
  </si>
  <si>
    <t>-757190584</t>
  </si>
  <si>
    <t>013254010</t>
  </si>
  <si>
    <t>DD skleněného uzavřeného boxu pro propojení 1.NP a 2.NP včetně systému kotvení (viz. SO 01 -D.1.1.b R03c)</t>
  </si>
  <si>
    <t>-321319966</t>
  </si>
  <si>
    <t>013254013</t>
  </si>
  <si>
    <t>DD ocelové exteriérové schodiště do hradební bašty (viz. SO 01 D.1.2 – ocelové konstrukce)</t>
  </si>
  <si>
    <t>813131497</t>
  </si>
  <si>
    <t>013254018</t>
  </si>
  <si>
    <t>DD studna – prosklená podlaha ve vstupní hale v 1.NP (viz. SO 01 D.1.1.c D07)</t>
  </si>
  <si>
    <t>1639534622</t>
  </si>
  <si>
    <t>013254019</t>
  </si>
  <si>
    <t>Podrobný průzkum zdokumentovaných trhlin a poruch před započetím stavebních prací, vyhodnocení a schválení konečného technologického postupu</t>
  </si>
  <si>
    <t>935747072</t>
  </si>
  <si>
    <t>013254020</t>
  </si>
  <si>
    <t>DD vstupu s vestavěným nábytkem – police – vstup do m.č. 1.09 (viz. SO 01 D.1.1.c D06)</t>
  </si>
  <si>
    <t>1017825072</t>
  </si>
  <si>
    <t>013254023</t>
  </si>
  <si>
    <t>DD truhlářské výrobky vnitřní (viz. SO 01 - D.1.1.d T02)</t>
  </si>
  <si>
    <t>-178454822</t>
  </si>
  <si>
    <t>013254024</t>
  </si>
  <si>
    <t xml:space="preserve">Pasport stávajícího stavu kamen v 1.NP, podrobný restaurátorský průzkum vč. napojení do komínu </t>
  </si>
  <si>
    <t>1093071126</t>
  </si>
  <si>
    <t>013254028</t>
  </si>
  <si>
    <t>Provedení rozboru vody z koncové části vodovodu dle závazného stanoviska KHS</t>
  </si>
  <si>
    <t>855115908</t>
  </si>
  <si>
    <t>013254029</t>
  </si>
  <si>
    <t>Geodetické zaměření skutečného provedení přípojek</t>
  </si>
  <si>
    <t>-1686362593</t>
  </si>
  <si>
    <t>OST 01</t>
  </si>
  <si>
    <t>Zábory přípojek</t>
  </si>
  <si>
    <t>-1215266462</t>
  </si>
  <si>
    <t>předpoklad90 dní</t>
  </si>
  <si>
    <t>200,0*90</t>
  </si>
  <si>
    <t>OST 03</t>
  </si>
  <si>
    <t>Revize, zkoušky</t>
  </si>
  <si>
    <t>-1973464367</t>
  </si>
  <si>
    <t>E3 - III. Etapa</t>
  </si>
  <si>
    <t xml:space="preserve">    784 - Dokončovací práce - malby a tapety</t>
  </si>
  <si>
    <t>622311141</t>
  </si>
  <si>
    <t>Omítka vápenná vnějších ploch nanášená ručně dvouvrstvá, tloušťky jádrové omítky do 15 mm a tloušťky štuku do 3 mm štuková stěn</t>
  </si>
  <si>
    <t>-602723513</t>
  </si>
  <si>
    <t>https://podminky.urs.cz/item/CS_URS_2023_01/622311141</t>
  </si>
  <si>
    <t>severní fasáda</t>
  </si>
  <si>
    <t xml:space="preserve">35,4-3,33-0,15 </t>
  </si>
  <si>
    <t xml:space="preserve">25,4 -1,4-0,15 </t>
  </si>
  <si>
    <t>západní fasáda</t>
  </si>
  <si>
    <t xml:space="preserve">37,9-1,77-1,77-9 </t>
  </si>
  <si>
    <t xml:space="preserve">50,96-(5*1,42) </t>
  </si>
  <si>
    <t>jižní fasáda</t>
  </si>
  <si>
    <t xml:space="preserve">55,25-1,45-1,42-1,42-0,37-1,6-3,6 </t>
  </si>
  <si>
    <t>9,2</t>
  </si>
  <si>
    <t>(55,77+69,22+54,59)*0,03</t>
  </si>
  <si>
    <t>Pozn. Plocha fasády je mírně zvlněná</t>
  </si>
  <si>
    <t>184,967*1,12 'Přepočtené koeficientem množství</t>
  </si>
  <si>
    <t>622311191</t>
  </si>
  <si>
    <t>Omítka vápenná vnějších ploch nanášená ručně Příplatek k cenám za každých dalších i započatých 5 mm tloušťky omítky přes 15 mm stěn</t>
  </si>
  <si>
    <t>1561664887</t>
  </si>
  <si>
    <t>https://podminky.urs.cz/item/CS_URS_2023_01/622311191</t>
  </si>
  <si>
    <t>tloušťka omítky do 30 mm</t>
  </si>
  <si>
    <t>184,967*5</t>
  </si>
  <si>
    <t>622311191R</t>
  </si>
  <si>
    <t>-51588001</t>
  </si>
  <si>
    <t>štukové pásky</t>
  </si>
  <si>
    <t>"F11+F11a" (0,84+1,45+0,84)*2</t>
  </si>
  <si>
    <t>"F01" 6,22</t>
  </si>
  <si>
    <t>12,48*1,12 'Přepočtené koeficientem množství</t>
  </si>
  <si>
    <t>622-R001</t>
  </si>
  <si>
    <t>Zednická oprava fasád pro oplechování - oprava hlavního krovu</t>
  </si>
  <si>
    <t>1162558920</t>
  </si>
  <si>
    <t>632-R001</t>
  </si>
  <si>
    <t xml:space="preserve">Oprava hliněné mazaniny </t>
  </si>
  <si>
    <t>-866998941</t>
  </si>
  <si>
    <t>941111111</t>
  </si>
  <si>
    <t>Montáž lešení řadového trubkového lehkého pracovního s podlahami s provozním zatížením tř. 3 do 200 kg/m2 šířky tř. W06 od 0,6 do 0,9 m, výšky do 10 m</t>
  </si>
  <si>
    <t>-1850634724</t>
  </si>
  <si>
    <t>https://podminky.urs.cz/item/CS_URS_2023_01/941111111</t>
  </si>
  <si>
    <t>(9,259+0,9)*4,19</t>
  </si>
  <si>
    <t>(10,947+0,9)*4,01</t>
  </si>
  <si>
    <t>(7,999+0,9)*3,651</t>
  </si>
  <si>
    <t>(14,163+0,9+0,9)*3,236</t>
  </si>
  <si>
    <t>(11,108+0,9+0,9)*3,406</t>
  </si>
  <si>
    <t>(2,836+0,9)*2,839</t>
  </si>
  <si>
    <t>4,966*2,689</t>
  </si>
  <si>
    <t>941111211</t>
  </si>
  <si>
    <t>Montáž lešení řadového trubkového lehkého pracovního s podlahami s provozním zatížením tř. 3 do 200 kg/m2 Příplatek za první a každý další den použití lešení k ceně -1111</t>
  </si>
  <si>
    <t>-1755069899</t>
  </si>
  <si>
    <t>https://podminky.urs.cz/item/CS_URS_2023_01/941111211</t>
  </si>
  <si>
    <t>242,144*60 'Přepočtené koeficientem množství</t>
  </si>
  <si>
    <t>941111811</t>
  </si>
  <si>
    <t>Demontáž lešení řadového trubkového lehkého pracovního s podlahami s provozním zatížením tř. 3 do 200 kg/m2 šířky tř. W06 od 0,6 do 0,9 m, výšky do 10 m</t>
  </si>
  <si>
    <t>1030224389</t>
  </si>
  <si>
    <t>https://podminky.urs.cz/item/CS_URS_2023_01/941111811</t>
  </si>
  <si>
    <t>943-R01</t>
  </si>
  <si>
    <t xml:space="preserve">Lešení pro opravu dřevěných konstrukcí </t>
  </si>
  <si>
    <t>-1328336791</t>
  </si>
  <si>
    <t>944511111</t>
  </si>
  <si>
    <t>Montáž ochranné sítě zavěšené na konstrukci lešení z textilie z umělých vláken</t>
  </si>
  <si>
    <t>1759639971</t>
  </si>
  <si>
    <t>https://podminky.urs.cz/item/CS_URS_2023_01/944511111</t>
  </si>
  <si>
    <t>944511211</t>
  </si>
  <si>
    <t>Montáž ochranné sítě Příplatek za první a každý další den použití sítě k ceně -1111</t>
  </si>
  <si>
    <t>1631492398</t>
  </si>
  <si>
    <t>https://podminky.urs.cz/item/CS_URS_2023_01/944511211</t>
  </si>
  <si>
    <t>944511811</t>
  </si>
  <si>
    <t>Demontáž ochranné sítě zavěšené na konstrukci lešení z textilie z umělých vláken</t>
  </si>
  <si>
    <t>561567863</t>
  </si>
  <si>
    <t>https://podminky.urs.cz/item/CS_URS_2023_01/944511811</t>
  </si>
  <si>
    <t>978015391</t>
  </si>
  <si>
    <t>Otlučení vápenných nebo vápenocementových omítek vnějších ploch s vyškrabáním spar a s očištěním zdiva stupně členitosti 1 a 2, v rozsahu přes 80 do 100 %</t>
  </si>
  <si>
    <t>-546386336</t>
  </si>
  <si>
    <t>https://podminky.urs.cz/item/CS_URS_2023_01/978015391</t>
  </si>
  <si>
    <t>180,0</t>
  </si>
  <si>
    <t>45,0</t>
  </si>
  <si>
    <t>EXTERIER</t>
  </si>
  <si>
    <t>"E1" 0,9</t>
  </si>
  <si>
    <t>"E2a" 1,2</t>
  </si>
  <si>
    <t>"E4" 0,8</t>
  </si>
  <si>
    <t>"E5" 0,9</t>
  </si>
  <si>
    <t>"E6" 3,2</t>
  </si>
  <si>
    <t>"E7" 5,3</t>
  </si>
  <si>
    <t>"E8"2,7</t>
  </si>
  <si>
    <t>"E9" 0,5</t>
  </si>
  <si>
    <t>"E10" 0,305</t>
  </si>
  <si>
    <t>"E11" 3,3</t>
  </si>
  <si>
    <t>"E12" 1,65</t>
  </si>
  <si>
    <t>"E13" 3,75</t>
  </si>
  <si>
    <t>"E14" 3,25</t>
  </si>
  <si>
    <t>"E15"1,54</t>
  </si>
  <si>
    <t>"E16" 1,05</t>
  </si>
  <si>
    <t>"E17" 1,83</t>
  </si>
  <si>
    <t>"E18" 1,45</t>
  </si>
  <si>
    <t>"E19" 1,97</t>
  </si>
  <si>
    <t>"E20" 1,0</t>
  </si>
  <si>
    <t>"E21" 1,2</t>
  </si>
  <si>
    <t>"E22" 4,25</t>
  </si>
  <si>
    <t>1,8</t>
  </si>
  <si>
    <t>1,8*305 'Přepočtené koeficientem množství</t>
  </si>
  <si>
    <t>985421190</t>
  </si>
  <si>
    <t>Injektáž trhlin v cihelném, kamenném nebo smíšeném zdivu Příplatek k cenám za práci ve stísněném prostoru</t>
  </si>
  <si>
    <t>-892950277</t>
  </si>
  <si>
    <t>https://podminky.urs.cz/item/CS_URS_2023_01/985421190</t>
  </si>
  <si>
    <t>"1PP" 32,1</t>
  </si>
  <si>
    <t>"1NP" 257,61</t>
  </si>
  <si>
    <t>"2NP" 39,4</t>
  </si>
  <si>
    <t>"3NP" 14,11</t>
  </si>
  <si>
    <t>"4NP" 1,92</t>
  </si>
  <si>
    <t>"E11" 3,96</t>
  </si>
  <si>
    <t>-499420644</t>
  </si>
  <si>
    <t>21,6</t>
  </si>
  <si>
    <t>"E6" 3,84</t>
  </si>
  <si>
    <t>"E12" 1,98</t>
  </si>
  <si>
    <t>"E13" 4,5</t>
  </si>
  <si>
    <t>"E16" 1,26</t>
  </si>
  <si>
    <t>"E17"2,196</t>
  </si>
  <si>
    <t>"E21" 1,44</t>
  </si>
  <si>
    <t>"E1" 1,08</t>
  </si>
  <si>
    <t>"E9" 0,6</t>
  </si>
  <si>
    <t>"E10" 0,366</t>
  </si>
  <si>
    <t>"E15"1,848</t>
  </si>
  <si>
    <t>"E18" 1,74</t>
  </si>
  <si>
    <t>"E19"2,364</t>
  </si>
  <si>
    <t>"E2a" 1,44</t>
  </si>
  <si>
    <t>"E4" 0,96</t>
  </si>
  <si>
    <t>"E5" 1,08</t>
  </si>
  <si>
    <t>"E7" 6,36</t>
  </si>
  <si>
    <t>"E8"3,24</t>
  </si>
  <si>
    <t>"E14" 3,9</t>
  </si>
  <si>
    <t>"E20" 1,2</t>
  </si>
  <si>
    <t>"E22"5,1</t>
  </si>
  <si>
    <t>-10771713</t>
  </si>
  <si>
    <t>11,667</t>
  </si>
  <si>
    <t xml:space="preserve">18,149*10 </t>
  </si>
  <si>
    <t>18,149-5,103</t>
  </si>
  <si>
    <t>"kce tesařské" 3,181</t>
  </si>
  <si>
    <t>"krytina" 1,922</t>
  </si>
  <si>
    <t>1,029+0,5</t>
  </si>
  <si>
    <t>1,02+0,4</t>
  </si>
  <si>
    <t>0,24</t>
  </si>
  <si>
    <t>1,512</t>
  </si>
  <si>
    <t>1,029+0,369</t>
  </si>
  <si>
    <t>1,235+0,4</t>
  </si>
  <si>
    <t>0,322</t>
  </si>
  <si>
    <t>1,86</t>
  </si>
  <si>
    <t>0,111</t>
  </si>
  <si>
    <t>70,0</t>
  </si>
  <si>
    <t>74,0</t>
  </si>
  <si>
    <t>výměna hromosvod 140/140</t>
  </si>
  <si>
    <t>4,5*1</t>
  </si>
  <si>
    <t>hambalek 120/140</t>
  </si>
  <si>
    <t>kleština 80/180</t>
  </si>
  <si>
    <t>námětek 120/140</t>
  </si>
  <si>
    <t>2,0*12</t>
  </si>
  <si>
    <t>námětek pavlače 120/180</t>
  </si>
  <si>
    <t>pásek 140/160</t>
  </si>
  <si>
    <t>2,0*6</t>
  </si>
  <si>
    <t>sloupek námětku 120/140</t>
  </si>
  <si>
    <t>pomocné prvky 120/140</t>
  </si>
  <si>
    <t>6,0*2*0,14*0,16</t>
  </si>
  <si>
    <t>4,0*1*0,14*0,14</t>
  </si>
  <si>
    <t>4,0*2*0,12*0,14</t>
  </si>
  <si>
    <t>4,0*2*0,08*0,18</t>
  </si>
  <si>
    <t>1,5*12*0,12*0,14</t>
  </si>
  <si>
    <t>4,0*6*0,12*0,18</t>
  </si>
  <si>
    <t>1,5*6*0,14*0,16</t>
  </si>
  <si>
    <t>1,886*1,05 'Přepočtené koeficientem množství</t>
  </si>
  <si>
    <t>pozednice 160/180</t>
  </si>
  <si>
    <t>2,5*1</t>
  </si>
  <si>
    <t>podélný trám 160/160</t>
  </si>
  <si>
    <t>4,5*8</t>
  </si>
  <si>
    <t>sloupek 160/160</t>
  </si>
  <si>
    <t>3,0*4</t>
  </si>
  <si>
    <t>výměna 160/160</t>
  </si>
  <si>
    <t>2,0*5</t>
  </si>
  <si>
    <t>2,0*1*0,16*0,18</t>
  </si>
  <si>
    <t>4,0*8*0,16*0,16</t>
  </si>
  <si>
    <t>2,5*4*0,16*0,16</t>
  </si>
  <si>
    <t>1,5*5*0,16*0,16</t>
  </si>
  <si>
    <t>1,325*1,05 'Přepočtené koeficientem množství</t>
  </si>
  <si>
    <t>vazný trám 200/220</t>
  </si>
  <si>
    <t>3,0*2*0,2*0,22</t>
  </si>
  <si>
    <t>0,264*1,05 'Přepočtené koeficientem množství</t>
  </si>
  <si>
    <t>28,0</t>
  </si>
  <si>
    <t>125,0</t>
  </si>
  <si>
    <t>740*0,06*0,04</t>
  </si>
  <si>
    <t>1,776*1,05 'Přepočtené koeficientem množství</t>
  </si>
  <si>
    <t>1,729+0,6</t>
  </si>
  <si>
    <t>762522944</t>
  </si>
  <si>
    <t>Doplnění tesařské podlahy prkny nebo fošnami - montáž (materiál ve specifikaci) tl. přes 32 mm, plochy jednotlivě přes 4,00 do 8,00 m2</t>
  </si>
  <si>
    <t>-423020794</t>
  </si>
  <si>
    <t>https://podminky.urs.cz/item/CS_URS_2023_01/762522944</t>
  </si>
  <si>
    <t>7,0+7,0</t>
  </si>
  <si>
    <t>727068710</t>
  </si>
  <si>
    <t>16,0*0,04</t>
  </si>
  <si>
    <t>10,0*0,04</t>
  </si>
  <si>
    <t>1,44*1,05 'Přepočtené koeficientem množství</t>
  </si>
  <si>
    <t>762-R002</t>
  </si>
  <si>
    <t>Konstrukce pro výlez</t>
  </si>
  <si>
    <t>-1167498793</t>
  </si>
  <si>
    <t>762-R003</t>
  </si>
  <si>
    <t xml:space="preserve">Zádržný systém </t>
  </si>
  <si>
    <t>-2067756377</t>
  </si>
  <si>
    <t>RP001</t>
  </si>
  <si>
    <t xml:space="preserve">pomocné dřevěné konstrukce (pro vytvoření otvoru s lunetou do hradební stěny Kaplanky a ztužení komína u roubené stěny, např. dřevěný ramenát) </t>
  </si>
  <si>
    <t>752451459</t>
  </si>
  <si>
    <t>250,0/2</t>
  </si>
  <si>
    <t>125*2</t>
  </si>
  <si>
    <t>250*1,33 'Přepočtené koeficientem množství</t>
  </si>
  <si>
    <t>Truhlářské konstrukce prkené opláštění z dubu s přelištováním</t>
  </si>
  <si>
    <t>2,5*50*0,22</t>
  </si>
  <si>
    <t>-1016687655</t>
  </si>
  <si>
    <t xml:space="preserve">Návrh opravy krovu Kaplanky  </t>
  </si>
  <si>
    <t>2,5*50*0,22*0,03</t>
  </si>
  <si>
    <t>30,0*0,22</t>
  </si>
  <si>
    <t>7,425*1,05 'Přepočtené koeficientem množství</t>
  </si>
  <si>
    <t>Návrh opravy krovu Kaplanky  - pavlač</t>
  </si>
  <si>
    <t>2,5*50</t>
  </si>
  <si>
    <t>2,5*50*0,02*0,05</t>
  </si>
  <si>
    <t>0,125*1,1 'Přepočtené koeficientem množství</t>
  </si>
  <si>
    <t>65,0</t>
  </si>
  <si>
    <t>-1175437624</t>
  </si>
  <si>
    <t>783-R01</t>
  </si>
  <si>
    <t>Revize , sanace a nátěr ocelových závlačí zdiva a krovu - kaplanka</t>
  </si>
  <si>
    <t>-2073464225</t>
  </si>
  <si>
    <t>784</t>
  </si>
  <si>
    <t>Dokončovací práce - malby a tapety</t>
  </si>
  <si>
    <t>784161411R</t>
  </si>
  <si>
    <t>Dekorativní omyvatelná stěrka vykazující kresbu způsobenou tahy hladítka</t>
  </si>
  <si>
    <t>-79334189</t>
  </si>
  <si>
    <t>Poznámka k položce:
při ruční aplikaci (nutno vzorkovat)</t>
  </si>
  <si>
    <t>120,268*1,12 'Přepočtené koeficientem množství</t>
  </si>
  <si>
    <t>784181121</t>
  </si>
  <si>
    <t>Penetrace podkladu jednonásobná hloubková akrylátová bezbarvá v místnostech výšky do 3,80 m</t>
  </si>
  <si>
    <t>518793123</t>
  </si>
  <si>
    <t>https://podminky.urs.cz/item/CS_URS_2023_01/784181121</t>
  </si>
  <si>
    <t>1NP - označení místnosti dle výkresunového stavu</t>
  </si>
  <si>
    <t>"1.06" 3,76</t>
  </si>
  <si>
    <t>784221101</t>
  </si>
  <si>
    <t>Malby z malířských směsí otěruvzdorných za sucha dvojnásobné, bílé za sucha otěruvzdorné dobře v místnostech výšky do 3,80 m</t>
  </si>
  <si>
    <t>283314803</t>
  </si>
  <si>
    <t>https://podminky.urs.cz/item/CS_URS_2023_01/784221101</t>
  </si>
  <si>
    <t>784-R01</t>
  </si>
  <si>
    <t>Dekorační techniky-imitace antické zeminy v místnostech výšky do 3,80 m</t>
  </si>
  <si>
    <t>-1137920640</t>
  </si>
  <si>
    <t>https://podminky.urs.cz/item/CS_URS_2023_01/784-R01</t>
  </si>
  <si>
    <t>Poznámka k položce:
Restaurování historických maleb, místnosti s klenbami (dle nového stavu m.č. 1.02 a 1.03)
Snímání předmaleb, lokální opravy omítek (tmelení, broušení, zapojení k okolním povrchům), celoplošný podnátěr, vrchní nátěr, restaurování (případná rekonstrukce linek)
Doporučení: restaurovat v místnostech s klenbami povrchovou úpravu s linkami a starší fragmenty z barokního období ponechat pod omítkami</t>
  </si>
  <si>
    <t>restaurátorská obnova</t>
  </si>
  <si>
    <t>"1.02" (5,87+4,665+6,295+4,89)*3,1</t>
  </si>
  <si>
    <t>"dveře" -1,242*1,95</t>
  </si>
  <si>
    <t>"špal." (1,95+1,95+1,242)*0,565</t>
  </si>
  <si>
    <t>"D03" -1,1*1,95</t>
  </si>
  <si>
    <t>"špal." (1,95+1,1+1,95)*0,478</t>
  </si>
  <si>
    <t>"F13" -1,235*1,8</t>
  </si>
  <si>
    <t>"špal." (1,8+1,235+1,8)*1,328</t>
  </si>
  <si>
    <t>"špal." (1,619+1,83+1,83)*0,75</t>
  </si>
  <si>
    <t xml:space="preserve">"strop" 31,49*1,35 "koef. klenby" </t>
  </si>
  <si>
    <t>"1.03" (5,315+4,665+5,33+4,62)*3,09</t>
  </si>
  <si>
    <t>"D02" -1,035*1,93</t>
  </si>
  <si>
    <t>"špal." (1,93+1,035+1,93)*0,403</t>
  </si>
  <si>
    <t>"F12" -1,14*1,67</t>
  </si>
  <si>
    <t>"špal." (1,67+1,14+1,14)*1,329</t>
  </si>
  <si>
    <t>"strop" 27,12*1,35 "koef. kleny"</t>
  </si>
  <si>
    <t>784-R02</t>
  </si>
  <si>
    <t>-1520869025</t>
  </si>
  <si>
    <t>https://podminky.urs.cz/item/CS_URS_2023_01/784-R02</t>
  </si>
  <si>
    <t>Poznámka k položce:
Rekonstrukce barokních maleb v místnosti s plochým stropem (dle nového stavu m.č. 1.09)
(předpokládané celoplošné nové omítky včetně fabionu)
V místnosti s plochým rákosovým stropem budou sejmuty pauzy maleb dochované na části stropu (před odstraněním omítek). 
Na stěnách budou ponechány malby z poslední úpravy, které budou celoplošně zpevněny a restaurovány. V místech s novými omítkami bude provedenarekonstrukce těchto maleb.</t>
  </si>
  <si>
    <t>"1.07 - onačení dle bouracích prací" (5,747+5,374+1,7+3,686+1,255+4,134)*2,95</t>
  </si>
  <si>
    <t xml:space="preserve">"F15b,c,d" -0,88*1,43*3 "ks" </t>
  </si>
  <si>
    <t>"špal." (1,205+1,43+1,43)*0,344*2</t>
  </si>
  <si>
    <t>(1,185+1,43+1,43)*0,344</t>
  </si>
  <si>
    <t>(0,88+1,43+1,43)*0,35*3</t>
  </si>
  <si>
    <t>"D09" -0,99*2,1</t>
  </si>
  <si>
    <t>01.3 - PBŘ</t>
  </si>
  <si>
    <t>D+M hadicového systému</t>
  </si>
  <si>
    <t>-346244799</t>
  </si>
  <si>
    <t>jmenovitá světlost 19 mm s délkou hadice 30 m</t>
  </si>
  <si>
    <t>D+M PHP 21A práškový</t>
  </si>
  <si>
    <t>-1505839496</t>
  </si>
  <si>
    <t>D+M PHP 55B CO2</t>
  </si>
  <si>
    <t>919681877</t>
  </si>
  <si>
    <t>D+M Požární opatření kolem kamen</t>
  </si>
  <si>
    <t>123632394</t>
  </si>
  <si>
    <t>D+M Revize spalinových cest</t>
  </si>
  <si>
    <t>-36627049</t>
  </si>
  <si>
    <t>R06</t>
  </si>
  <si>
    <t>D+M Požární ucpávky</t>
  </si>
  <si>
    <t>-453840679</t>
  </si>
  <si>
    <t>R07</t>
  </si>
  <si>
    <t>D+M Bezpečnostní tabulky</t>
  </si>
  <si>
    <t>-1706300745</t>
  </si>
  <si>
    <t>R08</t>
  </si>
  <si>
    <t>D+M hliníkové fotoluminiscenční tabulky se směrem úniku</t>
  </si>
  <si>
    <t>1124329600</t>
  </si>
  <si>
    <t>11+10+5</t>
  </si>
  <si>
    <t>R09</t>
  </si>
  <si>
    <t xml:space="preserve">D+M intumescentní nátěr ocelového sloupu </t>
  </si>
  <si>
    <t>-1990586525</t>
  </si>
  <si>
    <t xml:space="preserve">m. č. 1.05 - sloup S1 </t>
  </si>
  <si>
    <t>SO 02 - Hradební bašta</t>
  </si>
  <si>
    <t>02.1,02.2 - Architektonicko stavební část + Stavebně konstrukční řešení</t>
  </si>
  <si>
    <t>Rozsah oprav je počítán pouze předběžným odhadem, většina prvků je nedostupných. Projekt byl zpracován jako zjednodušený, což rozpočet reflektuje.</t>
  </si>
  <si>
    <t>133255101</t>
  </si>
  <si>
    <t>Hloubení zapažených šachet strojně v omezeném prostoru v hornině třídy těžitelnosti I skupiny 3 do 20 m3</t>
  </si>
  <si>
    <t>-1178948129</t>
  </si>
  <si>
    <t>https://podminky.urs.cz/item/CS_URS_2023_01/133255101</t>
  </si>
  <si>
    <t>výkop pro betonový základ schodiště</t>
  </si>
  <si>
    <t>1,5*1,5*1,1</t>
  </si>
  <si>
    <t>151101101</t>
  </si>
  <si>
    <t>Zřízení pažení a rozepření stěn rýh pro podzemní vedení příložné pro jakoukoliv mezerovitost, hloubky do 2 m</t>
  </si>
  <si>
    <t>1633069219</t>
  </si>
  <si>
    <t>https://podminky.urs.cz/item/CS_URS_2023_01/151101101</t>
  </si>
  <si>
    <t>4*1,5*1,1</t>
  </si>
  <si>
    <t>151101111</t>
  </si>
  <si>
    <t>Odstranění pažení a rozepření stěn rýh pro podzemní vedení s uložením materiálu na vzdálenost do 3 m od kraje výkopu příložné, hloubky do 2 m</t>
  </si>
  <si>
    <t>-105559567</t>
  </si>
  <si>
    <t>https://podminky.urs.cz/item/CS_URS_2023_01/151101111</t>
  </si>
  <si>
    <t>162351104</t>
  </si>
  <si>
    <t>Vodorovné přemístění výkopku nebo sypaniny po suchu na obvyklém dopravním prostředku, bez naložení výkopku, avšak se složením bez rozhrnutí z horniny třídy těžitelnosti I skupiny 1 až 3 na vzdálenost přes 500 do 1 000 m</t>
  </si>
  <si>
    <t>1787246578</t>
  </si>
  <si>
    <t>https://podminky.urs.cz/item/CS_URS_2023_01/162351104</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</si>
  <si>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</si>
  <si>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</si>
  <si>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-1984449344</t>
  </si>
  <si>
    <t>https://podminky.urs.cz/item/CS_URS_2023_01/162751119</t>
  </si>
  <si>
    <t>předpoklad odvozu do 10 km</t>
  </si>
  <si>
    <t>2,475*10</t>
  </si>
  <si>
    <t>171201221</t>
  </si>
  <si>
    <t>Poplatek za uložení stavebního odpadu na skládce (skládkovné) zeminy a kamení zatříděného do Katalogu odpadů pod kódem 17 05 04</t>
  </si>
  <si>
    <t>509880528</t>
  </si>
  <si>
    <t>https://podminky.urs.cz/item/CS_URS_2023_01/171201221</t>
  </si>
  <si>
    <t>předpoklad typu zeminy 1500 kg/m3</t>
  </si>
  <si>
    <t>2,475*1,5</t>
  </si>
  <si>
    <t>-850569609</t>
  </si>
  <si>
    <t>beton C20/25 - XC2</t>
  </si>
  <si>
    <t>1,5*1,5*1,0</t>
  </si>
  <si>
    <t>2,25*0,035 "koef"</t>
  </si>
  <si>
    <t>-544819855</t>
  </si>
  <si>
    <t>z výkresu statiky  - tabulka výkazu výztuže</t>
  </si>
  <si>
    <t>208,61 /1000</t>
  </si>
  <si>
    <t xml:space="preserve">Zednická oprava a doplnění zdiva </t>
  </si>
  <si>
    <t>-1064526172</t>
  </si>
  <si>
    <t>dle tabulky v projektu Příloha 1 - Tesařská oprava bašty</t>
  </si>
  <si>
    <t>"bašta" 1,5</t>
  </si>
  <si>
    <t>"prevet" 3,0</t>
  </si>
  <si>
    <t>"koruna zdiva" 2,0</t>
  </si>
  <si>
    <t>612125100.rr</t>
  </si>
  <si>
    <t xml:space="preserve">Přespárování vápennou maltou </t>
  </si>
  <si>
    <t>397792185</t>
  </si>
  <si>
    <t>přespárování parapetů</t>
  </si>
  <si>
    <t xml:space="preserve"> 2*0,75</t>
  </si>
  <si>
    <t>631311123</t>
  </si>
  <si>
    <t>Mazanina z betonu prostého bez zvýšených nároků na prostředí tl. přes 80 do 120 mm tř. C 12/15</t>
  </si>
  <si>
    <t>-877818162</t>
  </si>
  <si>
    <t>https://podminky.urs.cz/item/CS_URS_2023_01/631311123</t>
  </si>
  <si>
    <t>podkladní beton pod patku</t>
  </si>
  <si>
    <t>1,5*1,5*0,1</t>
  </si>
  <si>
    <t>0,225*0,035 "koeficient"</t>
  </si>
  <si>
    <t>konzervace pískovcového ostění (4.NP)</t>
  </si>
  <si>
    <t>-1273118823</t>
  </si>
  <si>
    <t>0,28+0,1+0,75</t>
  </si>
  <si>
    <t>R020</t>
  </si>
  <si>
    <t xml:space="preserve">Ddospárování zdiva z cpp - tlaková injektáž </t>
  </si>
  <si>
    <t>803192154</t>
  </si>
  <si>
    <t>Prevet - vápenná malta</t>
  </si>
  <si>
    <t xml:space="preserve"> 3</t>
  </si>
  <si>
    <t>941111112</t>
  </si>
  <si>
    <t>Montáž lešení řadového trubkového lehkého pracovního s podlahami s provozním zatížením tř. 3 do 200 kg/m2 šířky tř. W06 od 0,6 do 0,9 m, výšky přes 10 do 25 m</t>
  </si>
  <si>
    <t>-1885215374</t>
  </si>
  <si>
    <t>https://podminky.urs.cz/item/CS_URS_2023_01/941111112</t>
  </si>
  <si>
    <t>předpoklad</t>
  </si>
  <si>
    <t>(2*5,52+2*4,12+4*1,5)*15,0</t>
  </si>
  <si>
    <t>941111212</t>
  </si>
  <si>
    <t>Montáž lešení řadového trubkového lehkého pracovního s podlahami s provozním zatížením tř. 3 do 200 kg/m2 Příplatek za první a každý další den použití lešení k ceně -1112</t>
  </si>
  <si>
    <t>12910684</t>
  </si>
  <si>
    <t>https://podminky.urs.cz/item/CS_URS_2023_01/941111212</t>
  </si>
  <si>
    <t>předpoklad 2 měsíců</t>
  </si>
  <si>
    <t>379,2*2*30</t>
  </si>
  <si>
    <t>941111812</t>
  </si>
  <si>
    <t>Demontáž lešení řadového trubkového lehkého pracovního s podlahami s provozním zatížením tř. 3 do 200 kg/m2 šířky tř. W06 od 0,6 do 0,9 m, výšky přes 10 do 25 m</t>
  </si>
  <si>
    <t>-1420911395</t>
  </si>
  <si>
    <t>https://podminky.urs.cz/item/CS_URS_2023_01/941111812</t>
  </si>
  <si>
    <t>1807285563</t>
  </si>
  <si>
    <t>287048965</t>
  </si>
  <si>
    <t>301523310</t>
  </si>
  <si>
    <t>965082941</t>
  </si>
  <si>
    <t>Odstranění násypu pod podlahami nebo ochranného násypu na střechách tl. přes 200 mm jakékoliv plochy</t>
  </si>
  <si>
    <t>1187690962</t>
  </si>
  <si>
    <t>https://podminky.urs.cz/item/CS_URS_2023_01/965082941</t>
  </si>
  <si>
    <t>Pozn. Prkenná podlaha + suť</t>
  </si>
  <si>
    <t>"prevet" 0,3</t>
  </si>
  <si>
    <t>997013312</t>
  </si>
  <si>
    <t>Doprava suti shozem montáž a demontáž shozu výšky přes 10 do 20 m</t>
  </si>
  <si>
    <t>433024267</t>
  </si>
  <si>
    <t>https://podminky.urs.cz/item/CS_URS_2023_01/997013312</t>
  </si>
  <si>
    <t xml:space="preserve">vyklizení hormího patra bašty </t>
  </si>
  <si>
    <t>10,83</t>
  </si>
  <si>
    <t>997013321</t>
  </si>
  <si>
    <t>Doprava suti shozem montáž a demontáž shozu výšky Příplatek za první a každý další den použití shozu k ceně -3311</t>
  </si>
  <si>
    <t>490122713</t>
  </si>
  <si>
    <t>https://podminky.urs.cz/item/CS_URS_2023_01/997013321</t>
  </si>
  <si>
    <t>-1049393689</t>
  </si>
  <si>
    <t>suť z dřívějších oprav</t>
  </si>
  <si>
    <t>předpoklad 1,5m3  (1800kg/m3) cihly + 0,5m3 (700kg/m3) dřevo</t>
  </si>
  <si>
    <t>1,5*1,8</t>
  </si>
  <si>
    <t>0,5*0,7</t>
  </si>
  <si>
    <t>odstranění stavební suťě z dutin zdiva</t>
  </si>
  <si>
    <t>0,5</t>
  </si>
  <si>
    <t>suť z plánované opravy (počítáno automaticky)</t>
  </si>
  <si>
    <t>3,441</t>
  </si>
  <si>
    <t>-531567271</t>
  </si>
  <si>
    <t>6,991*10</t>
  </si>
  <si>
    <t>997013609</t>
  </si>
  <si>
    <t>Poplatek za uložení stavebního odpadu na skládce (skládkovné) ze směsí nebo oddělených frakcí betonu, cihel a keramických výrobků zatříděného do Katalogu odpadů pod kódem 17 01 07</t>
  </si>
  <si>
    <t>135333836</t>
  </si>
  <si>
    <t>https://podminky.urs.cz/item/CS_URS_2023_01/997013609</t>
  </si>
  <si>
    <t>původní suť</t>
  </si>
  <si>
    <t>plánovaná suť</t>
  </si>
  <si>
    <t>1,2</t>
  </si>
  <si>
    <t>-354366018</t>
  </si>
  <si>
    <t>původní vybourané hmoty</t>
  </si>
  <si>
    <t>plánovaná vybourané hmoty</t>
  </si>
  <si>
    <t>2,24</t>
  </si>
  <si>
    <t>-6179168</t>
  </si>
  <si>
    <t>Oprava hromosvodu a nátěr</t>
  </si>
  <si>
    <t>-1074309300</t>
  </si>
  <si>
    <t>Hromosvod - 2 svody</t>
  </si>
  <si>
    <t>1448827786</t>
  </si>
  <si>
    <t>343003452</t>
  </si>
  <si>
    <t>veškeré nové dřevěné prvky</t>
  </si>
  <si>
    <t>1,98</t>
  </si>
  <si>
    <t>11,391</t>
  </si>
  <si>
    <t>762211811</t>
  </si>
  <si>
    <t>Demontáž schodiště se zábradlím přímočarých nebo křivočarých z prken nebo fošen bez podstupnic, šířky do 1,00 m</t>
  </si>
  <si>
    <t>1963448895</t>
  </si>
  <si>
    <t>https://podminky.urs.cz/item/CS_URS_2023_01/762211811</t>
  </si>
  <si>
    <t>včetně mezipodest</t>
  </si>
  <si>
    <t>2*3,2</t>
  </si>
  <si>
    <t>-687878409</t>
  </si>
  <si>
    <t>"bašta" 740,0*0,06</t>
  </si>
  <si>
    <t>"prevet" 10,0*0,06</t>
  </si>
  <si>
    <t>60514114</t>
  </si>
  <si>
    <t>řezivo jehličnaté lať impregnovaná dl 4 m</t>
  </si>
  <si>
    <t>-653836247</t>
  </si>
  <si>
    <t>"bašta" 740,0*0,06*0,04*1,1</t>
  </si>
  <si>
    <t>"prevet" 10,0*0,06*0,04*1,1</t>
  </si>
  <si>
    <t>-615967994</t>
  </si>
  <si>
    <t>"bašta" 80,0</t>
  </si>
  <si>
    <t>"prevet" 10,0</t>
  </si>
  <si>
    <t>-1641852505</t>
  </si>
  <si>
    <t>408159139</t>
  </si>
  <si>
    <t>"prevét" 0,92*0,81</t>
  </si>
  <si>
    <t>"mezipodesty schodiště" 7,86+6,91"</t>
  </si>
  <si>
    <t>762523104</t>
  </si>
  <si>
    <t>Položení podlah hoblovaných na sraz z prken</t>
  </si>
  <si>
    <t>1356972590</t>
  </si>
  <si>
    <t>https://podminky.urs.cz/item/CS_URS_2023_01/762523104</t>
  </si>
  <si>
    <t>"mezipodesty schodiště" 7,86+6,91</t>
  </si>
  <si>
    <t>"bašta - podlaha půdy a výlez" 27,0</t>
  </si>
  <si>
    <t xml:space="preserve">"prevét" 2,5 </t>
  </si>
  <si>
    <t>-857607462</t>
  </si>
  <si>
    <t>"mezipodesty schodiště" (7,86+6,91)*0,04</t>
  </si>
  <si>
    <t>"bašta - podlaha půdy a výlez" 27,0*0,4</t>
  </si>
  <si>
    <t>76200001</t>
  </si>
  <si>
    <t>Nová nosná konstrukce podlahy, vč povrchových úprav</t>
  </si>
  <si>
    <t>-286329969</t>
  </si>
  <si>
    <t>pozn. V Prevetu</t>
  </si>
  <si>
    <t>762595001</t>
  </si>
  <si>
    <t>Spojovací prostředky podlah a podkladových konstrukcí hřebíky, vruty</t>
  </si>
  <si>
    <t>1463652635</t>
  </si>
  <si>
    <t>https://podminky.urs.cz/item/CS_URS_2023_01/762595001</t>
  </si>
  <si>
    <t>762815811</t>
  </si>
  <si>
    <t>Demontáž záklopů stropů vrchních a zapuštěných k dalšímu použití z hrubých prken, tl. do 32 mm</t>
  </si>
  <si>
    <t>-299994817</t>
  </si>
  <si>
    <t>https://podminky.urs.cz/item/CS_URS_2023_01/762815811</t>
  </si>
  <si>
    <t>23,0</t>
  </si>
  <si>
    <t>762821912</t>
  </si>
  <si>
    <t>Vyřezání části stropního trámu průřezové plochy do 120 cm2, délky vyřezané části trámu přes 3 do 5 m</t>
  </si>
  <si>
    <t>809227719</t>
  </si>
  <si>
    <t>https://podminky.urs.cz/item/CS_URS_2023_01/762821912</t>
  </si>
  <si>
    <t>Tesařská oprava krovu</t>
  </si>
  <si>
    <t>-527296651</t>
  </si>
  <si>
    <t>"bašta" 54,0</t>
  </si>
  <si>
    <t>"prevet" 3</t>
  </si>
  <si>
    <t>R002</t>
  </si>
  <si>
    <t xml:space="preserve">Vybednění spodnní paty </t>
  </si>
  <si>
    <t>-1463875236</t>
  </si>
  <si>
    <t>Pozn. V krovu bašty - zamezení vnikuptactva apod.</t>
  </si>
  <si>
    <t>-220863819</t>
  </si>
  <si>
    <t>Mechanické očištění krovu</t>
  </si>
  <si>
    <t>1658452562</t>
  </si>
  <si>
    <t>"bašta" 100,0</t>
  </si>
  <si>
    <t>"prevet" 6,0</t>
  </si>
  <si>
    <t>Chemické ošetření paty krovu</t>
  </si>
  <si>
    <t>-1424645329</t>
  </si>
  <si>
    <t>Truhlářská konstrukce sedátka prevetu</t>
  </si>
  <si>
    <t>-835611458</t>
  </si>
  <si>
    <t>R018</t>
  </si>
  <si>
    <t>Odstranění dubových trámků (4.NP)</t>
  </si>
  <si>
    <t>-1605804807</t>
  </si>
  <si>
    <t>2*0,85</t>
  </si>
  <si>
    <t>R019</t>
  </si>
  <si>
    <t>M+D dubových trámků (4.NP)</t>
  </si>
  <si>
    <t>-1541813179</t>
  </si>
  <si>
    <t>R021</t>
  </si>
  <si>
    <t>Revize, sanace a nátěr ocelových závlačí zdiva krovu</t>
  </si>
  <si>
    <t>-1632552772</t>
  </si>
  <si>
    <t>-742054361</t>
  </si>
  <si>
    <t>764204109.r</t>
  </si>
  <si>
    <t>Montáž oplechování horních ploch zdí a nadezdívek (atik) rozvinuté šířky přes 400 do 800 mm - - VČ. DODAVKY MATERIÁLU</t>
  </si>
  <si>
    <t>591400129</t>
  </si>
  <si>
    <t>https://podminky.urs.cz/item/CS_URS_2023_01/764204109.r</t>
  </si>
  <si>
    <t>materiál OLOVO</t>
  </si>
  <si>
    <t>"prevet" 2</t>
  </si>
  <si>
    <t>-2019587849</t>
  </si>
  <si>
    <t>765111151</t>
  </si>
  <si>
    <t>Montáž krytiny keramické sklonu do 30° prejzové do malty, počet kusů 12 ks/m2</t>
  </si>
  <si>
    <t>1844530134</t>
  </si>
  <si>
    <t>https://podminky.urs.cz/item/CS_URS_2023_01/765111151</t>
  </si>
  <si>
    <t>"prevet" 2,5</t>
  </si>
  <si>
    <t>59660103.r</t>
  </si>
  <si>
    <t xml:space="preserve">taška  ražená režná  prejz </t>
  </si>
  <si>
    <t>-800779577</t>
  </si>
  <si>
    <t>2,5*12,36 'Přepočtené koeficientem množství</t>
  </si>
  <si>
    <t>765111503</t>
  </si>
  <si>
    <t>Montáž krytiny keramické Příplatek k cenám včetně připevňovacích prostředků za sklon přes 30 do 40°</t>
  </si>
  <si>
    <t>-2142435839</t>
  </si>
  <si>
    <t>https://podminky.urs.cz/item/CS_URS_2023_01/765111503</t>
  </si>
  <si>
    <t>765111845</t>
  </si>
  <si>
    <t>Demontáž krytiny keramické prejzové, sklonu do 30° se zvětralou maltou do suti</t>
  </si>
  <si>
    <t>-219420732</t>
  </si>
  <si>
    <t>https://podminky.urs.cz/item/CS_URS_2023_01/765111845</t>
  </si>
  <si>
    <t>765111851</t>
  </si>
  <si>
    <t>Demontáž krytiny keramické Příplatek k cenám za sklon přes 30° do suti</t>
  </si>
  <si>
    <t>101818948</t>
  </si>
  <si>
    <t>https://podminky.urs.cz/item/CS_URS_2023_01/765111851</t>
  </si>
  <si>
    <t>-2120435529</t>
  </si>
  <si>
    <t>"bašta" 160,0</t>
  </si>
  <si>
    <t>1258109047</t>
  </si>
  <si>
    <t>160,0*2</t>
  </si>
  <si>
    <t>320*1,3 'Přepočtené koeficientem množství</t>
  </si>
  <si>
    <t>765162091</t>
  </si>
  <si>
    <t>Montáž krytiny z dřevěných šindelů Příplatek k cenám za sklon přes 45°</t>
  </si>
  <si>
    <t>-262544961</t>
  </si>
  <si>
    <t>https://podminky.urs.cz/item/CS_URS_2023_01/765162091</t>
  </si>
  <si>
    <t>-999639639</t>
  </si>
  <si>
    <t>https://podminky.urs.cz/item/CS_URS_2023_01/R008</t>
  </si>
  <si>
    <t>1184640157</t>
  </si>
  <si>
    <t>765162810</t>
  </si>
  <si>
    <t>Demontáž krytiny z dřevěných šindelů Příplatek k cenám za sklon přes 45° do suti</t>
  </si>
  <si>
    <t>-1000959002</t>
  </si>
  <si>
    <t>https://podminky.urs.cz/item/CS_URS_2023_01/765162810</t>
  </si>
  <si>
    <t>-1446463695</t>
  </si>
  <si>
    <t>765192001</t>
  </si>
  <si>
    <t>Nouzové zakrytí střechy plachtou</t>
  </si>
  <si>
    <t>2065517587</t>
  </si>
  <si>
    <t>https://podminky.urs.cz/item/CS_URS_2023_01/765192001</t>
  </si>
  <si>
    <t>Napuštění dřevěné šindele</t>
  </si>
  <si>
    <t>1099569744</t>
  </si>
  <si>
    <t>https://podminky.urs.cz/item/CS_URS_2023_01/R011</t>
  </si>
  <si>
    <t>Pozn. Horní vrstva - 2 vrstvé šindel. Krytiny</t>
  </si>
  <si>
    <t>80,0</t>
  </si>
  <si>
    <t>766438112.r</t>
  </si>
  <si>
    <t>Montáž dřevěného obložení ocelových stupňů bez podstupnic</t>
  </si>
  <si>
    <t>310245332</t>
  </si>
  <si>
    <t>https://podminky.urs.cz/item/CS_URS_2023_01/766438112.r</t>
  </si>
  <si>
    <t>48*0,9</t>
  </si>
  <si>
    <t>Dřevěný nášlap schodiště - dub, vč povrchové úpravy</t>
  </si>
  <si>
    <t>797900257</t>
  </si>
  <si>
    <t>48*1,1 'Přepočtené koeficientem množství</t>
  </si>
  <si>
    <t>-2074059929</t>
  </si>
  <si>
    <t>767211323</t>
  </si>
  <si>
    <t>Montáž kovového venkovního schodiště bez zábradlí a podesty, pro šířku stupně do 1 200 mm vřetenového, kotveného do betonu</t>
  </si>
  <si>
    <t>-967877768</t>
  </si>
  <si>
    <t>https://podminky.urs.cz/item/CS_URS_2023_01/767211323</t>
  </si>
  <si>
    <t>délka výstupní čáry - odměřeno</t>
  </si>
  <si>
    <t>767220210</t>
  </si>
  <si>
    <t>Montáž schodišťového zábradlí z trubek nebo tenkostěnných profilů na ocelovou konstrukci, hmotnosti 1 m zábradlí do 15 kg</t>
  </si>
  <si>
    <t>358247873</t>
  </si>
  <si>
    <t>https://podminky.urs.cz/item/CS_URS_2023_01/767220210</t>
  </si>
  <si>
    <t>výpočet zábradlí</t>
  </si>
  <si>
    <t>20,748+5,62+5,62+3,6+3,6</t>
  </si>
  <si>
    <t>55342019.r</t>
  </si>
  <si>
    <t>schodiště venkovní točité, dle projektu</t>
  </si>
  <si>
    <t>-1167012134</t>
  </si>
  <si>
    <t>pozn. Včetně zábradlí a mezipodest, včetně zednických přípomocí (kapsy ve zdivu a obetonování kotvení apod).</t>
  </si>
  <si>
    <t>767662210</t>
  </si>
  <si>
    <t>Montáž mříží otvíravých</t>
  </si>
  <si>
    <t>825483830</t>
  </si>
  <si>
    <t>https://podminky.urs.cz/item/CS_URS_2023_01/767662210</t>
  </si>
  <si>
    <t>ZB01</t>
  </si>
  <si>
    <t>0,715*1,73</t>
  </si>
  <si>
    <t>Mříž - prvek ZB01 dle projektu</t>
  </si>
  <si>
    <t>-69323290</t>
  </si>
  <si>
    <t>https://podminky.urs.cz/item/CS_URS_2023_01/R013</t>
  </si>
  <si>
    <t>-1111183629</t>
  </si>
  <si>
    <t>1935240488</t>
  </si>
  <si>
    <t>https://podminky.urs.cz/item/CS_URS_2023_01/R006</t>
  </si>
  <si>
    <t>Práce nepodchycené projektem - rozpočtová rezerva</t>
  </si>
  <si>
    <t>-262401712</t>
  </si>
  <si>
    <t>https://podminky.urs.cz/item/CS_URS_2023_01/R014</t>
  </si>
  <si>
    <t>Mykologický průzkum</t>
  </si>
  <si>
    <t>-87191066</t>
  </si>
  <si>
    <t>https://podminky.urs.cz/item/CS_URS_2023_01/R015</t>
  </si>
  <si>
    <t>Dílenská dokumentace</t>
  </si>
  <si>
    <t>591824720</t>
  </si>
  <si>
    <t>https://podminky.urs.cz/item/CS_URS_2023_01/R016</t>
  </si>
  <si>
    <t>02.3 - Zařízení silnoproudé elektrotechniky</t>
  </si>
  <si>
    <t>Délky kabelů budou dopočítány dle skutečnosti!</t>
  </si>
  <si>
    <t xml:space="preserve">    D03 - Ostatní rozpočtové náklady</t>
  </si>
  <si>
    <t>000411272.1</t>
  </si>
  <si>
    <t>spínač 10A/250Vstř/IP44  řaz.5 na povrch</t>
  </si>
  <si>
    <t>248236039</t>
  </si>
  <si>
    <t>1937476642</t>
  </si>
  <si>
    <t>-1915882631</t>
  </si>
  <si>
    <t>-789618049</t>
  </si>
  <si>
    <t>-1334498456</t>
  </si>
  <si>
    <t>207508177</t>
  </si>
  <si>
    <t>158980646</t>
  </si>
  <si>
    <t>1697040485</t>
  </si>
  <si>
    <t>1162683762</t>
  </si>
  <si>
    <t>-1834191301</t>
  </si>
  <si>
    <t>-517511608</t>
  </si>
  <si>
    <t>-465563246</t>
  </si>
  <si>
    <t>219000212.2</t>
  </si>
  <si>
    <t>2038293859</t>
  </si>
  <si>
    <t>-615919742</t>
  </si>
  <si>
    <t>219002111.2</t>
  </si>
  <si>
    <t>-377742614</t>
  </si>
  <si>
    <t>219002110.r</t>
  </si>
  <si>
    <t>1275432744</t>
  </si>
  <si>
    <t>219002110.r01</t>
  </si>
  <si>
    <t>-1992646059</t>
  </si>
  <si>
    <t>219002110.r02</t>
  </si>
  <si>
    <t>1073776661</t>
  </si>
  <si>
    <t>Ostatní rozpočtové náklady</t>
  </si>
  <si>
    <t>M012</t>
  </si>
  <si>
    <t>1111460398</t>
  </si>
  <si>
    <t>M013</t>
  </si>
  <si>
    <t>1728429149</t>
  </si>
  <si>
    <t>1680921037</t>
  </si>
  <si>
    <t>M015</t>
  </si>
  <si>
    <t>-1526386758</t>
  </si>
  <si>
    <t>M016</t>
  </si>
  <si>
    <t>-1959470784</t>
  </si>
  <si>
    <t>M017</t>
  </si>
  <si>
    <t>1045517189</t>
  </si>
  <si>
    <t>D1 - NAVRHOVANÝ STAV</t>
  </si>
  <si>
    <t>NAVRHOVANÝ STAV</t>
  </si>
  <si>
    <t>1,8*0,6</t>
  </si>
  <si>
    <t>133112811</t>
  </si>
  <si>
    <t>Hloubení nezapažených šachet ručně v horninách třídy těžitelnosti I skupiny 1 a 2, půdorysná plocha výkopu do 4 m2</t>
  </si>
  <si>
    <t>https://podminky.urs.cz/item/CS_URS_2023_01/133112811</t>
  </si>
  <si>
    <t>Výkop pro základ zděného elektro pilířku vně areálu</t>
  </si>
  <si>
    <t>1,8*0,6*0,6</t>
  </si>
  <si>
    <t>275311611</t>
  </si>
  <si>
    <t>Základy z betonu prostého patky a bloky z betonu kamenem prokládaného tř. C 16/20</t>
  </si>
  <si>
    <t>https://podminky.urs.cz/item/CS_URS_2023_01/275311611</t>
  </si>
  <si>
    <t>Betonový základ C16/20</t>
  </si>
  <si>
    <t>1,8*0,6*0,8</t>
  </si>
  <si>
    <t>339271660</t>
  </si>
  <si>
    <t>Pilíře skříní pro rozvod nízkého napětí z vápenopískových cihel hloubky do 40 cm bez koncovkového dílu, pro skříně výšky 105 cm a šířky do 105 cm</t>
  </si>
  <si>
    <t>https://podminky.urs.cz/item/CS_URS_2023_01/339271660</t>
  </si>
  <si>
    <t>Zděný pilíř pro elektroměrový rozvaděč, přípojkovou skříň a účastnický rozvaděč CETIN</t>
  </si>
  <si>
    <t xml:space="preserve">Pozn. Provedení dle podmínek správců sítí a dle výkresu C.3b, vč. hydroizolace a chráničky pro přívodní kabel. </t>
  </si>
  <si>
    <t xml:space="preserve"> Provedení z vápenopískových bílých cihel, bez příslušenství. Příslušenství viz. rozpočet Areálový rozvod elektro (SO 04), celkové rozměry 1700/490/18</t>
  </si>
  <si>
    <t>711111002</t>
  </si>
  <si>
    <t>Provedení izolace proti zemní vlhkosti natěradly a tmely za studena na ploše vodorovné V nátěrem lakem asfaltovým</t>
  </si>
  <si>
    <t>-964743325</t>
  </si>
  <si>
    <t>https://podminky.urs.cz/item/CS_URS_2023_01/711111002</t>
  </si>
  <si>
    <t>11163152</t>
  </si>
  <si>
    <t>lak hydroizolační asfaltový</t>
  </si>
  <si>
    <t>-750948394</t>
  </si>
  <si>
    <t>2,5*0,00039 'Přepočtené koeficientem množství</t>
  </si>
  <si>
    <t>711141559</t>
  </si>
  <si>
    <t>Provedení izolace proti zemní vlhkosti pásy přitavením NAIP na ploše vodorovné V</t>
  </si>
  <si>
    <t>https://podminky.urs.cz/item/CS_URS_2023_01/711141559</t>
  </si>
  <si>
    <t>Asfaltový hydroizolační pás (na betonový základ schodiště)</t>
  </si>
  <si>
    <t>2,5</t>
  </si>
  <si>
    <t>62853004</t>
  </si>
  <si>
    <t>pás asfaltový natavitelný modifikovaný SBS tl 4,0mm s vložkou ze skleněné tkaniny a spalitelnou PE fólií nebo jemnozrnným minerálním posypem na horním povrchu</t>
  </si>
  <si>
    <t>644391961</t>
  </si>
  <si>
    <t>2,5*1,1 'Přepočtené koeficientem množství</t>
  </si>
  <si>
    <t>632451021</t>
  </si>
  <si>
    <t>Potěr cementový vyrovnávací z malty (MC-15) v pásu o průměrné (střední) tl. od 10 do 20 mm</t>
  </si>
  <si>
    <t>https://podminky.urs.cz/item/CS_URS_2023_01/632451021</t>
  </si>
  <si>
    <t>Pozn. Na betonový základ, výkopové práce a základ viz. D.1.1</t>
  </si>
  <si>
    <t>1,62</t>
  </si>
  <si>
    <t>434191423</t>
  </si>
  <si>
    <t>Osazování schodišťových stupňů kamenných s vyspárováním styčných spár, s provizorním dřevěným zábradlím a dočasným zakrytím stupnic prkny na desku, stupňů pemrlovaných nebo ostatních</t>
  </si>
  <si>
    <t>-1410352905</t>
  </si>
  <si>
    <t>https://podminky.urs.cz/item/CS_URS_2023_01/434191423</t>
  </si>
  <si>
    <t>1,8*2</t>
  </si>
  <si>
    <t>Pol63</t>
  </si>
  <si>
    <t>Plný celomasivní stupeň - pískovec</t>
  </si>
  <si>
    <t>Sejmutí ornice tl. 200 mm pro okapový chodníček</t>
  </si>
  <si>
    <t>Pozn. Podél fasády jižního křídla směrem do zahrady v místě travnatého povrchu</t>
  </si>
  <si>
    <t>((13,44+11,11+0,95+7,455)*0,5+(2,15*0,95))</t>
  </si>
  <si>
    <t>132112131</t>
  </si>
  <si>
    <t>Hloubení nezapažených rýh šířky do 800 mm ručně s urovnáním dna do předepsaného profilu a spádu v hornině třídy těžitelnosti I skupiny 1 a 2 soudržných</t>
  </si>
  <si>
    <t>https://podminky.urs.cz/item/CS_URS_2023_01/132112131</t>
  </si>
  <si>
    <t>Výkopy pro okapový chodníček</t>
  </si>
  <si>
    <t>"Severní křídlo, severní fasáda:" (9,89-1,8)*0,4*0,2</t>
  </si>
  <si>
    <t>"Severní křídlo, východní fasáda:" 3,315*0,4*0,2</t>
  </si>
  <si>
    <t>"Jižní křídlo, severní fasáda:" 5,08*0,4*0,2</t>
  </si>
  <si>
    <t>"Jižní křídlo, východní fasáda:" 13,94*0,5*0,2</t>
  </si>
  <si>
    <t>"Jižní křídlo, jižní fasáda:" (12,06+2,15+7,455)*0,5*0,2</t>
  </si>
  <si>
    <t>564750104</t>
  </si>
  <si>
    <t>Podklad nebo kryt z kameniva hrubého drceného vel. 16-32 mm s rozprostřením a zhutněním plochy jednotlivě do 100 m2, po zhutnění tl. 180 mm</t>
  </si>
  <si>
    <t>https://podminky.urs.cz/item/CS_URS_2023_01/564750104</t>
  </si>
  <si>
    <t>Drcené kamenivo, fr.16-32, tl. 180 mm</t>
  </si>
  <si>
    <t>Skladba DL-N.03</t>
  </si>
  <si>
    <t>31,78</t>
  </si>
  <si>
    <t>Drcené kamenivo, fr.8-16, tl. 100 mm</t>
  </si>
  <si>
    <t>451577877</t>
  </si>
  <si>
    <t>Podklad nebo lože pod dlažbu (přídlažbu) v ploše vodorovné nebo ve sklonu do 1:5, tloušťky od 30 do 100 mm ze štěrkopísku</t>
  </si>
  <si>
    <t>https://podminky.urs.cz/item/CS_URS_2023_01/451577877</t>
  </si>
  <si>
    <t>Kladecí vrstva, fr. 4-8, tl. 30 mm</t>
  </si>
  <si>
    <t>Pol69</t>
  </si>
  <si>
    <t>Dlažba z nepravidelného kamene - pískovec, tl. 90 mm, vč. spárování vápennou maltou</t>
  </si>
  <si>
    <t xml:space="preserve">Skladba DL-N.03, kameny různého formátu, velikost plochy cca 600/300, 400/250, 300/200 mm, tl. 90 mm, </t>
  </si>
  <si>
    <t>skládání "na divoko", dle vzoru dochované dlažby podél domu, spáry 20 mm, spárování vápennou malto, délka okapového chodíčku 52,09 m</t>
  </si>
  <si>
    <t>31,78*1,1</t>
  </si>
  <si>
    <t>Pol70</t>
  </si>
  <si>
    <t>Dlažební kostky čedičové, formát 10/10/10 cm, barva šedá, spára 1 cm</t>
  </si>
  <si>
    <t>Kostky budou pokládány až po vysazení stromu, vnější průměr kruhu 2,2 m , ukládáno do štěrku, skladba podkadních vrstev viz. DL-N.01</t>
  </si>
  <si>
    <t>0,7*1,1</t>
  </si>
  <si>
    <t>Sejmutí ornice tl. 200 mm pro kamennou dlažbu s užšími spárami</t>
  </si>
  <si>
    <t>Pozn. Pro skladbu DL-N.01</t>
  </si>
  <si>
    <t>(362,2+20,93+1,43+1,6)</t>
  </si>
  <si>
    <t>171111103</t>
  </si>
  <si>
    <t>Uložení sypanin do násypů ručně s rozprostřením sypaniny ve vrstvách a s hrubým urovnáním zhutněných z hornin soudržných jakékoliv třídy těžitelnosti</t>
  </si>
  <si>
    <t>https://podminky.urs.cz/item/CS_URS_2023_01/171111103</t>
  </si>
  <si>
    <t>(9,5*0,68) + (6,28*0,17) + (9,61*0,42)</t>
  </si>
  <si>
    <t>Pozn. Násyp při severní fasádě severního křídla.</t>
  </si>
  <si>
    <t>Výkopy po kamennou dlažbu s užšími spárami</t>
  </si>
  <si>
    <t>386,16*0,2</t>
  </si>
  <si>
    <t>Pozn. Plocha odměřená v AutoCAD</t>
  </si>
  <si>
    <t>Výkop pro drenážní perforované potrubí ø100 mm</t>
  </si>
  <si>
    <t>2,5*0,4*0,6</t>
  </si>
  <si>
    <t>871219113</t>
  </si>
  <si>
    <t>Kladení drenážního potrubí z plastických hmot bezvýkopovým systémem z flexibilního PVC, průměru do 65 mm s obsypem ze štěrkopísku</t>
  </si>
  <si>
    <t>https://podminky.urs.cz/item/CS_URS_2023_01/871219113</t>
  </si>
  <si>
    <t>181911102</t>
  </si>
  <si>
    <t>Úprava pláně vyrovnáním výškových rozdílů ručně v hornině třídy těžitelnosti I skupiny 1 a 2 se zhutněním</t>
  </si>
  <si>
    <t>https://podminky.urs.cz/item/CS_URS_2023_01/181911102</t>
  </si>
  <si>
    <t>Hutnění zemní pláně</t>
  </si>
  <si>
    <t>386,16</t>
  </si>
  <si>
    <t>Skladba DL-N.01</t>
  </si>
  <si>
    <t>Pol78</t>
  </si>
  <si>
    <t>Dlažba z nepravidelného kamene - čedič, tl. 70 mm, úzké spáry 2-4 cm, vč. spárování štěrkem fr. 4-8 mm</t>
  </si>
  <si>
    <t xml:space="preserve">Skladba DL-N.01, skládání tzv. na divoko dle vzoru dochované dlažby, šířka spáry 2-4 cm, spáry vyplěny šotolinou, </t>
  </si>
  <si>
    <t>297,05 m2 plocha potřebná k zadláždění,  na dláždění bude použita dochovaná dlažba v areálu o celkové ploše 87,7 m2,</t>
  </si>
  <si>
    <t>lažba ukončena "do ztracena" bez obrubníku</t>
  </si>
  <si>
    <t>(386,16-114,01)*1,1</t>
  </si>
  <si>
    <t>Sejmutí ornice tl. 200 mm pro kamennou dlažbu se širšími spárami</t>
  </si>
  <si>
    <t>Pozn. Pro skladbu DL-N.02</t>
  </si>
  <si>
    <t>157,65</t>
  </si>
  <si>
    <t>Výkopy po kamennou dlažbu se širšími spárami</t>
  </si>
  <si>
    <t>157,65*0,2</t>
  </si>
  <si>
    <t>Drcené kamenivo, fr.16-32, tl. 200 mm</t>
  </si>
  <si>
    <t>Skladba DL-N.02</t>
  </si>
  <si>
    <t>Pol81</t>
  </si>
  <si>
    <t>Dlažba z nepravidelného kamene - čedič, tl. 70 mm, širší spáry 3-5 cm, vč. spárování humusem s travním semenem</t>
  </si>
  <si>
    <t>Skladba DL-N.02, skládání tzv. na divoko dle vzoru dochované dlažby, šířka spáry 3-5 cm, spáry vyplěny humusem s travním semenem, dlažba ukončena "d</t>
  </si>
  <si>
    <t>dlažba ukončena "do ztracena" bez obrubníku</t>
  </si>
  <si>
    <t>157,65*1,1</t>
  </si>
  <si>
    <t>Výkopy po pískovcové bloky</t>
  </si>
  <si>
    <t>(8,4+2,0)*0,2*0,3</t>
  </si>
  <si>
    <t>213311113</t>
  </si>
  <si>
    <t>Polštáře zhutněné pod základy z kameniva hrubého drceného, frakce 16 - 63 mm</t>
  </si>
  <si>
    <t>https://podminky.urs.cz/item/CS_URS_2023_01/213311113</t>
  </si>
  <si>
    <t>278361111</t>
  </si>
  <si>
    <t>Výztuž základu (podezdívky) betonového ze svařovaných sítí z drátů typu KARI</t>
  </si>
  <si>
    <t>https://podminky.urs.cz/item/CS_URS_2023_01/278361111</t>
  </si>
  <si>
    <t>Kari síť 100/100/60 - 4,4 kg/m2</t>
  </si>
  <si>
    <t>2,08*4,4/1000</t>
  </si>
  <si>
    <t>632450124</t>
  </si>
  <si>
    <t>Potěr cementový vyrovnávací ze suchých směsí v pásu o průměrné (střední) tl. přes 40 do 50 mm</t>
  </si>
  <si>
    <t>https://podminky.urs.cz/item/CS_URS_2023_01/632450124</t>
  </si>
  <si>
    <t>274261111</t>
  </si>
  <si>
    <t>Osazování betonových základových bloků pasů na maltu MC-25, objemu přes 0,06 do 0,10 m3</t>
  </si>
  <si>
    <t>1120503270</t>
  </si>
  <si>
    <t>https://podminky.urs.cz/item/CS_URS_2023_01/274261111</t>
  </si>
  <si>
    <t>Pol86</t>
  </si>
  <si>
    <t>Pískovcové bloky štípané, rozměr 400x200x200 mm, barva přírodní, spáry 1-2 cm, vč. spárování pískem</t>
  </si>
  <si>
    <t>998223011</t>
  </si>
  <si>
    <t>Přesun hmot pro pozemní komunikace s krytem dlážděným dopravní vzdálenost do 200 m jakékoliv délky objektu</t>
  </si>
  <si>
    <t>-232715930</t>
  </si>
  <si>
    <t>https://podminky.urs.cz/item/CS_URS_2023_01/998223011</t>
  </si>
  <si>
    <t>998223091</t>
  </si>
  <si>
    <t>Přesun hmot pro pozemní komunikace s krytem dlážděným Příplatek k ceně za zvětšený přesun přes vymezenou největší dopravní vzdálenost do 1000 m</t>
  </si>
  <si>
    <t>-1160460458</t>
  </si>
  <si>
    <t>https://podminky.urs.cz/item/CS_URS_2023_01/998223091</t>
  </si>
  <si>
    <t>SO 07 - Návrh zahradních úprav</t>
  </si>
  <si>
    <t>D2 - KAPITOLA I.1 - Průzkum staveniště</t>
  </si>
  <si>
    <t>D3 - KAPITOLA I.2 - Geodetické práce</t>
  </si>
  <si>
    <t>D4 - KAPITOLA I.3 - Odstranění odpadů</t>
  </si>
  <si>
    <t>D5 - KAPITOLA I.5 - Obdělání půdy ČSN 83 9011</t>
  </si>
  <si>
    <t>D6 - KAPITOLA I.6 - Výsadba stromů ČSN 83 9021</t>
  </si>
  <si>
    <t>D7 - KAPITOLA I.7 - Výsadba keřů a trvalek ČSN 83 9021</t>
  </si>
  <si>
    <t>D8 - KAPITOLA I.8 - Založení trávníků ČSN 83 9021</t>
  </si>
  <si>
    <t>KAPITOLA I.1 - Průzkum staveniště</t>
  </si>
  <si>
    <t>Pol87</t>
  </si>
  <si>
    <t>786015298</t>
  </si>
  <si>
    <t>KAPITOLA I.2 - Geodetické práce</t>
  </si>
  <si>
    <t>Pol88</t>
  </si>
  <si>
    <t>908387986</t>
  </si>
  <si>
    <t>KAPITOLA I.3 - Odstranění odpadů</t>
  </si>
  <si>
    <t>Pol89</t>
  </si>
  <si>
    <t>Odstranění kamene sběrem</t>
  </si>
  <si>
    <t>-964034552</t>
  </si>
  <si>
    <t>Pol90</t>
  </si>
  <si>
    <t>Přemístění odpadů do 10 km</t>
  </si>
  <si>
    <t>-1116077368</t>
  </si>
  <si>
    <t>Pol91</t>
  </si>
  <si>
    <t>Poplatky za skládkování</t>
  </si>
  <si>
    <t>-967229723</t>
  </si>
  <si>
    <t>Pol92</t>
  </si>
  <si>
    <t>Odstranění starého trávníku travní slupovačkou v tl. 3 cm do 500 m2 s naložením a odvozem do 20 km v rovině nebo svahu do 1:5</t>
  </si>
  <si>
    <t>1215702886</t>
  </si>
  <si>
    <t>44+197+20+23,7+7,8</t>
  </si>
  <si>
    <t>Pozn. Včetně dopravy a práce 2 osob, včetně travní slupovačky</t>
  </si>
  <si>
    <t>Pol93</t>
  </si>
  <si>
    <t>Poplatek za uložení na recyklační skládce</t>
  </si>
  <si>
    <t>-101395729</t>
  </si>
  <si>
    <t>Pol94</t>
  </si>
  <si>
    <t>Sejmutí ornice tl. 200 mm v místech záhonu</t>
  </si>
  <si>
    <t>1747977696</t>
  </si>
  <si>
    <t>13+3,5+12,1+15,4</t>
  </si>
  <si>
    <t>Pozn. Podél ohradní zdi pro tvorbu záhonu</t>
  </si>
  <si>
    <t>Pol95</t>
  </si>
  <si>
    <t>Rozrušení plochy před rozprostředním zeminy na hloubku 5-15 cm</t>
  </si>
  <si>
    <t>-1330511066</t>
  </si>
  <si>
    <t>Pol96</t>
  </si>
  <si>
    <t>Plošná úprava terénu ±5 až 10 cm</t>
  </si>
  <si>
    <t>-460198446</t>
  </si>
  <si>
    <t>Pol97</t>
  </si>
  <si>
    <t>Rozprostřední zeminy, tl. 200 mm</t>
  </si>
  <si>
    <t>-146046465</t>
  </si>
  <si>
    <t>44*0,20</t>
  </si>
  <si>
    <t>Pozn. V místech navrhovaného záhonu podél ohradní zdi</t>
  </si>
  <si>
    <t>KAPITOLA I.5 - Obdělání půdy ČSN 83 9011</t>
  </si>
  <si>
    <t>Pol100</t>
  </si>
  <si>
    <t>Obdělání půdy hrabáním</t>
  </si>
  <si>
    <t>-264055692</t>
  </si>
  <si>
    <t>Pol98</t>
  </si>
  <si>
    <t>Obdělání půdy nakopáním na hloubku do 0,1 m v rovině a svahu do 1:5</t>
  </si>
  <si>
    <t>238765650</t>
  </si>
  <si>
    <t>Pol99</t>
  </si>
  <si>
    <t>Obdělání půdy frézováním v rovině a svahu do 1:5</t>
  </si>
  <si>
    <t>-674322622</t>
  </si>
  <si>
    <t>D6</t>
  </si>
  <si>
    <t>KAPITOLA I.6 - Výsadba stromů ČSN 83 9021</t>
  </si>
  <si>
    <t>Pol101</t>
  </si>
  <si>
    <t>Vytýčení výsadeb</t>
  </si>
  <si>
    <t>1844615285</t>
  </si>
  <si>
    <t>Pol102</t>
  </si>
  <si>
    <t>Hloubení jam pro výsadbu stromů s výměnou 100% půdy zeminy tř. 1 až 4 v rovině a svahu do 1:5</t>
  </si>
  <si>
    <t>56109832</t>
  </si>
  <si>
    <t>Pol103</t>
  </si>
  <si>
    <t>Výsadba stromů s balem do 60 cm vč. zalití vodou</t>
  </si>
  <si>
    <t>-1498772401</t>
  </si>
  <si>
    <t>Pol104</t>
  </si>
  <si>
    <t>Ukotvení dřevin 3 kůly</t>
  </si>
  <si>
    <t>-666661980</t>
  </si>
  <si>
    <t>Pol105</t>
  </si>
  <si>
    <t>Dodávka kůlů 300 cm</t>
  </si>
  <si>
    <t>-947669844</t>
  </si>
  <si>
    <t>Pol106</t>
  </si>
  <si>
    <t>Dodávka příček</t>
  </si>
  <si>
    <t>-2065888569</t>
  </si>
  <si>
    <t>Pol107</t>
  </si>
  <si>
    <t>Dodávka úvazků</t>
  </si>
  <si>
    <t>1772912761</t>
  </si>
  <si>
    <t>Pol108</t>
  </si>
  <si>
    <t>Pěstební substrát na výměnu v jamkách s přídavkem půdního kondicionéru (0,5 kg/strom)</t>
  </si>
  <si>
    <t>-588709045</t>
  </si>
  <si>
    <t>Pol109</t>
  </si>
  <si>
    <t>Osazení misek vysázených dřevin trávou</t>
  </si>
  <si>
    <t>701058786</t>
  </si>
  <si>
    <t>Pol110</t>
  </si>
  <si>
    <t>Osivo - travní směr parková</t>
  </si>
  <si>
    <t>934784500</t>
  </si>
  <si>
    <t>Pol111</t>
  </si>
  <si>
    <t>Hnojení tabletovým hnojime s pozvolným uvolňováním živin, jednotlivě k rostlinám</t>
  </si>
  <si>
    <t>467986611</t>
  </si>
  <si>
    <t>Pol112</t>
  </si>
  <si>
    <t>Junglans regia (Ořešák královský)</t>
  </si>
  <si>
    <t>439931941</t>
  </si>
  <si>
    <t>Pol113</t>
  </si>
  <si>
    <t>Doprava rostlin</t>
  </si>
  <si>
    <t>1274279974</t>
  </si>
  <si>
    <t>Pol114</t>
  </si>
  <si>
    <t>Malus domestica "Rajka" (Jabloň zimní "Rajka")</t>
  </si>
  <si>
    <t>1420250304</t>
  </si>
  <si>
    <t>Pol115</t>
  </si>
  <si>
    <t>1504792960</t>
  </si>
  <si>
    <t>Pol116</t>
  </si>
  <si>
    <t>Přesun na staveništi</t>
  </si>
  <si>
    <t>-362418156</t>
  </si>
  <si>
    <t>KAPITOLA I.7 - Výsadba keřů a trvalek ČSN 83 9021</t>
  </si>
  <si>
    <t>Pol117</t>
  </si>
  <si>
    <t>Vytýčení záhonů a výsadeb</t>
  </si>
  <si>
    <t>595530096</t>
  </si>
  <si>
    <t>Pol118</t>
  </si>
  <si>
    <t>Instalace zahradního ocelového obrubníku</t>
  </si>
  <si>
    <t>-2126295677</t>
  </si>
  <si>
    <t>Pol119</t>
  </si>
  <si>
    <t>Zahradní ocelový obrubník, pozink 125x1000x2,6mm</t>
  </si>
  <si>
    <t>358054901</t>
  </si>
  <si>
    <t>Pol120</t>
  </si>
  <si>
    <t>Založení záhonu pro výsadbu rostlin v rovině a svahu do 1:5</t>
  </si>
  <si>
    <t>2039769244</t>
  </si>
  <si>
    <t>Pol121</t>
  </si>
  <si>
    <t>Hloubení jamek pro vysazování rostlin v zemině tř. 1 až 4 s výměnou 50 % půdy zeminy na rovině nebo ve svahu do 1:5, obj. 0,02 - 0,05 m3</t>
  </si>
  <si>
    <t>1621747140</t>
  </si>
  <si>
    <t>Pol122</t>
  </si>
  <si>
    <t>Hloubení jamek pro vysazování rostlin v zemině tř. 1 až 4 s výměnou 50 % půdy zeminy na rovině nebo ve svahu do 1:5, obj. 0,4-1 m3</t>
  </si>
  <si>
    <t>243513560</t>
  </si>
  <si>
    <t>Pol123</t>
  </si>
  <si>
    <t>Pěstební substrát na výměnu v jamkách (5% organických látek)</t>
  </si>
  <si>
    <t>-1837016343</t>
  </si>
  <si>
    <t>(0,3*0,3*0,3)/2*42+(1,0*1,0*0,8)/2*21</t>
  </si>
  <si>
    <t>Pol124</t>
  </si>
  <si>
    <t>Výsadba keřů s balem se zalitím vodou</t>
  </si>
  <si>
    <t>-266046773</t>
  </si>
  <si>
    <t>Pol125</t>
  </si>
  <si>
    <t>Výsadba trvalek se zalitím vodou</t>
  </si>
  <si>
    <t>1993452097</t>
  </si>
  <si>
    <t>Pol126</t>
  </si>
  <si>
    <t>Mulčování záhonů praným kačírkem v. 50 mm</t>
  </si>
  <si>
    <t>556650093</t>
  </si>
  <si>
    <t>Pol127</t>
  </si>
  <si>
    <t>Dodávka praného kačírku fr. 16-32 mm, tl. 50 mm</t>
  </si>
  <si>
    <t>-1138380059</t>
  </si>
  <si>
    <t>44*0,05</t>
  </si>
  <si>
    <t>Pozn. Okrasný praný kačírek bílý tvořený drobnými říčními valounky, barva přírodní</t>
  </si>
  <si>
    <t>Pol128</t>
  </si>
  <si>
    <t>Doprava praného kačírku</t>
  </si>
  <si>
    <t>457963620</t>
  </si>
  <si>
    <t>Pol129</t>
  </si>
  <si>
    <t>Doprava rostlin keřů a trvalek</t>
  </si>
  <si>
    <t>km</t>
  </si>
  <si>
    <t>-463825520</t>
  </si>
  <si>
    <t>Pol130</t>
  </si>
  <si>
    <t>Rosa PN "New Dawn" (Růže pnoucí "New Dawn")</t>
  </si>
  <si>
    <t>-156187547</t>
  </si>
  <si>
    <t>Pol131</t>
  </si>
  <si>
    <t>Rosa hugonis (Růže Hugova)</t>
  </si>
  <si>
    <t>1985567233</t>
  </si>
  <si>
    <t>Pol132</t>
  </si>
  <si>
    <t>Philadelphus virginalis "Mont Blanc" (Pustoryl panenský "Mont Blanc")</t>
  </si>
  <si>
    <t>-191936523</t>
  </si>
  <si>
    <t>Pol133</t>
  </si>
  <si>
    <t>Syringa vulgaris "Andenken an Ludwig Späth" (Šeřík obecný)</t>
  </si>
  <si>
    <t>-1377321616</t>
  </si>
  <si>
    <t>Pol134</t>
  </si>
  <si>
    <t>Paeonia suffruticosa "Zi Guang Xia Pei" (Pivoňka dřevitá "Zi Guang Xia Pei")</t>
  </si>
  <si>
    <t>782983763</t>
  </si>
  <si>
    <t>Pol135</t>
  </si>
  <si>
    <t>Viburnum opulus "Roseum" (Kalina obecná "Roseum")</t>
  </si>
  <si>
    <t>-1234557029</t>
  </si>
  <si>
    <t>Pol136</t>
  </si>
  <si>
    <t>Levandula angustifolia (Levandule lékařská)</t>
  </si>
  <si>
    <t>867385284</t>
  </si>
  <si>
    <t>Pol137</t>
  </si>
  <si>
    <t>Salvia nemorosa "Ostfriesland" (Šalvěj hajní "Ostfriesland")</t>
  </si>
  <si>
    <t>1729871808</t>
  </si>
  <si>
    <t>Pol138</t>
  </si>
  <si>
    <t>Vinca minor "Argenteovariegata" (Barvínek menší "Argenteovariegata")</t>
  </si>
  <si>
    <t>1446808412</t>
  </si>
  <si>
    <t>Pol139</t>
  </si>
  <si>
    <t>Hemerocallis "Bonanza" (Denivka "Bonanza")</t>
  </si>
  <si>
    <t>-1270650436</t>
  </si>
  <si>
    <t>D8</t>
  </si>
  <si>
    <t>KAPITOLA I.8 - Založení trávníků ČSN 83 9021</t>
  </si>
  <si>
    <t>Pol140</t>
  </si>
  <si>
    <t>Založení parkového trávníku</t>
  </si>
  <si>
    <t>-1166576248</t>
  </si>
  <si>
    <t>Pol141</t>
  </si>
  <si>
    <t>Dodávka startovacího hnojiva</t>
  </si>
  <si>
    <t>375796720</t>
  </si>
  <si>
    <t>Pol142</t>
  </si>
  <si>
    <t>Rozprostření travního písku v rovině</t>
  </si>
  <si>
    <t>1263540319</t>
  </si>
  <si>
    <t>Pol143</t>
  </si>
  <si>
    <t>Rozprostření substrátu na travnatých plochách do tl. 5 cm, v rovině</t>
  </si>
  <si>
    <t>-1228488814</t>
  </si>
  <si>
    <t>Pol144</t>
  </si>
  <si>
    <t>Pěstební substrát dle zrnitostního složení a obsahu živin - kompost</t>
  </si>
  <si>
    <t>-1292608642</t>
  </si>
  <si>
    <t>Pol145</t>
  </si>
  <si>
    <t>Travní písek - aktivátor kořenů, 20 kg / balení</t>
  </si>
  <si>
    <t>675874231</t>
  </si>
  <si>
    <t>Pol146</t>
  </si>
  <si>
    <t>Parková travní směs</t>
  </si>
  <si>
    <t>-1546679231</t>
  </si>
  <si>
    <t>Pol147</t>
  </si>
  <si>
    <t>Pokosení trávníku (2x)</t>
  </si>
  <si>
    <t>1344734759</t>
  </si>
  <si>
    <t>Pol148</t>
  </si>
  <si>
    <t>Zalití vodou (opakování 2x, 25l - 0,025 m3/m2)</t>
  </si>
  <si>
    <t>512027229</t>
  </si>
  <si>
    <t>012002006</t>
  </si>
  <si>
    <t>Podrobný restaurátorský průzkum omítek (vnitřní/venkovní)</t>
  </si>
  <si>
    <t>737674175</t>
  </si>
  <si>
    <t>013254007</t>
  </si>
  <si>
    <t xml:space="preserve">Pasport stavu dřevěné pavlače </t>
  </si>
  <si>
    <t>1366070722</t>
  </si>
  <si>
    <t>013254008</t>
  </si>
  <si>
    <t>DD dřevěné pavlače (viz. SO 01 - D.1.1.c D05)</t>
  </si>
  <si>
    <t>-1718646429</t>
  </si>
  <si>
    <t>013254014</t>
  </si>
  <si>
    <t>DD prevet – hradební bašta (viz. SO 02 D.1.1.b P01b)</t>
  </si>
  <si>
    <t>-91323516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</si>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</sst>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5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0000A8"/>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8"/>
      <color theme="10"/>
      <name val="Wingdings 2"/>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i/>
      <sz val="7"/>
      <color rgb="FF969696"/>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0" borderId="0" applyNumberFormat="0" applyFill="0" applyBorder="0" applyAlignment="0" applyProtection="0"/>
  </cellStyleXfs>
  <cellXfs count="338">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9"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ill="1" applyAlignment="1">
      <alignment vertical="center"/>
    </xf>
    <xf numFmtId="0" fontId="5" fillId="3" borderId="6" xfId="0" applyFont="1" applyFill="1" applyBorder="1" applyAlignment="1">
      <alignment horizontal="left" vertical="center"/>
    </xf>
    <xf numFmtId="0" fontId="0" fillId="3" borderId="7" xfId="0" applyFill="1" applyBorder="1" applyAlignment="1">
      <alignment vertical="center"/>
    </xf>
    <xf numFmtId="0" fontId="5" fillId="3" borderId="7" xfId="0" applyFont="1" applyFill="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9"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22" fillId="0" borderId="0" xfId="0" applyFont="1" applyAlignment="1">
      <alignment horizontal="left" vertical="center"/>
    </xf>
    <xf numFmtId="0" fontId="0" fillId="0" borderId="12" xfId="0" applyBorder="1" applyAlignment="1">
      <alignment vertical="center"/>
    </xf>
    <xf numFmtId="0" fontId="0" fillId="4" borderId="7" xfId="0" applyFill="1" applyBorder="1" applyAlignment="1">
      <alignment vertical="center"/>
    </xf>
    <xf numFmtId="0" fontId="23" fillId="4" borderId="13" xfId="0" applyFont="1" applyFill="1" applyBorder="1" applyAlignment="1">
      <alignment horizontal="center" vertical="center"/>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0" fillId="0" borderId="17" xfId="0" applyBorder="1" applyAlignment="1">
      <alignment vertical="center"/>
    </xf>
    <xf numFmtId="0" fontId="5"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vertical="center"/>
    </xf>
    <xf numFmtId="0" fontId="5" fillId="0" borderId="0" xfId="0" applyFont="1" applyAlignment="1">
      <alignment horizontal="center" vertical="center"/>
    </xf>
    <xf numFmtId="4" fontId="21" fillId="0" borderId="18" xfId="0" applyNumberFormat="1" applyFont="1" applyBorder="1" applyAlignment="1">
      <alignment vertical="center"/>
    </xf>
    <xf numFmtId="4" fontId="21" fillId="0" borderId="0" xfId="0" applyNumberFormat="1" applyFont="1" applyAlignment="1">
      <alignment vertical="center"/>
    </xf>
    <xf numFmtId="166" fontId="21" fillId="0" borderId="0" xfId="0" applyNumberFormat="1" applyFont="1" applyAlignment="1">
      <alignment vertical="center"/>
    </xf>
    <xf numFmtId="4" fontId="21" fillId="0" borderId="12"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4" fillId="0" borderId="0" xfId="0" applyFont="1" applyAlignment="1">
      <alignment horizontal="center" vertical="center"/>
    </xf>
    <xf numFmtId="4" fontId="29" fillId="0" borderId="18" xfId="0" applyNumberFormat="1" applyFont="1" applyBorder="1" applyAlignment="1">
      <alignment vertical="center"/>
    </xf>
    <xf numFmtId="4" fontId="29" fillId="0" borderId="0" xfId="0" applyNumberFormat="1" applyFont="1" applyAlignment="1">
      <alignment vertical="center"/>
    </xf>
    <xf numFmtId="166" fontId="29" fillId="0" borderId="0" xfId="0" applyNumberFormat="1" applyFont="1" applyAlignment="1">
      <alignment vertical="center"/>
    </xf>
    <xf numFmtId="4" fontId="29" fillId="0" borderId="12" xfId="0" applyNumberFormat="1" applyFont="1" applyBorder="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4" fontId="2" fillId="0" borderId="18" xfId="0" applyNumberFormat="1" applyFont="1" applyBorder="1" applyAlignment="1">
      <alignment vertical="center"/>
    </xf>
    <xf numFmtId="4" fontId="2" fillId="0" borderId="0" xfId="0" applyNumberFormat="1" applyFont="1" applyAlignment="1">
      <alignment vertical="center"/>
    </xf>
    <xf numFmtId="166" fontId="2" fillId="0" borderId="0" xfId="0" applyNumberFormat="1" applyFont="1" applyAlignment="1">
      <alignment vertical="center"/>
    </xf>
    <xf numFmtId="4" fontId="2" fillId="0" borderId="12" xfId="0" applyNumberFormat="1" applyFont="1" applyBorder="1" applyAlignment="1">
      <alignment vertical="center"/>
    </xf>
    <xf numFmtId="0" fontId="31" fillId="0" borderId="0" xfId="20" applyFont="1" applyAlignment="1">
      <alignment horizontal="center" vertical="center"/>
    </xf>
    <xf numFmtId="4" fontId="2" fillId="0" borderId="19" xfId="0" applyNumberFormat="1" applyFont="1" applyBorder="1" applyAlignment="1">
      <alignment vertical="center"/>
    </xf>
    <xf numFmtId="4" fontId="2" fillId="0" borderId="20" xfId="0" applyNumberFormat="1" applyFont="1" applyBorder="1" applyAlignment="1">
      <alignment vertical="center"/>
    </xf>
    <xf numFmtId="166" fontId="2" fillId="0" borderId="20" xfId="0" applyNumberFormat="1" applyFont="1" applyBorder="1" applyAlignment="1">
      <alignment vertical="center"/>
    </xf>
    <xf numFmtId="4" fontId="2" fillId="0" borderId="21" xfId="0" applyNumberFormat="1" applyFont="1" applyBorder="1" applyAlignment="1">
      <alignment vertical="center"/>
    </xf>
    <xf numFmtId="0" fontId="32" fillId="0" borderId="0" xfId="0" applyFont="1" applyAlignment="1">
      <alignment horizontal="left" vertical="center"/>
    </xf>
    <xf numFmtId="0" fontId="0" fillId="0" borderId="3" xfId="0" applyBorder="1" applyAlignment="1">
      <alignment vertical="center" wrapText="1"/>
    </xf>
    <xf numFmtId="0" fontId="19" fillId="0" borderId="0" xfId="0" applyFont="1" applyAlignment="1">
      <alignment horizontal="left" vertical="center"/>
    </xf>
    <xf numFmtId="164" fontId="2" fillId="0" borderId="0" xfId="0" applyNumberFormat="1" applyFont="1" applyAlignment="1">
      <alignment horizontal="right" vertical="center"/>
    </xf>
    <xf numFmtId="0" fontId="0" fillId="4" borderId="0" xfId="0"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ill="1" applyBorder="1" applyAlignment="1">
      <alignment vertical="center"/>
    </xf>
    <xf numFmtId="0" fontId="23" fillId="4" borderId="0" xfId="0" applyFont="1" applyFill="1" applyAlignment="1">
      <alignment horizontal="left" vertical="center"/>
    </xf>
    <xf numFmtId="0" fontId="23" fillId="4" borderId="0" xfId="0" applyFont="1" applyFill="1" applyAlignment="1">
      <alignment horizontal="right" vertical="center"/>
    </xf>
    <xf numFmtId="0" fontId="33"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3" xfId="0"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16" xfId="0" applyFont="1" applyFill="1" applyBorder="1" applyAlignment="1">
      <alignment horizontal="center" vertical="center" wrapText="1"/>
    </xf>
    <xf numFmtId="4" fontId="25" fillId="0" borderId="0" xfId="0" applyNumberFormat="1" applyFont="1"/>
    <xf numFmtId="166" fontId="34" fillId="0" borderId="10" xfId="0" applyNumberFormat="1" applyFont="1" applyBorder="1"/>
    <xf numFmtId="166" fontId="34" fillId="0" borderId="11" xfId="0" applyNumberFormat="1" applyFont="1" applyBorder="1"/>
    <xf numFmtId="4" fontId="35"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0" fontId="9" fillId="0" borderId="0" xfId="0" applyFont="1" applyProtection="1">
      <protection locked="0"/>
    </xf>
    <xf numFmtId="4" fontId="7" fillId="0" borderId="0" xfId="0" applyNumberFormat="1" applyFont="1"/>
    <xf numFmtId="0" fontId="9" fillId="0" borderId="18" xfId="0" applyFont="1" applyBorder="1"/>
    <xf numFmtId="166" fontId="9" fillId="0" borderId="0" xfId="0" applyNumberFormat="1" applyFont="1"/>
    <xf numFmtId="166" fontId="9" fillId="0" borderId="12"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23" fillId="0" borderId="22" xfId="0" applyFont="1" applyBorder="1" applyAlignment="1">
      <alignment horizontal="center" vertical="center"/>
    </xf>
    <xf numFmtId="49" fontId="23" fillId="0" borderId="22" xfId="0" applyNumberFormat="1" applyFont="1" applyBorder="1" applyAlignment="1">
      <alignment horizontal="left" vertical="center" wrapText="1"/>
    </xf>
    <xf numFmtId="0" fontId="23" fillId="0" borderId="22" xfId="0" applyFont="1" applyBorder="1" applyAlignment="1">
      <alignment horizontal="left" vertical="center" wrapText="1"/>
    </xf>
    <xf numFmtId="0" fontId="23" fillId="0" borderId="22" xfId="0" applyFont="1" applyBorder="1" applyAlignment="1">
      <alignment horizontal="center" vertical="center" wrapText="1"/>
    </xf>
    <xf numFmtId="167" fontId="23" fillId="0" borderId="22" xfId="0" applyNumberFormat="1" applyFont="1" applyBorder="1" applyAlignment="1">
      <alignment vertical="center"/>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lignment vertical="center"/>
    </xf>
    <xf numFmtId="0" fontId="24" fillId="2" borderId="18" xfId="0" applyFont="1" applyFill="1" applyBorder="1" applyAlignment="1" applyProtection="1">
      <alignment horizontal="left" vertical="center"/>
      <protection locked="0"/>
    </xf>
    <xf numFmtId="0" fontId="24" fillId="0" borderId="0" xfId="0" applyFont="1" applyAlignment="1">
      <alignment horizontal="center" vertical="center"/>
    </xf>
    <xf numFmtId="166" fontId="24" fillId="0" borderId="0" xfId="0" applyNumberFormat="1" applyFont="1" applyAlignment="1">
      <alignment vertical="center"/>
    </xf>
    <xf numFmtId="166" fontId="24" fillId="0" borderId="12" xfId="0" applyNumberFormat="1" applyFont="1" applyBorder="1" applyAlignment="1">
      <alignment vertical="center"/>
    </xf>
    <xf numFmtId="0" fontId="23" fillId="0" borderId="0" xfId="0" applyFont="1" applyAlignment="1">
      <alignment horizontal="left" vertical="center"/>
    </xf>
    <xf numFmtId="4" fontId="0" fillId="0" borderId="0" xfId="0" applyNumberFormat="1" applyAlignment="1">
      <alignment vertical="center"/>
    </xf>
    <xf numFmtId="0" fontId="36" fillId="0" borderId="0" xfId="0" applyFont="1" applyAlignment="1">
      <alignment horizontal="left" vertical="center"/>
    </xf>
    <xf numFmtId="0" fontId="37" fillId="0" borderId="0" xfId="20" applyFont="1" applyAlignment="1" applyProtection="1">
      <alignment vertical="center" wrapText="1"/>
      <protection/>
    </xf>
    <xf numFmtId="0" fontId="0" fillId="0" borderId="0" xfId="0" applyAlignment="1" applyProtection="1">
      <alignment vertical="center"/>
      <protection locked="0"/>
    </xf>
    <xf numFmtId="0" fontId="0" fillId="0" borderId="18" xfId="0" applyBorder="1" applyAlignment="1">
      <alignment vertical="center"/>
    </xf>
    <xf numFmtId="0" fontId="10" fillId="0" borderId="3" xfId="0" applyFont="1" applyBorder="1" applyAlignment="1">
      <alignment vertical="center"/>
    </xf>
    <xf numFmtId="0" fontId="38"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12" xfId="0" applyFont="1" applyBorder="1" applyAlignment="1">
      <alignment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8" xfId="0" applyFont="1" applyBorder="1" applyAlignment="1">
      <alignment vertical="center"/>
    </xf>
    <xf numFmtId="0" fontId="13" fillId="0" borderId="12" xfId="0" applyFont="1" applyBorder="1" applyAlignment="1">
      <alignment vertical="center"/>
    </xf>
    <xf numFmtId="0" fontId="39" fillId="0" borderId="22" xfId="0" applyFont="1" applyBorder="1" applyAlignment="1">
      <alignment horizontal="center" vertical="center"/>
    </xf>
    <xf numFmtId="49" fontId="39" fillId="0" borderId="22" xfId="0" applyNumberFormat="1" applyFont="1" applyBorder="1" applyAlignment="1">
      <alignment horizontal="left" vertical="center" wrapText="1"/>
    </xf>
    <xf numFmtId="0" fontId="39" fillId="0" borderId="22" xfId="0" applyFont="1" applyBorder="1" applyAlignment="1">
      <alignment horizontal="left" vertical="center" wrapText="1"/>
    </xf>
    <xf numFmtId="0" fontId="39" fillId="0" borderId="22" xfId="0" applyFont="1" applyBorder="1" applyAlignment="1">
      <alignment horizontal="center" vertical="center" wrapText="1"/>
    </xf>
    <xf numFmtId="167" fontId="39" fillId="0" borderId="22" xfId="0" applyNumberFormat="1" applyFont="1" applyBorder="1" applyAlignment="1">
      <alignment vertical="center"/>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lignment vertical="center"/>
    </xf>
    <xf numFmtId="0" fontId="40" fillId="0" borderId="3" xfId="0" applyFont="1" applyBorder="1" applyAlignment="1">
      <alignment vertical="center"/>
    </xf>
    <xf numFmtId="0" fontId="39" fillId="2" borderId="18" xfId="0" applyFont="1" applyFill="1" applyBorder="1" applyAlignment="1" applyProtection="1">
      <alignment horizontal="left" vertical="center"/>
      <protection locked="0"/>
    </xf>
    <xf numFmtId="0" fontId="39" fillId="0" borderId="0" xfId="0" applyFont="1" applyAlignment="1">
      <alignment horizontal="center" vertical="center"/>
    </xf>
    <xf numFmtId="0" fontId="41" fillId="0" borderId="0" xfId="0" applyFont="1" applyAlignment="1">
      <alignment vertical="center" wrapText="1"/>
    </xf>
    <xf numFmtId="167" fontId="23" fillId="2" borderId="22" xfId="0" applyNumberFormat="1" applyFont="1" applyFill="1" applyBorder="1" applyAlignment="1" applyProtection="1">
      <alignment vertical="center"/>
      <protection locked="0"/>
    </xf>
    <xf numFmtId="0" fontId="24" fillId="2" borderId="19" xfId="0" applyFont="1" applyFill="1" applyBorder="1" applyAlignment="1" applyProtection="1">
      <alignment horizontal="left" vertical="center"/>
      <protection locked="0"/>
    </xf>
    <xf numFmtId="0" fontId="24" fillId="0" borderId="20" xfId="0" applyFont="1" applyBorder="1" applyAlignment="1">
      <alignment horizontal="center" vertical="center"/>
    </xf>
    <xf numFmtId="0" fontId="0" fillId="0" borderId="20" xfId="0" applyBorder="1" applyAlignment="1">
      <alignment vertical="center"/>
    </xf>
    <xf numFmtId="166" fontId="24" fillId="0" borderId="20" xfId="0" applyNumberFormat="1" applyFont="1" applyBorder="1" applyAlignment="1">
      <alignment vertical="center"/>
    </xf>
    <xf numFmtId="166" fontId="24" fillId="0" borderId="21" xfId="0" applyNumberFormat="1" applyFont="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0" fontId="13" fillId="0" borderId="21" xfId="0" applyFont="1" applyBorder="1" applyAlignment="1">
      <alignment vertical="center"/>
    </xf>
    <xf numFmtId="0" fontId="0" fillId="0" borderId="19" xfId="0" applyBorder="1" applyAlignment="1">
      <alignment vertical="center"/>
    </xf>
    <xf numFmtId="0" fontId="0" fillId="0" borderId="21" xfId="0" applyBorder="1" applyAlignment="1">
      <alignment vertical="center"/>
    </xf>
    <xf numFmtId="167" fontId="39" fillId="2" borderId="22" xfId="0" applyNumberFormat="1" applyFont="1" applyFill="1" applyBorder="1" applyAlignment="1" applyProtection="1">
      <alignment vertical="center"/>
      <protection locked="0"/>
    </xf>
    <xf numFmtId="0" fontId="39" fillId="2" borderId="19" xfId="0" applyFont="1" applyFill="1" applyBorder="1" applyAlignment="1" applyProtection="1">
      <alignment horizontal="left" vertical="center"/>
      <protection locked="0"/>
    </xf>
    <xf numFmtId="0" fontId="39" fillId="0" borderId="20" xfId="0" applyFont="1" applyBorder="1" applyAlignment="1">
      <alignment horizontal="center" vertical="center"/>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0" fillId="0" borderId="0" xfId="0" applyAlignment="1">
      <alignment vertical="top"/>
    </xf>
    <xf numFmtId="0" fontId="42" fillId="0" borderId="23" xfId="0" applyFont="1" applyBorder="1" applyAlignment="1">
      <alignment vertical="center" wrapText="1"/>
    </xf>
    <xf numFmtId="0" fontId="42" fillId="0" borderId="24" xfId="0" applyFont="1" applyBorder="1" applyAlignment="1">
      <alignment vertical="center" wrapText="1"/>
    </xf>
    <xf numFmtId="0" fontId="42" fillId="0" borderId="25" xfId="0" applyFont="1" applyBorder="1" applyAlignment="1">
      <alignment vertical="center" wrapText="1"/>
    </xf>
    <xf numFmtId="0" fontId="42" fillId="0" borderId="26" xfId="0" applyFont="1" applyBorder="1" applyAlignment="1">
      <alignment horizontal="center" vertical="center" wrapText="1"/>
    </xf>
    <xf numFmtId="0" fontId="42" fillId="0" borderId="27" xfId="0" applyFont="1" applyBorder="1" applyAlignment="1">
      <alignment horizontal="center" vertical="center" wrapText="1"/>
    </xf>
    <xf numFmtId="0" fontId="42" fillId="0" borderId="26" xfId="0" applyFont="1" applyBorder="1" applyAlignment="1">
      <alignment vertical="center" wrapText="1"/>
    </xf>
    <xf numFmtId="0" fontId="42" fillId="0" borderId="27" xfId="0" applyFont="1" applyBorder="1" applyAlignment="1">
      <alignment vertical="center" wrapText="1"/>
    </xf>
    <xf numFmtId="0" fontId="44" fillId="0" borderId="0" xfId="0" applyFont="1" applyBorder="1" applyAlignment="1">
      <alignment horizontal="left" vertical="center" wrapText="1"/>
    </xf>
    <xf numFmtId="0" fontId="0" fillId="0" borderId="0" xfId="0" applyFont="1" applyBorder="1" applyAlignment="1">
      <alignment horizontal="left" vertical="center" wrapText="1"/>
    </xf>
    <xf numFmtId="0" fontId="45"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2" fillId="0" borderId="28" xfId="0" applyFont="1" applyBorder="1" applyAlignment="1">
      <alignment vertical="center" wrapText="1"/>
    </xf>
    <xf numFmtId="0" fontId="46" fillId="0" borderId="29" xfId="0" applyFont="1" applyBorder="1" applyAlignment="1">
      <alignment vertical="center" wrapText="1"/>
    </xf>
    <xf numFmtId="0" fontId="42" fillId="0" borderId="30" xfId="0" applyFont="1" applyBorder="1" applyAlignment="1">
      <alignment vertical="center" wrapText="1"/>
    </xf>
    <xf numFmtId="0" fontId="42" fillId="0" borderId="0" xfId="0" applyFont="1" applyBorder="1" applyAlignment="1">
      <alignment vertical="top"/>
    </xf>
    <xf numFmtId="0" fontId="42" fillId="0" borderId="0" xfId="0" applyFont="1" applyAlignment="1">
      <alignment vertical="top"/>
    </xf>
    <xf numFmtId="0" fontId="42" fillId="0" borderId="23" xfId="0" applyFont="1" applyBorder="1" applyAlignment="1">
      <alignment horizontal="left" vertical="center"/>
    </xf>
    <xf numFmtId="0" fontId="42" fillId="0" borderId="24" xfId="0" applyFont="1" applyBorder="1" applyAlignment="1">
      <alignment horizontal="left" vertical="center"/>
    </xf>
    <xf numFmtId="0" fontId="42" fillId="0" borderId="25" xfId="0" applyFont="1" applyBorder="1" applyAlignment="1">
      <alignment horizontal="left" vertical="center"/>
    </xf>
    <xf numFmtId="0" fontId="42" fillId="0" borderId="26" xfId="0" applyFont="1" applyBorder="1" applyAlignment="1">
      <alignment horizontal="left" vertical="center"/>
    </xf>
    <xf numFmtId="0" fontId="42" fillId="0" borderId="27" xfId="0" applyFont="1" applyBorder="1" applyAlignment="1">
      <alignment horizontal="left" vertical="center"/>
    </xf>
    <xf numFmtId="0" fontId="44" fillId="0" borderId="0" xfId="0" applyFont="1" applyBorder="1" applyAlignment="1">
      <alignment horizontal="left" vertical="center"/>
    </xf>
    <xf numFmtId="0" fontId="47" fillId="0" borderId="0" xfId="0" applyFont="1" applyAlignment="1">
      <alignment horizontal="left" vertical="center"/>
    </xf>
    <xf numFmtId="0" fontId="44" fillId="0" borderId="29" xfId="0" applyFont="1" applyBorder="1" applyAlignment="1">
      <alignment horizontal="left" vertical="center"/>
    </xf>
    <xf numFmtId="0" fontId="44" fillId="0" borderId="29" xfId="0" applyFont="1" applyBorder="1" applyAlignment="1">
      <alignment horizontal="center" vertical="center"/>
    </xf>
    <xf numFmtId="0" fontId="47" fillId="0" borderId="29" xfId="0" applyFont="1" applyBorder="1" applyAlignment="1">
      <alignment horizontal="left" vertical="center"/>
    </xf>
    <xf numFmtId="0" fontId="48" fillId="0" borderId="0" xfId="0" applyFont="1" applyBorder="1" applyAlignment="1">
      <alignment horizontal="left" vertical="center"/>
    </xf>
    <xf numFmtId="0" fontId="45"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5" fillId="0" borderId="26" xfId="0" applyFont="1" applyBorder="1" applyAlignment="1">
      <alignment horizontal="left" vertical="center"/>
    </xf>
    <xf numFmtId="0" fontId="42" fillId="0" borderId="28" xfId="0" applyFont="1" applyBorder="1" applyAlignment="1">
      <alignment horizontal="left" vertical="center"/>
    </xf>
    <xf numFmtId="0" fontId="46" fillId="0" borderId="29"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left" vertical="center"/>
    </xf>
    <xf numFmtId="0" fontId="46" fillId="0" borderId="0" xfId="0" applyFont="1" applyBorder="1" applyAlignment="1">
      <alignment horizontal="left" vertical="center"/>
    </xf>
    <xf numFmtId="0" fontId="47" fillId="0" borderId="0" xfId="0" applyFont="1" applyBorder="1" applyAlignment="1">
      <alignment horizontal="left" vertical="center"/>
    </xf>
    <xf numFmtId="0" fontId="45" fillId="0" borderId="29" xfId="0" applyFont="1" applyBorder="1" applyAlignment="1">
      <alignment horizontal="left" vertical="center"/>
    </xf>
    <xf numFmtId="0" fontId="42" fillId="0" borderId="0" xfId="0" applyFont="1" applyBorder="1" applyAlignment="1">
      <alignment horizontal="left" vertical="center" wrapText="1"/>
    </xf>
    <xf numFmtId="0" fontId="45" fillId="0" borderId="0" xfId="0" applyFont="1" applyBorder="1" applyAlignment="1">
      <alignment horizontal="left" vertical="center" wrapText="1"/>
    </xf>
    <xf numFmtId="0" fontId="45" fillId="0" borderId="0" xfId="0" applyFont="1" applyBorder="1" applyAlignment="1">
      <alignment horizontal="center" vertical="center" wrapText="1"/>
    </xf>
    <xf numFmtId="0" fontId="42" fillId="0" borderId="23" xfId="0" applyFont="1" applyBorder="1" applyAlignment="1">
      <alignment horizontal="left" vertical="center" wrapText="1"/>
    </xf>
    <xf numFmtId="0" fontId="42" fillId="0" borderId="24" xfId="0" applyFont="1" applyBorder="1" applyAlignment="1">
      <alignment horizontal="left" vertical="center" wrapText="1"/>
    </xf>
    <xf numFmtId="0" fontId="42" fillId="0" borderId="25"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7" fillId="0" borderId="26" xfId="0" applyFont="1" applyBorder="1" applyAlignment="1">
      <alignment horizontal="left" vertical="center" wrapText="1"/>
    </xf>
    <xf numFmtId="0" fontId="47"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0" xfId="0" applyFont="1" applyBorder="1" applyAlignment="1">
      <alignment horizontal="left" vertical="center"/>
    </xf>
    <xf numFmtId="0" fontId="45" fillId="0" borderId="27" xfId="0" applyFont="1" applyBorder="1" applyAlignment="1">
      <alignment horizontal="left" vertical="center" wrapText="1"/>
    </xf>
    <xf numFmtId="0" fontId="45" fillId="0" borderId="27" xfId="0" applyFont="1" applyBorder="1" applyAlignment="1">
      <alignment horizontal="left" vertical="center"/>
    </xf>
    <xf numFmtId="0" fontId="45" fillId="0" borderId="28" xfId="0" applyFont="1" applyBorder="1" applyAlignment="1">
      <alignment horizontal="left" vertical="center" wrapText="1"/>
    </xf>
    <xf numFmtId="0" fontId="45" fillId="0" borderId="29" xfId="0" applyFont="1" applyBorder="1" applyAlignment="1">
      <alignment horizontal="left" vertical="center" wrapText="1"/>
    </xf>
    <xf numFmtId="0" fontId="45"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5" fillId="0" borderId="28" xfId="0" applyFont="1" applyBorder="1" applyAlignment="1">
      <alignment horizontal="left" vertical="center"/>
    </xf>
    <xf numFmtId="0" fontId="45" fillId="0" borderId="30" xfId="0" applyFont="1" applyBorder="1" applyAlignment="1">
      <alignment horizontal="left" vertical="center"/>
    </xf>
    <xf numFmtId="0" fontId="45" fillId="0" borderId="0" xfId="0" applyFont="1" applyBorder="1" applyAlignment="1">
      <alignment horizontal="center" vertical="center"/>
    </xf>
    <xf numFmtId="0" fontId="47" fillId="0" borderId="0" xfId="0" applyFont="1" applyAlignment="1">
      <alignment vertical="center"/>
    </xf>
    <xf numFmtId="0" fontId="44" fillId="0" borderId="0" xfId="0" applyFont="1" applyBorder="1" applyAlignment="1">
      <alignment vertical="center"/>
    </xf>
    <xf numFmtId="0" fontId="47" fillId="0" borderId="29" xfId="0" applyFont="1" applyBorder="1" applyAlignment="1">
      <alignment vertical="center"/>
    </xf>
    <xf numFmtId="0" fontId="44"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4" fillId="0" borderId="29" xfId="0" applyFont="1" applyBorder="1" applyAlignment="1">
      <alignment horizontal="left"/>
    </xf>
    <xf numFmtId="0" fontId="47" fillId="0" borderId="29" xfId="0" applyFont="1" applyBorder="1"/>
    <xf numFmtId="0" fontId="42" fillId="0" borderId="26" xfId="0" applyFont="1" applyBorder="1" applyAlignment="1">
      <alignment vertical="top"/>
    </xf>
    <xf numFmtId="0" fontId="42" fillId="0" borderId="27" xfId="0" applyFont="1" applyBorder="1" applyAlignment="1">
      <alignment vertical="top"/>
    </xf>
    <xf numFmtId="0" fontId="42" fillId="0" borderId="28" xfId="0" applyFont="1" applyBorder="1" applyAlignment="1">
      <alignment vertical="top"/>
    </xf>
    <xf numFmtId="0" fontId="42" fillId="0" borderId="29" xfId="0" applyFont="1" applyBorder="1" applyAlignment="1">
      <alignment vertical="top"/>
    </xf>
    <xf numFmtId="0" fontId="42" fillId="0" borderId="30" xfId="0" applyFont="1" applyBorder="1" applyAlignment="1">
      <alignment vertical="top"/>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9"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4" fontId="20"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5" fillId="3" borderId="7" xfId="0" applyNumberFormat="1" applyFont="1" applyFill="1" applyBorder="1" applyAlignment="1">
      <alignment vertical="center"/>
    </xf>
    <xf numFmtId="0" fontId="0" fillId="3" borderId="7" xfId="0" applyFill="1" applyBorder="1" applyAlignment="1">
      <alignment vertical="center"/>
    </xf>
    <xf numFmtId="0" fontId="0" fillId="3" borderId="13" xfId="0" applyFill="1" applyBorder="1" applyAlignment="1">
      <alignment vertical="center"/>
    </xf>
    <xf numFmtId="0" fontId="5" fillId="3" borderId="7" xfId="0" applyFont="1" applyFill="1" applyBorder="1" applyAlignment="1">
      <alignment horizontal="left" vertical="center"/>
    </xf>
    <xf numFmtId="4" fontId="8" fillId="0" borderId="0" xfId="0" applyNumberFormat="1" applyFont="1" applyAlignment="1">
      <alignment vertical="center"/>
    </xf>
    <xf numFmtId="0" fontId="8" fillId="0" borderId="0" xfId="0" applyFont="1" applyAlignment="1">
      <alignment vertical="center"/>
    </xf>
    <xf numFmtId="4" fontId="8" fillId="0" borderId="0" xfId="0" applyNumberFormat="1" applyFont="1" applyAlignment="1">
      <alignment horizontal="right" vertical="center"/>
    </xf>
    <xf numFmtId="4" fontId="28" fillId="0" borderId="0" xfId="0" applyNumberFormat="1" applyFont="1" applyAlignment="1">
      <alignment vertical="center"/>
    </xf>
    <xf numFmtId="0" fontId="28" fillId="0" borderId="0" xfId="0" applyFont="1" applyAlignment="1">
      <alignment vertical="center"/>
    </xf>
    <xf numFmtId="4" fontId="28" fillId="0" borderId="0" xfId="0" applyNumberFormat="1" applyFont="1" applyAlignment="1">
      <alignment horizontal="right" vertical="center"/>
    </xf>
    <xf numFmtId="0" fontId="4" fillId="0" borderId="0" xfId="0" applyFont="1" applyAlignment="1">
      <alignment horizontal="left" vertical="center" wrapText="1"/>
    </xf>
    <xf numFmtId="0" fontId="4" fillId="0" borderId="0" xfId="0" applyFont="1" applyAlignment="1">
      <alignment vertical="center"/>
    </xf>
    <xf numFmtId="0" fontId="23" fillId="4" borderId="6" xfId="0" applyFont="1" applyFill="1" applyBorder="1" applyAlignment="1">
      <alignment horizontal="center" vertical="center"/>
    </xf>
    <xf numFmtId="0" fontId="23" fillId="4" borderId="7" xfId="0" applyFont="1" applyFill="1" applyBorder="1" applyAlignment="1">
      <alignment horizontal="left" vertical="center"/>
    </xf>
    <xf numFmtId="0" fontId="23" fillId="4" borderId="7" xfId="0" applyFont="1" applyFill="1" applyBorder="1" applyAlignment="1">
      <alignment horizontal="center" vertical="center"/>
    </xf>
    <xf numFmtId="0" fontId="27" fillId="0" borderId="0" xfId="0" applyFont="1" applyAlignment="1">
      <alignment horizontal="left" vertical="center" wrapText="1"/>
    </xf>
    <xf numFmtId="0" fontId="30" fillId="0" borderId="0" xfId="0" applyFont="1" applyAlignment="1">
      <alignment horizontal="left" vertical="center" wrapText="1"/>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Alignment="1">
      <alignment horizontal="left" vertical="center"/>
    </xf>
    <xf numFmtId="0" fontId="23" fillId="4" borderId="7" xfId="0" applyFont="1" applyFill="1" applyBorder="1" applyAlignment="1">
      <alignment horizontal="right" vertical="center"/>
    </xf>
    <xf numFmtId="4" fontId="25" fillId="0" borderId="0" xfId="0" applyNumberFormat="1" applyFont="1" applyAlignment="1">
      <alignment horizontal="right" vertical="center"/>
    </xf>
    <xf numFmtId="4" fontId="25" fillId="0" borderId="0" xfId="0" applyNumberFormat="1"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Alignment="1">
      <alignment vertical="center"/>
    </xf>
    <xf numFmtId="0" fontId="3" fillId="2" borderId="0" xfId="0" applyFont="1" applyFill="1" applyAlignment="1" applyProtection="1">
      <alignment horizontal="left" vertical="center"/>
      <protection locked="0"/>
    </xf>
    <xf numFmtId="0" fontId="43" fillId="0" borderId="0" xfId="0" applyFont="1" applyBorder="1" applyAlignment="1">
      <alignment horizontal="center" vertical="center"/>
    </xf>
    <xf numFmtId="0" fontId="43" fillId="0" borderId="0" xfId="0" applyFont="1" applyBorder="1" applyAlignment="1">
      <alignment horizontal="center" vertical="center" wrapText="1"/>
    </xf>
    <xf numFmtId="0" fontId="44"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4"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hyperlink" Target="https://podminky.urs.cz/item/CS_URS_2023_01/111211101" TargetMode="External" /><Relationship Id="rId2" Type="http://schemas.openxmlformats.org/officeDocument/2006/relationships/hyperlink" Target="https://podminky.urs.cz/item/CS_URS_2023_01/113201111" TargetMode="External" /><Relationship Id="rId3" Type="http://schemas.openxmlformats.org/officeDocument/2006/relationships/hyperlink" Target="https://podminky.urs.cz/item/CS_URS_2023_01/113106022" TargetMode="External" /><Relationship Id="rId4" Type="http://schemas.openxmlformats.org/officeDocument/2006/relationships/hyperlink" Target="https://podminky.urs.cz/item/CS_URS_2023_01/113106022" TargetMode="External" /><Relationship Id="rId5" Type="http://schemas.openxmlformats.org/officeDocument/2006/relationships/hyperlink" Target="https://podminky.urs.cz/item/CS_URS_2023_01/997221141" TargetMode="External" /><Relationship Id="rId6" Type="http://schemas.openxmlformats.org/officeDocument/2006/relationships/hyperlink" Target="https://podminky.urs.cz/item/CS_URS_2023_01/997221159" TargetMode="External" /><Relationship Id="rId7" Type="http://schemas.openxmlformats.org/officeDocument/2006/relationships/hyperlink" Target="https://podminky.urs.cz/item/CS_URS_2023_01/997221612" TargetMode="External" /><Relationship Id="rId8" Type="http://schemas.openxmlformats.org/officeDocument/2006/relationships/hyperlink" Target="https://podminky.urs.cz/item/CS_URS_2023_01/997221861" TargetMode="External" /><Relationship Id="rId9"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s://podminky.urs.cz/item/CS_URS_2023_01/132254204" TargetMode="External" /><Relationship Id="rId2" Type="http://schemas.openxmlformats.org/officeDocument/2006/relationships/hyperlink" Target="https://podminky.urs.cz/item/CS_URS_2023_01/139001101" TargetMode="External" /><Relationship Id="rId3" Type="http://schemas.openxmlformats.org/officeDocument/2006/relationships/hyperlink" Target="https://podminky.urs.cz/item/CS_URS_2023_01/151811131" TargetMode="External" /><Relationship Id="rId4" Type="http://schemas.openxmlformats.org/officeDocument/2006/relationships/hyperlink" Target="https://podminky.urs.cz/item/CS_URS_2023_01/151811231" TargetMode="External" /><Relationship Id="rId5" Type="http://schemas.openxmlformats.org/officeDocument/2006/relationships/hyperlink" Target="https://podminky.urs.cz/item/CS_URS_2023_01/161150000" TargetMode="External" /><Relationship Id="rId6" Type="http://schemas.openxmlformats.org/officeDocument/2006/relationships/hyperlink" Target="https://podminky.urs.cz/item/CS_URS_2023_01/162751117" TargetMode="External" /><Relationship Id="rId7" Type="http://schemas.openxmlformats.org/officeDocument/2006/relationships/hyperlink" Target="https://podminky.urs.cz/item/CS_URS_2023_01/171201231" TargetMode="External" /><Relationship Id="rId8" Type="http://schemas.openxmlformats.org/officeDocument/2006/relationships/hyperlink" Target="https://podminky.urs.cz/item/CS_URS_2023_01/174151101.1" TargetMode="External" /><Relationship Id="rId9" Type="http://schemas.openxmlformats.org/officeDocument/2006/relationships/hyperlink" Target="https://podminky.urs.cz/item/CS_URS_2023_01/451570001" TargetMode="External" /><Relationship Id="rId10" Type="http://schemas.openxmlformats.org/officeDocument/2006/relationships/hyperlink" Target="https://podminky.urs.cz/item/CS_URS_2023_01/451570002" TargetMode="External" /><Relationship Id="rId11" Type="http://schemas.openxmlformats.org/officeDocument/2006/relationships/hyperlink" Target="https://podminky.urs.cz/item/CS_URS_2023_01/451573111" TargetMode="External" /><Relationship Id="rId12" Type="http://schemas.openxmlformats.org/officeDocument/2006/relationships/hyperlink" Target="https://podminky.urs.cz/item/CS_URS_2023_01/452321141" TargetMode="External" /><Relationship Id="rId13" Type="http://schemas.openxmlformats.org/officeDocument/2006/relationships/hyperlink" Target="https://podminky.urs.cz/item/CS_URS_2023_01/452351101" TargetMode="External" /><Relationship Id="rId14" Type="http://schemas.openxmlformats.org/officeDocument/2006/relationships/hyperlink" Target="https://podminky.urs.cz/item/CS_URS_2023_01/452368211" TargetMode="External" /><Relationship Id="rId15" Type="http://schemas.openxmlformats.org/officeDocument/2006/relationships/hyperlink" Target="https://podminky.urs.cz/item/CS_URS_2023_01/871265211" TargetMode="External" /><Relationship Id="rId16" Type="http://schemas.openxmlformats.org/officeDocument/2006/relationships/hyperlink" Target="https://podminky.urs.cz/item/CS_URS_2023_01/871275211" TargetMode="External" /><Relationship Id="rId17" Type="http://schemas.openxmlformats.org/officeDocument/2006/relationships/hyperlink" Target="https://podminky.urs.cz/item/CS_URS_2023_01/871315221" TargetMode="External" /><Relationship Id="rId18" Type="http://schemas.openxmlformats.org/officeDocument/2006/relationships/hyperlink" Target="https://podminky.urs.cz/item/CS_URS_2023_01/871355221" TargetMode="External" /><Relationship Id="rId19" Type="http://schemas.openxmlformats.org/officeDocument/2006/relationships/hyperlink" Target="https://podminky.urs.cz/item/CS_URS_2023_01/877315211" TargetMode="External" /><Relationship Id="rId20" Type="http://schemas.openxmlformats.org/officeDocument/2006/relationships/hyperlink" Target="https://podminky.urs.cz/item/CS_URS_2023_01/877355221" TargetMode="External" /><Relationship Id="rId21" Type="http://schemas.openxmlformats.org/officeDocument/2006/relationships/hyperlink" Target="https://podminky.urs.cz/item/CS_URS_2023_01/877315221" TargetMode="External" /><Relationship Id="rId22" Type="http://schemas.openxmlformats.org/officeDocument/2006/relationships/hyperlink" Target="https://podminky.urs.cz/item/CS_URS_2023_01/831263195" TargetMode="External" /><Relationship Id="rId23" Type="http://schemas.openxmlformats.org/officeDocument/2006/relationships/hyperlink" Target="https://podminky.urs.cz/item/CS_URS_2023_01/892351111" TargetMode="External" /><Relationship Id="rId24" Type="http://schemas.openxmlformats.org/officeDocument/2006/relationships/hyperlink" Target="https://podminky.urs.cz/item/CS_URS_2023_01/721141103" TargetMode="External" /><Relationship Id="rId25" Type="http://schemas.openxmlformats.org/officeDocument/2006/relationships/hyperlink" Target="https://podminky.urs.cz/item/CS_URS_2023_01/721241102" TargetMode="External" /><Relationship Id="rId26" Type="http://schemas.openxmlformats.org/officeDocument/2006/relationships/hyperlink" Target="https://podminky.urs.cz/item/CS_URS_2023_01/212755214" TargetMode="External" /><Relationship Id="rId27" Type="http://schemas.openxmlformats.org/officeDocument/2006/relationships/hyperlink" Target="https://podminky.urs.cz/item/CS_URS_2023_01/212755216" TargetMode="External" /><Relationship Id="rId28" Type="http://schemas.openxmlformats.org/officeDocument/2006/relationships/hyperlink" Target="https://podminky.urs.cz/item/CS_URS_2023_01/894410102" TargetMode="External" /><Relationship Id="rId29" Type="http://schemas.openxmlformats.org/officeDocument/2006/relationships/hyperlink" Target="https://podminky.urs.cz/item/CS_URS_2023_01/894410101" TargetMode="External" /><Relationship Id="rId30" Type="http://schemas.openxmlformats.org/officeDocument/2006/relationships/hyperlink" Target="https://podminky.urs.cz/item/CS_URS_2023_01/894410211" TargetMode="External" /><Relationship Id="rId31" Type="http://schemas.openxmlformats.org/officeDocument/2006/relationships/hyperlink" Target="https://podminky.urs.cz/item/CS_URS_2023_01/894410232" TargetMode="External" /><Relationship Id="rId32" Type="http://schemas.openxmlformats.org/officeDocument/2006/relationships/hyperlink" Target="https://podminky.urs.cz/item/CS_URS_2023_01/894410001" TargetMode="External" /><Relationship Id="rId33" Type="http://schemas.openxmlformats.org/officeDocument/2006/relationships/hyperlink" Target="https://podminky.urs.cz/item/CS_URS_2023_01/894410002" TargetMode="External" /><Relationship Id="rId34" Type="http://schemas.openxmlformats.org/officeDocument/2006/relationships/hyperlink" Target="https://podminky.urs.cz/item/CS_URS_2023_01/452112112" TargetMode="External" /><Relationship Id="rId35" Type="http://schemas.openxmlformats.org/officeDocument/2006/relationships/hyperlink" Target="https://podminky.urs.cz/item/CS_URS_2023_01/899104112" TargetMode="External" /><Relationship Id="rId36" Type="http://schemas.openxmlformats.org/officeDocument/2006/relationships/hyperlink" Target="https://podminky.urs.cz/item/CS_URS_2023_01/894812311" TargetMode="External" /><Relationship Id="rId37" Type="http://schemas.openxmlformats.org/officeDocument/2006/relationships/hyperlink" Target="https://podminky.urs.cz/item/CS_URS_2023_01/894812331" TargetMode="External" /><Relationship Id="rId38" Type="http://schemas.openxmlformats.org/officeDocument/2006/relationships/hyperlink" Target="https://podminky.urs.cz/item/CS_URS_2023_01/894812339" TargetMode="External" /><Relationship Id="rId39" Type="http://schemas.openxmlformats.org/officeDocument/2006/relationships/hyperlink" Target="https://podminky.urs.cz/item/CS_URS_2023_01/894812351" TargetMode="External" /><Relationship Id="rId40" Type="http://schemas.openxmlformats.org/officeDocument/2006/relationships/hyperlink" Target="https://podminky.urs.cz/item/CS_URS_2023_01/894812612" TargetMode="External" /><Relationship Id="rId41" Type="http://schemas.openxmlformats.org/officeDocument/2006/relationships/hyperlink" Target="https://podminky.urs.cz/item/CS_URS_2023_01/871180001" TargetMode="External" /><Relationship Id="rId42" Type="http://schemas.openxmlformats.org/officeDocument/2006/relationships/hyperlink" Target="https://podminky.urs.cz/item/CS_URS_2023_01/871160002" TargetMode="External" /><Relationship Id="rId43" Type="http://schemas.openxmlformats.org/officeDocument/2006/relationships/hyperlink" Target="https://podminky.urs.cz/item/CS_URS_2023_01/891211112" TargetMode="External" /><Relationship Id="rId44" Type="http://schemas.openxmlformats.org/officeDocument/2006/relationships/hyperlink" Target="https://podminky.urs.cz/item/CS_URS_2023_01/722290229" TargetMode="External" /><Relationship Id="rId45" Type="http://schemas.openxmlformats.org/officeDocument/2006/relationships/hyperlink" Target="https://podminky.urs.cz/item/CS_URS_2023_01/892241111" TargetMode="External" /><Relationship Id="rId46" Type="http://schemas.openxmlformats.org/officeDocument/2006/relationships/hyperlink" Target="https://podminky.urs.cz/item/CS_URS_2023_01/382410001" TargetMode="External" /><Relationship Id="rId47" Type="http://schemas.openxmlformats.org/officeDocument/2006/relationships/hyperlink" Target="https://podminky.urs.cz/item/CS_URS_2023_01/382410002" TargetMode="External" /><Relationship Id="rId48" Type="http://schemas.openxmlformats.org/officeDocument/2006/relationships/hyperlink" Target="https://podminky.urs.cz/item/CS_URS_2023_01/382410003" TargetMode="External" /><Relationship Id="rId49" Type="http://schemas.openxmlformats.org/officeDocument/2006/relationships/hyperlink" Target="https://podminky.urs.cz/item/CS_URS_2023_01/871211811" TargetMode="External" /><Relationship Id="rId50" Type="http://schemas.openxmlformats.org/officeDocument/2006/relationships/hyperlink" Target="https://podminky.urs.cz/item/CS_URS_2023_01/997002611" TargetMode="External" /><Relationship Id="rId51" Type="http://schemas.openxmlformats.org/officeDocument/2006/relationships/hyperlink" Target="https://podminky.urs.cz/item/CS_URS_2023_01/998275101" TargetMode="External" /><Relationship Id="rId52" Type="http://schemas.openxmlformats.org/officeDocument/2006/relationships/hyperlink" Target="https://podminky.urs.cz/item/CS_URS_2023_01/998276101" TargetMode="External" /><Relationship Id="rId53" Type="http://schemas.openxmlformats.org/officeDocument/2006/relationships/hyperlink" Target="https://podminky.urs.cz/item/CS_URS_2023_01/998225111" TargetMode="External" /><Relationship Id="rId54"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hyperlink" Target="https://podminky.urs.cz/item/CS_URS_2023_01/121112003" TargetMode="External" /><Relationship Id="rId2" Type="http://schemas.openxmlformats.org/officeDocument/2006/relationships/hyperlink" Target="https://podminky.urs.cz/item/CS_URS_2023_01/132254101" TargetMode="External" /><Relationship Id="rId3" Type="http://schemas.openxmlformats.org/officeDocument/2006/relationships/hyperlink" Target="https://podminky.urs.cz/item/CS_URS_2023_01/174111101" TargetMode="External" /><Relationship Id="rId4" Type="http://schemas.openxmlformats.org/officeDocument/2006/relationships/hyperlink" Target="https://podminky.urs.cz/item/CS_URS_2023_01/175111101" TargetMode="External" /><Relationship Id="rId5" Type="http://schemas.openxmlformats.org/officeDocument/2006/relationships/hyperlink" Target="https://podminky.urs.cz/item/CS_URS_2023_01/181311103" TargetMode="External" /><Relationship Id="rId6" Type="http://schemas.openxmlformats.org/officeDocument/2006/relationships/hyperlink" Target="https://podminky.urs.cz/item/CS_URS_2023_01/451573111" TargetMode="External" /><Relationship Id="rId7" Type="http://schemas.openxmlformats.org/officeDocument/2006/relationships/hyperlink" Target="https://podminky.urs.cz/item/CS_URS_2023_01/899721111" TargetMode="External" /><Relationship Id="rId8" Type="http://schemas.openxmlformats.org/officeDocument/2006/relationships/hyperlink" Target="https://podminky.urs.cz/item/CS_URS_2023_01/899722113" TargetMode="External" /><Relationship Id="rId9" Type="http://schemas.openxmlformats.org/officeDocument/2006/relationships/hyperlink" Target="https://podminky.urs.cz/item/CS_URS_2023_01/998011002" TargetMode="External" /><Relationship Id="rId10" Type="http://schemas.openxmlformats.org/officeDocument/2006/relationships/hyperlink" Target="https://podminky.urs.cz/item/CS_URS_2023_01/998017002" TargetMode="External" /><Relationship Id="rId1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hyperlink" Target="https://podminky.urs.cz/item/CS_URS_2023_01/119001401" TargetMode="External" /><Relationship Id="rId2" Type="http://schemas.openxmlformats.org/officeDocument/2006/relationships/hyperlink" Target="https://podminky.urs.cz/item/CS_URS_2023_01/119001421" TargetMode="External" /><Relationship Id="rId3" Type="http://schemas.openxmlformats.org/officeDocument/2006/relationships/hyperlink" Target="https://podminky.urs.cz/item/CS_URS_2023_01/R-pol-11-1" TargetMode="External" /><Relationship Id="rId4" Type="http://schemas.openxmlformats.org/officeDocument/2006/relationships/hyperlink" Target="https://podminky.urs.cz/item/CS_URS_2023_01/132254203" TargetMode="External" /><Relationship Id="rId5" Type="http://schemas.openxmlformats.org/officeDocument/2006/relationships/hyperlink" Target="https://podminky.urs.cz/item/CS_URS_2023_01/139001101" TargetMode="External" /><Relationship Id="rId6" Type="http://schemas.openxmlformats.org/officeDocument/2006/relationships/hyperlink" Target="https://podminky.urs.cz/item/CS_URS_2023_01/151811131" TargetMode="External" /><Relationship Id="rId7" Type="http://schemas.openxmlformats.org/officeDocument/2006/relationships/hyperlink" Target="https://podminky.urs.cz/item/CS_URS_2023_01/151811231" TargetMode="External" /><Relationship Id="rId8" Type="http://schemas.openxmlformats.org/officeDocument/2006/relationships/hyperlink" Target="https://podminky.urs.cz/item/CS_URS_2023_01/161150000" TargetMode="External" /><Relationship Id="rId9" Type="http://schemas.openxmlformats.org/officeDocument/2006/relationships/hyperlink" Target="https://podminky.urs.cz/item/CS_URS_2023_01/162751117" TargetMode="External" /><Relationship Id="rId10" Type="http://schemas.openxmlformats.org/officeDocument/2006/relationships/hyperlink" Target="https://podminky.urs.cz/item/CS_URS_2023_01/171201231" TargetMode="External" /><Relationship Id="rId11" Type="http://schemas.openxmlformats.org/officeDocument/2006/relationships/hyperlink" Target="https://podminky.urs.cz/item/CS_URS_2023_01/174151101" TargetMode="External" /><Relationship Id="rId12" Type="http://schemas.openxmlformats.org/officeDocument/2006/relationships/hyperlink" Target="https://podminky.urs.cz/item/CS_URS_2023_01/451570001" TargetMode="External" /><Relationship Id="rId13" Type="http://schemas.openxmlformats.org/officeDocument/2006/relationships/hyperlink" Target="https://podminky.urs.cz/item/CS_URS_2023_01/451570002" TargetMode="External" /><Relationship Id="rId14" Type="http://schemas.openxmlformats.org/officeDocument/2006/relationships/hyperlink" Target="https://podminky.urs.cz/item/CS_URS_2023_01/452311131" TargetMode="External" /><Relationship Id="rId15" Type="http://schemas.openxmlformats.org/officeDocument/2006/relationships/hyperlink" Target="https://podminky.urs.cz/item/CS_URS_2023_01/452311121" TargetMode="External" /><Relationship Id="rId16" Type="http://schemas.openxmlformats.org/officeDocument/2006/relationships/hyperlink" Target="https://podminky.urs.cz/item/CS_URS_2023_01/452351101" TargetMode="External" /><Relationship Id="rId17" Type="http://schemas.openxmlformats.org/officeDocument/2006/relationships/hyperlink" Target="https://podminky.urs.cz/item/CS_URS_2023_01/899721111" TargetMode="External" /><Relationship Id="rId18" Type="http://schemas.openxmlformats.org/officeDocument/2006/relationships/hyperlink" Target="https://podminky.urs.cz/item/CS_URS_2023_01/113106061" TargetMode="External" /><Relationship Id="rId19" Type="http://schemas.openxmlformats.org/officeDocument/2006/relationships/hyperlink" Target="https://podminky.urs.cz/item/CS_URS_2023_01/113107023" TargetMode="External" /><Relationship Id="rId20" Type="http://schemas.openxmlformats.org/officeDocument/2006/relationships/hyperlink" Target="https://podminky.urs.cz/item/CS_URS_2023_01/121112003" TargetMode="External" /><Relationship Id="rId21" Type="http://schemas.openxmlformats.org/officeDocument/2006/relationships/hyperlink" Target="https://podminky.urs.cz/item/CS_URS_2023_01/132212331" TargetMode="External" /><Relationship Id="rId22" Type="http://schemas.openxmlformats.org/officeDocument/2006/relationships/hyperlink" Target="https://podminky.urs.cz/item/CS_URS_2023_01/174111101" TargetMode="External" /><Relationship Id="rId23" Type="http://schemas.openxmlformats.org/officeDocument/2006/relationships/hyperlink" Target="https://podminky.urs.cz/item/CS_URS_2023_01/181311103" TargetMode="External" /><Relationship Id="rId24" Type="http://schemas.openxmlformats.org/officeDocument/2006/relationships/hyperlink" Target="https://podminky.urs.cz/item/CS_URS_2023_01/564730001" TargetMode="External" /><Relationship Id="rId25" Type="http://schemas.openxmlformats.org/officeDocument/2006/relationships/hyperlink" Target="https://podminky.urs.cz/item/CS_URS_2023_01/564760101" TargetMode="External" /><Relationship Id="rId26" Type="http://schemas.openxmlformats.org/officeDocument/2006/relationships/hyperlink" Target="https://podminky.urs.cz/item/CS_URS_2023_01/591111111R" TargetMode="External" /><Relationship Id="rId27" Type="http://schemas.openxmlformats.org/officeDocument/2006/relationships/hyperlink" Target="https://podminky.urs.cz/item/CS_URS_2023_01/871355221" TargetMode="External" /><Relationship Id="rId28" Type="http://schemas.openxmlformats.org/officeDocument/2006/relationships/hyperlink" Target="https://podminky.urs.cz/item/CS_URS_2023_01/721170001" TargetMode="External" /><Relationship Id="rId29" Type="http://schemas.openxmlformats.org/officeDocument/2006/relationships/hyperlink" Target="https://podminky.urs.cz/item/CS_URS_2023_01/721170002" TargetMode="External" /><Relationship Id="rId30" Type="http://schemas.openxmlformats.org/officeDocument/2006/relationships/hyperlink" Target="https://podminky.urs.cz/item/CS_URS_2023_01/892351111" TargetMode="External" /><Relationship Id="rId31" Type="http://schemas.openxmlformats.org/officeDocument/2006/relationships/hyperlink" Target="https://podminky.urs.cz/item/CS_URS_2023_01/894410102" TargetMode="External" /><Relationship Id="rId32" Type="http://schemas.openxmlformats.org/officeDocument/2006/relationships/hyperlink" Target="https://podminky.urs.cz/item/CS_URS_2023_01/894410101" TargetMode="External" /><Relationship Id="rId33" Type="http://schemas.openxmlformats.org/officeDocument/2006/relationships/hyperlink" Target="https://podminky.urs.cz/item/CS_URS_2023_01/894410211" TargetMode="External" /><Relationship Id="rId34" Type="http://schemas.openxmlformats.org/officeDocument/2006/relationships/hyperlink" Target="https://podminky.urs.cz/item/CS_URS_2023_01/894410212" TargetMode="External" /><Relationship Id="rId35" Type="http://schemas.openxmlformats.org/officeDocument/2006/relationships/hyperlink" Target="https://podminky.urs.cz/item/CS_URS_2023_01/894410232" TargetMode="External" /><Relationship Id="rId36" Type="http://schemas.openxmlformats.org/officeDocument/2006/relationships/hyperlink" Target="https://podminky.urs.cz/item/CS_URS_2023_01/452386111" TargetMode="External" /><Relationship Id="rId37" Type="http://schemas.openxmlformats.org/officeDocument/2006/relationships/hyperlink" Target="https://podminky.urs.cz/item/CS_URS_2023_01/899104112" TargetMode="External" /><Relationship Id="rId38" Type="http://schemas.openxmlformats.org/officeDocument/2006/relationships/hyperlink" Target="https://podminky.urs.cz/item/CS_URS_2023_01/871181141" TargetMode="External" /><Relationship Id="rId39" Type="http://schemas.openxmlformats.org/officeDocument/2006/relationships/hyperlink" Target="https://podminky.urs.cz/item/CS_URS_2023_01/891359111" TargetMode="External" /><Relationship Id="rId40" Type="http://schemas.openxmlformats.org/officeDocument/2006/relationships/hyperlink" Target="https://podminky.urs.cz/item/CS_URS_2023_01/722219191" TargetMode="External" /><Relationship Id="rId41" Type="http://schemas.openxmlformats.org/officeDocument/2006/relationships/hyperlink" Target="https://podminky.urs.cz/item/CS_URS_2023_01/891211112" TargetMode="External" /><Relationship Id="rId42" Type="http://schemas.openxmlformats.org/officeDocument/2006/relationships/hyperlink" Target="https://podminky.urs.cz/item/CS_URS_2023_01/722270105" TargetMode="External" /><Relationship Id="rId43" Type="http://schemas.openxmlformats.org/officeDocument/2006/relationships/hyperlink" Target="https://podminky.urs.cz/item/CS_URS_2023_01/722290229" TargetMode="External" /><Relationship Id="rId44" Type="http://schemas.openxmlformats.org/officeDocument/2006/relationships/hyperlink" Target="https://podminky.urs.cz/item/CS_URS_2023_01/892241111" TargetMode="External" /><Relationship Id="rId45" Type="http://schemas.openxmlformats.org/officeDocument/2006/relationships/hyperlink" Target="https://podminky.urs.cz/item/CS_URS_2023_01/893420101" TargetMode="External" /><Relationship Id="rId46" Type="http://schemas.openxmlformats.org/officeDocument/2006/relationships/hyperlink" Target="https://podminky.urs.cz/item/CS_URS_2023_01/893420103" TargetMode="External" /><Relationship Id="rId47" Type="http://schemas.openxmlformats.org/officeDocument/2006/relationships/hyperlink" Target="https://podminky.urs.cz/item/CS_URS_2023_01/899401112" TargetMode="External" /><Relationship Id="rId48" Type="http://schemas.openxmlformats.org/officeDocument/2006/relationships/hyperlink" Target="https://podminky.urs.cz/item/CS_URS_2023_01/890211851" TargetMode="External" /><Relationship Id="rId49" Type="http://schemas.openxmlformats.org/officeDocument/2006/relationships/hyperlink" Target="https://podminky.urs.cz/item/CS_URS_2023_01/997013111" TargetMode="External" /><Relationship Id="rId50" Type="http://schemas.openxmlformats.org/officeDocument/2006/relationships/hyperlink" Target="https://podminky.urs.cz/item/CS_URS_2023_01/997013501" TargetMode="External" /><Relationship Id="rId51" Type="http://schemas.openxmlformats.org/officeDocument/2006/relationships/hyperlink" Target="https://podminky.urs.cz/item/CS_URS_2023_01/997013509" TargetMode="External" /><Relationship Id="rId52" Type="http://schemas.openxmlformats.org/officeDocument/2006/relationships/hyperlink" Target="https://podminky.urs.cz/item/CS_URS_2023_01/997013873" TargetMode="External" /><Relationship Id="rId53" Type="http://schemas.openxmlformats.org/officeDocument/2006/relationships/hyperlink" Target="https://podminky.urs.cz/item/CS_URS_2023_01/998275101" TargetMode="External" /><Relationship Id="rId54" Type="http://schemas.openxmlformats.org/officeDocument/2006/relationships/hyperlink" Target="https://podminky.urs.cz/item/CS_URS_2023_01/998276101" TargetMode="External" /><Relationship Id="rId55" Type="http://schemas.openxmlformats.org/officeDocument/2006/relationships/hyperlink" Target="https://podminky.urs.cz/item/CS_URS_2023_01/998225111" TargetMode="External" /><Relationship Id="rId56" Type="http://schemas.openxmlformats.org/officeDocument/2006/relationships/hyperlink" Target="https://podminky.urs.cz/item/CS_URS_2023_01/997002611" TargetMode="External" /><Relationship Id="rId57" Type="http://schemas.openxmlformats.org/officeDocument/2006/relationships/hyperlink" Target="https://podminky.urs.cz/item/CS_URS_2023_01/R-pol-997-1" TargetMode="External" /><Relationship Id="rId58"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hyperlink" Target="https://podminky.urs.cz/item/CS_URS_2023_01/113106061" TargetMode="External" /><Relationship Id="rId2" Type="http://schemas.openxmlformats.org/officeDocument/2006/relationships/hyperlink" Target="https://podminky.urs.cz/item/CS_URS_2023_01/113107023" TargetMode="External" /><Relationship Id="rId3" Type="http://schemas.openxmlformats.org/officeDocument/2006/relationships/hyperlink" Target="https://podminky.urs.cz/item/CS_URS_2023_01/132254101" TargetMode="External" /><Relationship Id="rId4" Type="http://schemas.openxmlformats.org/officeDocument/2006/relationships/hyperlink" Target="https://podminky.urs.cz/item/CS_URS_2023_01/174111101" TargetMode="External" /><Relationship Id="rId5" Type="http://schemas.openxmlformats.org/officeDocument/2006/relationships/hyperlink" Target="https://podminky.urs.cz/item/CS_URS_2023_01/175111101" TargetMode="External" /><Relationship Id="rId6" Type="http://schemas.openxmlformats.org/officeDocument/2006/relationships/hyperlink" Target="https://podminky.urs.cz/item/CS_URS_2023_01/451573111" TargetMode="External" /><Relationship Id="rId7" Type="http://schemas.openxmlformats.org/officeDocument/2006/relationships/hyperlink" Target="https://podminky.urs.cz/item/CS_URS_2023_01/591111111R" TargetMode="External" /><Relationship Id="rId8" Type="http://schemas.openxmlformats.org/officeDocument/2006/relationships/hyperlink" Target="https://podminky.urs.cz/item/CS_URS_2023_01/899721111" TargetMode="External" /><Relationship Id="rId9" Type="http://schemas.openxmlformats.org/officeDocument/2006/relationships/hyperlink" Target="https://podminky.urs.cz/item/CS_URS_2023_01/899722113" TargetMode="External" /><Relationship Id="rId10" Type="http://schemas.openxmlformats.org/officeDocument/2006/relationships/hyperlink" Target="https://podminky.urs.cz/item/CS_URS_2023_01/997013111" TargetMode="External" /><Relationship Id="rId11" Type="http://schemas.openxmlformats.org/officeDocument/2006/relationships/hyperlink" Target="https://podminky.urs.cz/item/CS_URS_2023_01/997013501" TargetMode="External" /><Relationship Id="rId12" Type="http://schemas.openxmlformats.org/officeDocument/2006/relationships/hyperlink" Target="https://podminky.urs.cz/item/CS_URS_2023_01/997013509" TargetMode="External" /><Relationship Id="rId13" Type="http://schemas.openxmlformats.org/officeDocument/2006/relationships/hyperlink" Target="https://podminky.urs.cz/item/CS_URS_2023_01/997013873" TargetMode="External" /><Relationship Id="rId14"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hyperlink" Target="https://podminky.urs.cz/item/CS_URS_2022_02/012002000" TargetMode="External" /><Relationship Id="rId2"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hyperlink" Target="https://podminky.urs.cz/item/CS_URS_2023_01/622311141" TargetMode="External" /><Relationship Id="rId2" Type="http://schemas.openxmlformats.org/officeDocument/2006/relationships/hyperlink" Target="https://podminky.urs.cz/item/CS_URS_2023_01/622311191" TargetMode="External" /><Relationship Id="rId3" Type="http://schemas.openxmlformats.org/officeDocument/2006/relationships/hyperlink" Target="https://podminky.urs.cz/item/CS_URS_2023_01/941111111" TargetMode="External" /><Relationship Id="rId4" Type="http://schemas.openxmlformats.org/officeDocument/2006/relationships/hyperlink" Target="https://podminky.urs.cz/item/CS_URS_2023_01/941111211" TargetMode="External" /><Relationship Id="rId5" Type="http://schemas.openxmlformats.org/officeDocument/2006/relationships/hyperlink" Target="https://podminky.urs.cz/item/CS_URS_2023_01/941111811" TargetMode="External" /><Relationship Id="rId6" Type="http://schemas.openxmlformats.org/officeDocument/2006/relationships/hyperlink" Target="https://podminky.urs.cz/item/CS_URS_2023_01/944511111" TargetMode="External" /><Relationship Id="rId7" Type="http://schemas.openxmlformats.org/officeDocument/2006/relationships/hyperlink" Target="https://podminky.urs.cz/item/CS_URS_2023_01/944511211" TargetMode="External" /><Relationship Id="rId8" Type="http://schemas.openxmlformats.org/officeDocument/2006/relationships/hyperlink" Target="https://podminky.urs.cz/item/CS_URS_2023_01/944511811" TargetMode="External" /><Relationship Id="rId9" Type="http://schemas.openxmlformats.org/officeDocument/2006/relationships/hyperlink" Target="https://podminky.urs.cz/item/CS_URS_2023_01/978015391" TargetMode="External" /><Relationship Id="rId10" Type="http://schemas.openxmlformats.org/officeDocument/2006/relationships/hyperlink" Target="https://podminky.urs.cz/item/CS_URS_2023_01/985141212" TargetMode="External" /><Relationship Id="rId11" Type="http://schemas.openxmlformats.org/officeDocument/2006/relationships/hyperlink" Target="https://podminky.urs.cz/item/CS_URS_2023_01/985221101" TargetMode="External" /><Relationship Id="rId12" Type="http://schemas.openxmlformats.org/officeDocument/2006/relationships/hyperlink" Target="https://podminky.urs.cz/item/CS_URS_2023_01/985421190" TargetMode="External" /><Relationship Id="rId13" Type="http://schemas.openxmlformats.org/officeDocument/2006/relationships/hyperlink" Target="https://podminky.urs.cz/item/CS_URS_2023_01/997006511" TargetMode="External" /><Relationship Id="rId14" Type="http://schemas.openxmlformats.org/officeDocument/2006/relationships/hyperlink" Target="https://podminky.urs.cz/item/CS_URS_2023_01/997013002" TargetMode="External" /><Relationship Id="rId15" Type="http://schemas.openxmlformats.org/officeDocument/2006/relationships/hyperlink" Target="https://podminky.urs.cz/item/CS_URS_2023_01/997013213" TargetMode="External" /><Relationship Id="rId16" Type="http://schemas.openxmlformats.org/officeDocument/2006/relationships/hyperlink" Target="https://podminky.urs.cz/item/CS_URS_2023_01/997013501" TargetMode="External" /><Relationship Id="rId17" Type="http://schemas.openxmlformats.org/officeDocument/2006/relationships/hyperlink" Target="https://podminky.urs.cz/item/CS_URS_2023_01/997013509" TargetMode="External" /><Relationship Id="rId18" Type="http://schemas.openxmlformats.org/officeDocument/2006/relationships/hyperlink" Target="https://podminky.urs.cz/item/CS_URS_2023_01/997013631" TargetMode="External" /><Relationship Id="rId19" Type="http://schemas.openxmlformats.org/officeDocument/2006/relationships/hyperlink" Target="https://podminky.urs.cz/item/CS_URS_2023_01/997013811" TargetMode="External" /><Relationship Id="rId20" Type="http://schemas.openxmlformats.org/officeDocument/2006/relationships/hyperlink" Target="https://podminky.urs.cz/item/CS_URS_2023_01/998011002" TargetMode="External" /><Relationship Id="rId21" Type="http://schemas.openxmlformats.org/officeDocument/2006/relationships/hyperlink" Target="https://podminky.urs.cz/item/CS_URS_2023_01/998017002" TargetMode="External" /><Relationship Id="rId22" Type="http://schemas.openxmlformats.org/officeDocument/2006/relationships/hyperlink" Target="https://podminky.urs.cz/item/CS_URS_2023_01/998018002" TargetMode="External" /><Relationship Id="rId23" Type="http://schemas.openxmlformats.org/officeDocument/2006/relationships/hyperlink" Target="https://podminky.urs.cz/item/CS_URS_2023_01/762083122" TargetMode="External" /><Relationship Id="rId24" Type="http://schemas.openxmlformats.org/officeDocument/2006/relationships/hyperlink" Target="https://podminky.urs.cz/item/CS_URS_2023_01/762331922" TargetMode="External" /><Relationship Id="rId25" Type="http://schemas.openxmlformats.org/officeDocument/2006/relationships/hyperlink" Target="https://podminky.urs.cz/item/CS_URS_2023_01/762332932" TargetMode="External" /><Relationship Id="rId26" Type="http://schemas.openxmlformats.org/officeDocument/2006/relationships/hyperlink" Target="https://podminky.urs.cz/item/CS_URS_2023_01/762332933" TargetMode="External" /><Relationship Id="rId27" Type="http://schemas.openxmlformats.org/officeDocument/2006/relationships/hyperlink" Target="https://podminky.urs.cz/item/CS_URS_2023_01/762332934" TargetMode="External" /><Relationship Id="rId28" Type="http://schemas.openxmlformats.org/officeDocument/2006/relationships/hyperlink" Target="https://podminky.urs.cz/item/CS_URS_2023_01/762341821" TargetMode="External" /><Relationship Id="rId29" Type="http://schemas.openxmlformats.org/officeDocument/2006/relationships/hyperlink" Target="https://podminky.urs.cz/item/CS_URS_2023_01/762342214" TargetMode="External" /><Relationship Id="rId30" Type="http://schemas.openxmlformats.org/officeDocument/2006/relationships/hyperlink" Target="https://podminky.urs.cz/item/CS_URS_2023_01/762342812" TargetMode="External" /><Relationship Id="rId31" Type="http://schemas.openxmlformats.org/officeDocument/2006/relationships/hyperlink" Target="https://podminky.urs.cz/item/CS_URS_2023_01/762395000" TargetMode="External" /><Relationship Id="rId32" Type="http://schemas.openxmlformats.org/officeDocument/2006/relationships/hyperlink" Target="https://podminky.urs.cz/item/CS_URS_2023_01/762522944" TargetMode="External" /><Relationship Id="rId33" Type="http://schemas.openxmlformats.org/officeDocument/2006/relationships/hyperlink" Target="https://podminky.urs.cz/item/CS_URS_2023_01/998762102" TargetMode="External" /><Relationship Id="rId34" Type="http://schemas.openxmlformats.org/officeDocument/2006/relationships/hyperlink" Target="https://podminky.urs.cz/item/CS_URS_2023_01/998762181" TargetMode="External" /><Relationship Id="rId35" Type="http://schemas.openxmlformats.org/officeDocument/2006/relationships/hyperlink" Target="https://podminky.urs.cz/item/CS_URS_2023_01/765162023" TargetMode="External" /><Relationship Id="rId36" Type="http://schemas.openxmlformats.org/officeDocument/2006/relationships/hyperlink" Target="https://podminky.urs.cz/item/CS_URS_2023_01/765162801" TargetMode="External" /><Relationship Id="rId37" Type="http://schemas.openxmlformats.org/officeDocument/2006/relationships/hyperlink" Target="https://podminky.urs.cz/item/CS_URS_2023_01/998765102" TargetMode="External" /><Relationship Id="rId38" Type="http://schemas.openxmlformats.org/officeDocument/2006/relationships/hyperlink" Target="https://podminky.urs.cz/item/CS_URS_2023_01/998765181" TargetMode="External" /><Relationship Id="rId39" Type="http://schemas.openxmlformats.org/officeDocument/2006/relationships/hyperlink" Target="https://podminky.urs.cz/item/CS_URS_2023_01/766121210" TargetMode="External" /><Relationship Id="rId40" Type="http://schemas.openxmlformats.org/officeDocument/2006/relationships/hyperlink" Target="https://podminky.urs.cz/item/CS_URS_2023_01/998766102" TargetMode="External" /><Relationship Id="rId41" Type="http://schemas.openxmlformats.org/officeDocument/2006/relationships/hyperlink" Target="https://podminky.urs.cz/item/CS_URS_2023_01/998766181" TargetMode="External" /><Relationship Id="rId42" Type="http://schemas.openxmlformats.org/officeDocument/2006/relationships/hyperlink" Target="https://podminky.urs.cz/item/CS_URS_2023_01/783268103" TargetMode="External" /><Relationship Id="rId43" Type="http://schemas.openxmlformats.org/officeDocument/2006/relationships/hyperlink" Target="https://podminky.urs.cz/item/CS_URS_2023_01/783827127" TargetMode="External" /><Relationship Id="rId44" Type="http://schemas.openxmlformats.org/officeDocument/2006/relationships/hyperlink" Target="https://podminky.urs.cz/item/CS_URS_2023_01/784181121" TargetMode="External" /><Relationship Id="rId45" Type="http://schemas.openxmlformats.org/officeDocument/2006/relationships/hyperlink" Target="https://podminky.urs.cz/item/CS_URS_2023_01/784221101" TargetMode="External" /><Relationship Id="rId46" Type="http://schemas.openxmlformats.org/officeDocument/2006/relationships/hyperlink" Target="https://podminky.urs.cz/item/CS_URS_2023_01/784-R01" TargetMode="External" /><Relationship Id="rId47" Type="http://schemas.openxmlformats.org/officeDocument/2006/relationships/hyperlink" Target="https://podminky.urs.cz/item/CS_URS_2023_01/784-R02" TargetMode="External" /><Relationship Id="rId48"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3_01/131251100" TargetMode="External" /><Relationship Id="rId2" Type="http://schemas.openxmlformats.org/officeDocument/2006/relationships/hyperlink" Target="https://podminky.urs.cz/item/CS_URS_2023_01/132212121" TargetMode="External" /><Relationship Id="rId3" Type="http://schemas.openxmlformats.org/officeDocument/2006/relationships/hyperlink" Target="https://podminky.urs.cz/item/CS_URS_2023_01/132251101" TargetMode="External" /><Relationship Id="rId4" Type="http://schemas.openxmlformats.org/officeDocument/2006/relationships/hyperlink" Target="https://podminky.urs.cz/item/CS_URS_2023_01/139711111" TargetMode="External" /><Relationship Id="rId5" Type="http://schemas.openxmlformats.org/officeDocument/2006/relationships/hyperlink" Target="https://podminky.urs.cz/item/CS_URS_2023_01/151101201" TargetMode="External" /><Relationship Id="rId6" Type="http://schemas.openxmlformats.org/officeDocument/2006/relationships/hyperlink" Target="https://podminky.urs.cz/item/CS_URS_2023_01/151101211" TargetMode="External" /><Relationship Id="rId7" Type="http://schemas.openxmlformats.org/officeDocument/2006/relationships/hyperlink" Target="https://podminky.urs.cz/item/CS_URS_2023_01/151101301" TargetMode="External" /><Relationship Id="rId8" Type="http://schemas.openxmlformats.org/officeDocument/2006/relationships/hyperlink" Target="https://podminky.urs.cz/item/CS_URS_2023_01/151101311" TargetMode="External" /><Relationship Id="rId9" Type="http://schemas.openxmlformats.org/officeDocument/2006/relationships/hyperlink" Target="https://podminky.urs.cz/item/CS_URS_2023_01/274321411" TargetMode="External" /><Relationship Id="rId10" Type="http://schemas.openxmlformats.org/officeDocument/2006/relationships/hyperlink" Target="https://podminky.urs.cz/item/CS_URS_2023_01/275321311" TargetMode="External" /><Relationship Id="rId11" Type="http://schemas.openxmlformats.org/officeDocument/2006/relationships/hyperlink" Target="https://podminky.urs.cz/item/CS_URS_2023_01/275321411" TargetMode="External" /><Relationship Id="rId12" Type="http://schemas.openxmlformats.org/officeDocument/2006/relationships/hyperlink" Target="https://podminky.urs.cz/item/CS_URS_2023_01/275351121" TargetMode="External" /><Relationship Id="rId13" Type="http://schemas.openxmlformats.org/officeDocument/2006/relationships/hyperlink" Target="https://podminky.urs.cz/item/CS_URS_2023_01/275351122" TargetMode="External" /><Relationship Id="rId14" Type="http://schemas.openxmlformats.org/officeDocument/2006/relationships/hyperlink" Target="https://podminky.urs.cz/item/CS_URS_2023_01/275361821" TargetMode="External" /><Relationship Id="rId15" Type="http://schemas.openxmlformats.org/officeDocument/2006/relationships/hyperlink" Target="https://podminky.urs.cz/item/CS_URS_2023_01/279113146" TargetMode="External" /><Relationship Id="rId16" Type="http://schemas.openxmlformats.org/officeDocument/2006/relationships/hyperlink" Target="https://podminky.urs.cz/item/CS_URS_2023_01/279311116" TargetMode="External" /><Relationship Id="rId17" Type="http://schemas.openxmlformats.org/officeDocument/2006/relationships/hyperlink" Target="https://podminky.urs.cz/item/CS_URS_2022_02/310218811" TargetMode="External" /><Relationship Id="rId18" Type="http://schemas.openxmlformats.org/officeDocument/2006/relationships/hyperlink" Target="https://podminky.urs.cz/item/CS_URS_2023_01/314231511" TargetMode="External" /><Relationship Id="rId19" Type="http://schemas.openxmlformats.org/officeDocument/2006/relationships/hyperlink" Target="https://podminky.urs.cz/item/CS_URS_2023_01/317121212" TargetMode="External" /><Relationship Id="rId20" Type="http://schemas.openxmlformats.org/officeDocument/2006/relationships/hyperlink" Target="https://podminky.urs.cz/item/CS_URS_2023_01/434191452" TargetMode="External" /><Relationship Id="rId21" Type="http://schemas.openxmlformats.org/officeDocument/2006/relationships/hyperlink" Target="https://podminky.urs.cz/item/CS_URS_2023_01/434231111" TargetMode="External" /><Relationship Id="rId22" Type="http://schemas.openxmlformats.org/officeDocument/2006/relationships/hyperlink" Target="https://podminky.urs.cz/item/CS_URS_2023_01/953845113" TargetMode="External" /><Relationship Id="rId23" Type="http://schemas.openxmlformats.org/officeDocument/2006/relationships/hyperlink" Target="https://podminky.urs.cz/item/CS_URS_2023_01/962032231" TargetMode="External" /><Relationship Id="rId24" Type="http://schemas.openxmlformats.org/officeDocument/2006/relationships/hyperlink" Target="https://podminky.urs.cz/item/CS_URS_2023_01/962032631" TargetMode="External" /><Relationship Id="rId25" Type="http://schemas.openxmlformats.org/officeDocument/2006/relationships/hyperlink" Target="https://podminky.urs.cz/item/CS_URS_2023_01/963022819" TargetMode="External" /><Relationship Id="rId26" Type="http://schemas.openxmlformats.org/officeDocument/2006/relationships/hyperlink" Target="https://podminky.urs.cz/item/CS_URS_2023_01/963023712" TargetMode="External" /><Relationship Id="rId27" Type="http://schemas.openxmlformats.org/officeDocument/2006/relationships/hyperlink" Target="https://podminky.urs.cz/item/CS_URS_2023_01/963042819" TargetMode="External" /><Relationship Id="rId28" Type="http://schemas.openxmlformats.org/officeDocument/2006/relationships/hyperlink" Target="https://podminky.urs.cz/item/CS_URS_2023_01/965022131" TargetMode="External" /><Relationship Id="rId29" Type="http://schemas.openxmlformats.org/officeDocument/2006/relationships/hyperlink" Target="https://podminky.urs.cz/item/CS_URS_2023_01/965031121" TargetMode="External" /><Relationship Id="rId30" Type="http://schemas.openxmlformats.org/officeDocument/2006/relationships/hyperlink" Target="https://podminky.urs.cz/item/CS_URS_2023_01/965031131" TargetMode="External" /><Relationship Id="rId31" Type="http://schemas.openxmlformats.org/officeDocument/2006/relationships/hyperlink" Target="https://podminky.urs.cz/item/CS_URS_2023_01/965042141" TargetMode="External" /><Relationship Id="rId32" Type="http://schemas.openxmlformats.org/officeDocument/2006/relationships/hyperlink" Target="https://podminky.urs.cz/item/CS_URS_2023_01/965081323" TargetMode="External" /><Relationship Id="rId33" Type="http://schemas.openxmlformats.org/officeDocument/2006/relationships/hyperlink" Target="https://podminky.urs.cz/item/CS_URS_2023_01/965082932" TargetMode="External" /><Relationship Id="rId34" Type="http://schemas.openxmlformats.org/officeDocument/2006/relationships/hyperlink" Target="https://podminky.urs.cz/item/CS_URS_2023_01/968062455" TargetMode="External" /><Relationship Id="rId35" Type="http://schemas.openxmlformats.org/officeDocument/2006/relationships/hyperlink" Target="https://podminky.urs.cz/item/CS_URS_2023_01/971024451" TargetMode="External" /><Relationship Id="rId36" Type="http://schemas.openxmlformats.org/officeDocument/2006/relationships/hyperlink" Target="https://podminky.urs.cz/item/CS_URS_2023_01/971024561" TargetMode="External" /><Relationship Id="rId37" Type="http://schemas.openxmlformats.org/officeDocument/2006/relationships/hyperlink" Target="https://podminky.urs.cz/item/CS_URS_2023_01/971033241" TargetMode="External" /><Relationship Id="rId38" Type="http://schemas.openxmlformats.org/officeDocument/2006/relationships/hyperlink" Target="https://podminky.urs.cz/item/CS_URS_2023_01/971033651" TargetMode="External" /><Relationship Id="rId39" Type="http://schemas.openxmlformats.org/officeDocument/2006/relationships/hyperlink" Target="https://podminky.urs.cz/item/CS_URS_2023_01/977151123" TargetMode="External" /><Relationship Id="rId40" Type="http://schemas.openxmlformats.org/officeDocument/2006/relationships/hyperlink" Target="https://podminky.urs.cz/item/CS_URS_2023_01/977151124" TargetMode="External" /><Relationship Id="rId41" Type="http://schemas.openxmlformats.org/officeDocument/2006/relationships/hyperlink" Target="https://podminky.urs.cz/item/CS_URS_2023_01/978012191" TargetMode="External" /><Relationship Id="rId42" Type="http://schemas.openxmlformats.org/officeDocument/2006/relationships/hyperlink" Target="https://podminky.urs.cz/item/CS_URS_2023_01/978013161" TargetMode="External" /><Relationship Id="rId43" Type="http://schemas.openxmlformats.org/officeDocument/2006/relationships/hyperlink" Target="https://podminky.urs.cz/item/CS_URS_2023_01/978013191" TargetMode="External" /><Relationship Id="rId44" Type="http://schemas.openxmlformats.org/officeDocument/2006/relationships/hyperlink" Target="https://podminky.urs.cz/item/CS_URS_2023_01/981511111" TargetMode="External" /><Relationship Id="rId45" Type="http://schemas.openxmlformats.org/officeDocument/2006/relationships/hyperlink" Target="https://podminky.urs.cz/item/CS_URS_2023_01/985131311" TargetMode="External" /><Relationship Id="rId46" Type="http://schemas.openxmlformats.org/officeDocument/2006/relationships/hyperlink" Target="https://podminky.urs.cz/item/CS_URS_2023_01/985141212" TargetMode="External" /><Relationship Id="rId47" Type="http://schemas.openxmlformats.org/officeDocument/2006/relationships/hyperlink" Target="https://podminky.urs.cz/item/CS_URS_2023_01/985211111" TargetMode="External" /><Relationship Id="rId48" Type="http://schemas.openxmlformats.org/officeDocument/2006/relationships/hyperlink" Target="https://podminky.urs.cz/item/CS_URS_2023_01/985221101" TargetMode="External" /><Relationship Id="rId49" Type="http://schemas.openxmlformats.org/officeDocument/2006/relationships/hyperlink" Target="https://podminky.urs.cz/item/CS_URS_2023_01/997006511" TargetMode="External" /><Relationship Id="rId50" Type="http://schemas.openxmlformats.org/officeDocument/2006/relationships/hyperlink" Target="https://podminky.urs.cz/item/CS_URS_2023_01/997013002" TargetMode="External" /><Relationship Id="rId51" Type="http://schemas.openxmlformats.org/officeDocument/2006/relationships/hyperlink" Target="https://podminky.urs.cz/item/CS_URS_2023_01/997013213" TargetMode="External" /><Relationship Id="rId52" Type="http://schemas.openxmlformats.org/officeDocument/2006/relationships/hyperlink" Target="https://podminky.urs.cz/item/CS_URS_2023_01/997013501" TargetMode="External" /><Relationship Id="rId53" Type="http://schemas.openxmlformats.org/officeDocument/2006/relationships/hyperlink" Target="https://podminky.urs.cz/item/CS_URS_2023_01/997013509" TargetMode="External" /><Relationship Id="rId54" Type="http://schemas.openxmlformats.org/officeDocument/2006/relationships/hyperlink" Target="https://podminky.urs.cz/item/CS_URS_2023_01/997013631" TargetMode="External" /><Relationship Id="rId55" Type="http://schemas.openxmlformats.org/officeDocument/2006/relationships/hyperlink" Target="https://podminky.urs.cz/item/CS_URS_2023_01/997013811" TargetMode="External" /><Relationship Id="rId56" Type="http://schemas.openxmlformats.org/officeDocument/2006/relationships/hyperlink" Target="https://podminky.urs.cz/item/CS_URS_2023_01/998011002" TargetMode="External" /><Relationship Id="rId57" Type="http://schemas.openxmlformats.org/officeDocument/2006/relationships/hyperlink" Target="https://podminky.urs.cz/item/CS_URS_2023_01/998017002" TargetMode="External" /><Relationship Id="rId58" Type="http://schemas.openxmlformats.org/officeDocument/2006/relationships/hyperlink" Target="https://podminky.urs.cz/item/CS_URS_2023_01/998018002" TargetMode="External" /><Relationship Id="rId59" Type="http://schemas.openxmlformats.org/officeDocument/2006/relationships/hyperlink" Target="https://podminky.urs.cz/item/CS_URS_2023_01/762083121" TargetMode="External" /><Relationship Id="rId60" Type="http://schemas.openxmlformats.org/officeDocument/2006/relationships/hyperlink" Target="https://podminky.urs.cz/item/CS_URS_2023_01/762083122" TargetMode="External" /><Relationship Id="rId61" Type="http://schemas.openxmlformats.org/officeDocument/2006/relationships/hyperlink" Target="https://podminky.urs.cz/item/CS_URS_2023_01/762331922" TargetMode="External" /><Relationship Id="rId62" Type="http://schemas.openxmlformats.org/officeDocument/2006/relationships/hyperlink" Target="https://podminky.urs.cz/item/CS_URS_2023_01/762332931" TargetMode="External" /><Relationship Id="rId63" Type="http://schemas.openxmlformats.org/officeDocument/2006/relationships/hyperlink" Target="https://podminky.urs.cz/item/CS_URS_2023_01/762332932" TargetMode="External" /><Relationship Id="rId64" Type="http://schemas.openxmlformats.org/officeDocument/2006/relationships/hyperlink" Target="https://podminky.urs.cz/item/CS_URS_2023_01/762332933" TargetMode="External" /><Relationship Id="rId65" Type="http://schemas.openxmlformats.org/officeDocument/2006/relationships/hyperlink" Target="https://podminky.urs.cz/item/CS_URS_2023_01/762332934" TargetMode="External" /><Relationship Id="rId66" Type="http://schemas.openxmlformats.org/officeDocument/2006/relationships/hyperlink" Target="https://podminky.urs.cz/item/CS_URS_2023_01/762332935" TargetMode="External" /><Relationship Id="rId67" Type="http://schemas.openxmlformats.org/officeDocument/2006/relationships/hyperlink" Target="https://podminky.urs.cz/item/CS_URS_2023_01/762341250" TargetMode="External" /><Relationship Id="rId68" Type="http://schemas.openxmlformats.org/officeDocument/2006/relationships/hyperlink" Target="https://podminky.urs.cz/item/CS_URS_2023_01/762341821" TargetMode="External" /><Relationship Id="rId69" Type="http://schemas.openxmlformats.org/officeDocument/2006/relationships/hyperlink" Target="https://podminky.urs.cz/item/CS_URS_2023_01/762342214" TargetMode="External" /><Relationship Id="rId70" Type="http://schemas.openxmlformats.org/officeDocument/2006/relationships/hyperlink" Target="https://podminky.urs.cz/item/CS_URS_2023_01/762342812" TargetMode="External" /><Relationship Id="rId71" Type="http://schemas.openxmlformats.org/officeDocument/2006/relationships/hyperlink" Target="https://podminky.urs.cz/item/CS_URS_2023_01/762395000" TargetMode="External" /><Relationship Id="rId72" Type="http://schemas.openxmlformats.org/officeDocument/2006/relationships/hyperlink" Target="https://podminky.urs.cz/item/CS_URS_2023_01/762521812" TargetMode="External" /><Relationship Id="rId73" Type="http://schemas.openxmlformats.org/officeDocument/2006/relationships/hyperlink" Target="https://podminky.urs.cz/item/CS_URS_2023_01/762522812" TargetMode="External" /><Relationship Id="rId74" Type="http://schemas.openxmlformats.org/officeDocument/2006/relationships/hyperlink" Target="https://podminky.urs.cz/item/CS_URS_2023_01/762523108" TargetMode="External" /><Relationship Id="rId75" Type="http://schemas.openxmlformats.org/officeDocument/2006/relationships/hyperlink" Target="https://podminky.urs.cz/item/CS_URS_2023_01/762524911" TargetMode="External" /><Relationship Id="rId76" Type="http://schemas.openxmlformats.org/officeDocument/2006/relationships/hyperlink" Target="https://podminky.urs.cz/item/CS_URS_2023_01/762528812" TargetMode="External" /><Relationship Id="rId77" Type="http://schemas.openxmlformats.org/officeDocument/2006/relationships/hyperlink" Target="https://podminky.urs.cz/item/CS_URS_2023_01/762523921" TargetMode="External" /><Relationship Id="rId78" Type="http://schemas.openxmlformats.org/officeDocument/2006/relationships/hyperlink" Target="https://podminky.urs.cz/item/CS_URS_2023_01/762811510" TargetMode="External" /><Relationship Id="rId79" Type="http://schemas.openxmlformats.org/officeDocument/2006/relationships/hyperlink" Target="https://podminky.urs.cz/item/CS_URS_2023_01/762812811" TargetMode="External" /><Relationship Id="rId80" Type="http://schemas.openxmlformats.org/officeDocument/2006/relationships/hyperlink" Target="https://podminky.urs.cz/item/CS_URS_2023_01/762822850" TargetMode="External" /><Relationship Id="rId81" Type="http://schemas.openxmlformats.org/officeDocument/2006/relationships/hyperlink" Target="https://podminky.urs.cz/item/CS_URS_2023_01/762841811" TargetMode="External" /><Relationship Id="rId82" Type="http://schemas.openxmlformats.org/officeDocument/2006/relationships/hyperlink" Target="https://podminky.urs.cz/item/CS_URS_2023_01/998762102" TargetMode="External" /><Relationship Id="rId83" Type="http://schemas.openxmlformats.org/officeDocument/2006/relationships/hyperlink" Target="https://podminky.urs.cz/item/CS_URS_2023_01/998762181" TargetMode="External" /><Relationship Id="rId84" Type="http://schemas.openxmlformats.org/officeDocument/2006/relationships/hyperlink" Target="https://podminky.urs.cz/item/CS_URS_2023_01/764002851" TargetMode="External" /><Relationship Id="rId85" Type="http://schemas.openxmlformats.org/officeDocument/2006/relationships/hyperlink" Target="https://podminky.urs.cz/item/CS_URS_2023_01/764002871" TargetMode="External" /><Relationship Id="rId86" Type="http://schemas.openxmlformats.org/officeDocument/2006/relationships/hyperlink" Target="https://podminky.urs.cz/item/CS_URS_2023_01/764004801" TargetMode="External" /><Relationship Id="rId87" Type="http://schemas.openxmlformats.org/officeDocument/2006/relationships/hyperlink" Target="https://podminky.urs.cz/item/CS_URS_2023_01/764004831" TargetMode="External" /><Relationship Id="rId88" Type="http://schemas.openxmlformats.org/officeDocument/2006/relationships/hyperlink" Target="https://podminky.urs.cz/item/CS_URS_2023_01/764004861" TargetMode="External" /><Relationship Id="rId89" Type="http://schemas.openxmlformats.org/officeDocument/2006/relationships/hyperlink" Target="https://podminky.urs.cz/item/CS_URS_2023_01/764232404" TargetMode="External" /><Relationship Id="rId90" Type="http://schemas.openxmlformats.org/officeDocument/2006/relationships/hyperlink" Target="https://podminky.urs.cz/item/CS_URS_2023_01/764234411" TargetMode="External" /><Relationship Id="rId91" Type="http://schemas.openxmlformats.org/officeDocument/2006/relationships/hyperlink" Target="https://podminky.urs.cz/item/CS_URS_2023_01/764334412" TargetMode="External" /><Relationship Id="rId92" Type="http://schemas.openxmlformats.org/officeDocument/2006/relationships/hyperlink" Target="https://podminky.urs.cz/item/CS_URS_2023_01/764535412" TargetMode="External" /><Relationship Id="rId93" Type="http://schemas.openxmlformats.org/officeDocument/2006/relationships/hyperlink" Target="https://podminky.urs.cz/item/CS_URS_2023_01/998764102" TargetMode="External" /><Relationship Id="rId94" Type="http://schemas.openxmlformats.org/officeDocument/2006/relationships/hyperlink" Target="https://podminky.urs.cz/item/CS_URS_2023_01/998764181" TargetMode="External" /><Relationship Id="rId95" Type="http://schemas.openxmlformats.org/officeDocument/2006/relationships/hyperlink" Target="https://podminky.urs.cz/item/CS_URS_2023_01/765162023" TargetMode="External" /><Relationship Id="rId96" Type="http://schemas.openxmlformats.org/officeDocument/2006/relationships/hyperlink" Target="https://podminky.urs.cz/item/CS_URS_2023_01/765191911" TargetMode="External" /><Relationship Id="rId97" Type="http://schemas.openxmlformats.org/officeDocument/2006/relationships/hyperlink" Target="https://podminky.urs.cz/item/CS_URS_2023_01/765162801" TargetMode="External" /><Relationship Id="rId98" Type="http://schemas.openxmlformats.org/officeDocument/2006/relationships/hyperlink" Target="https://podminky.urs.cz/item/CS_URS_2023_01/765191013" TargetMode="External" /><Relationship Id="rId99" Type="http://schemas.openxmlformats.org/officeDocument/2006/relationships/hyperlink" Target="https://podminky.urs.cz/item/CS_URS_2023_01/998765102" TargetMode="External" /><Relationship Id="rId100" Type="http://schemas.openxmlformats.org/officeDocument/2006/relationships/hyperlink" Target="https://podminky.urs.cz/item/CS_URS_2023_01/998765181" TargetMode="External" /><Relationship Id="rId101" Type="http://schemas.openxmlformats.org/officeDocument/2006/relationships/hyperlink" Target="https://podminky.urs.cz/item/CS_URS_2023_01/998767102" TargetMode="External" /><Relationship Id="rId102" Type="http://schemas.openxmlformats.org/officeDocument/2006/relationships/hyperlink" Target="https://podminky.urs.cz/item/CS_URS_2023_01/998767181" TargetMode="External" /><Relationship Id="rId103" Type="http://schemas.openxmlformats.org/officeDocument/2006/relationships/hyperlink" Target="https://podminky.urs.cz/item/CS_URS_2023_01/766121210" TargetMode="External" /><Relationship Id="rId104" Type="http://schemas.openxmlformats.org/officeDocument/2006/relationships/hyperlink" Target="https://podminky.urs.cz/item/CS_URS_2023_01/766221811" TargetMode="External" /><Relationship Id="rId105" Type="http://schemas.openxmlformats.org/officeDocument/2006/relationships/hyperlink" Target="https://podminky.urs.cz/item/CS_URS_2023_01/766311811" TargetMode="External" /><Relationship Id="rId106" Type="http://schemas.openxmlformats.org/officeDocument/2006/relationships/hyperlink" Target="https://podminky.urs.cz/item/CS_URS_2023_01/766421213R" TargetMode="External" /><Relationship Id="rId107" Type="http://schemas.openxmlformats.org/officeDocument/2006/relationships/hyperlink" Target="https://podminky.urs.cz/item/CS_URS_2023_01/766660102" TargetMode="External" /><Relationship Id="rId108" Type="http://schemas.openxmlformats.org/officeDocument/2006/relationships/hyperlink" Target="https://podminky.urs.cz/item/CS_URS_2023_01/998766102" TargetMode="External" /><Relationship Id="rId109" Type="http://schemas.openxmlformats.org/officeDocument/2006/relationships/hyperlink" Target="https://podminky.urs.cz/item/CS_URS_2023_01/998766181" TargetMode="External" /><Relationship Id="rId110"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hyperlink" Target="https://podminky.urs.cz/item/CS_URS_2023_01/133255101" TargetMode="External" /><Relationship Id="rId2" Type="http://schemas.openxmlformats.org/officeDocument/2006/relationships/hyperlink" Target="https://podminky.urs.cz/item/CS_URS_2023_01/151101101" TargetMode="External" /><Relationship Id="rId3" Type="http://schemas.openxmlformats.org/officeDocument/2006/relationships/hyperlink" Target="https://podminky.urs.cz/item/CS_URS_2023_01/151101111" TargetMode="External" /><Relationship Id="rId4" Type="http://schemas.openxmlformats.org/officeDocument/2006/relationships/hyperlink" Target="https://podminky.urs.cz/item/CS_URS_2023_01/162351104" TargetMode="External" /><Relationship Id="rId5" Type="http://schemas.openxmlformats.org/officeDocument/2006/relationships/hyperlink" Target="https://podminky.urs.cz/item/CS_URS_2023_01/162751119" TargetMode="External" /><Relationship Id="rId6" Type="http://schemas.openxmlformats.org/officeDocument/2006/relationships/hyperlink" Target="https://podminky.urs.cz/item/CS_URS_2023_01/171201221" TargetMode="External" /><Relationship Id="rId7" Type="http://schemas.openxmlformats.org/officeDocument/2006/relationships/hyperlink" Target="https://podminky.urs.cz/item/CS_URS_2023_01/275321411" TargetMode="External" /><Relationship Id="rId8" Type="http://schemas.openxmlformats.org/officeDocument/2006/relationships/hyperlink" Target="https://podminky.urs.cz/item/CS_URS_2023_01/275361821" TargetMode="External" /><Relationship Id="rId9" Type="http://schemas.openxmlformats.org/officeDocument/2006/relationships/hyperlink" Target="https://podminky.urs.cz/item/CS_URS_2023_01/631311123" TargetMode="External" /><Relationship Id="rId10" Type="http://schemas.openxmlformats.org/officeDocument/2006/relationships/hyperlink" Target="https://podminky.urs.cz/item/CS_URS_2023_01/941111112" TargetMode="External" /><Relationship Id="rId11" Type="http://schemas.openxmlformats.org/officeDocument/2006/relationships/hyperlink" Target="https://podminky.urs.cz/item/CS_URS_2023_01/941111212" TargetMode="External" /><Relationship Id="rId12" Type="http://schemas.openxmlformats.org/officeDocument/2006/relationships/hyperlink" Target="https://podminky.urs.cz/item/CS_URS_2023_01/941111812" TargetMode="External" /><Relationship Id="rId13" Type="http://schemas.openxmlformats.org/officeDocument/2006/relationships/hyperlink" Target="https://podminky.urs.cz/item/CS_URS_2023_01/944511111" TargetMode="External" /><Relationship Id="rId14" Type="http://schemas.openxmlformats.org/officeDocument/2006/relationships/hyperlink" Target="https://podminky.urs.cz/item/CS_URS_2023_01/944511211" TargetMode="External" /><Relationship Id="rId15" Type="http://schemas.openxmlformats.org/officeDocument/2006/relationships/hyperlink" Target="https://podminky.urs.cz/item/CS_URS_2023_01/944511811" TargetMode="External" /><Relationship Id="rId16" Type="http://schemas.openxmlformats.org/officeDocument/2006/relationships/hyperlink" Target="https://podminky.urs.cz/item/CS_URS_2023_01/965082941" TargetMode="External" /><Relationship Id="rId17" Type="http://schemas.openxmlformats.org/officeDocument/2006/relationships/hyperlink" Target="https://podminky.urs.cz/item/CS_URS_2023_01/997013312" TargetMode="External" /><Relationship Id="rId18" Type="http://schemas.openxmlformats.org/officeDocument/2006/relationships/hyperlink" Target="https://podminky.urs.cz/item/CS_URS_2023_01/997013321" TargetMode="External" /><Relationship Id="rId19" Type="http://schemas.openxmlformats.org/officeDocument/2006/relationships/hyperlink" Target="https://podminky.urs.cz/item/CS_URS_2023_01/997013501" TargetMode="External" /><Relationship Id="rId20" Type="http://schemas.openxmlformats.org/officeDocument/2006/relationships/hyperlink" Target="https://podminky.urs.cz/item/CS_URS_2023_01/997013509" TargetMode="External" /><Relationship Id="rId21" Type="http://schemas.openxmlformats.org/officeDocument/2006/relationships/hyperlink" Target="https://podminky.urs.cz/item/CS_URS_2023_01/997013609" TargetMode="External" /><Relationship Id="rId22" Type="http://schemas.openxmlformats.org/officeDocument/2006/relationships/hyperlink" Target="https://podminky.urs.cz/item/CS_URS_2023_01/997013811" TargetMode="External" /><Relationship Id="rId23" Type="http://schemas.openxmlformats.org/officeDocument/2006/relationships/hyperlink" Target="https://podminky.urs.cz/item/CS_URS_2023_01/998011002" TargetMode="External" /><Relationship Id="rId24" Type="http://schemas.openxmlformats.org/officeDocument/2006/relationships/hyperlink" Target="https://podminky.urs.cz/item/CS_URS_2023_01/762083122" TargetMode="External" /><Relationship Id="rId25" Type="http://schemas.openxmlformats.org/officeDocument/2006/relationships/hyperlink" Target="https://podminky.urs.cz/item/CS_URS_2023_01/762211811" TargetMode="External" /><Relationship Id="rId26" Type="http://schemas.openxmlformats.org/officeDocument/2006/relationships/hyperlink" Target="https://podminky.urs.cz/item/CS_URS_2023_01/762342214" TargetMode="External" /><Relationship Id="rId27" Type="http://schemas.openxmlformats.org/officeDocument/2006/relationships/hyperlink" Target="https://podminky.urs.cz/item/CS_URS_2023_01/762342812" TargetMode="External" /><Relationship Id="rId28" Type="http://schemas.openxmlformats.org/officeDocument/2006/relationships/hyperlink" Target="https://podminky.urs.cz/item/CS_URS_2023_01/762395000" TargetMode="External" /><Relationship Id="rId29" Type="http://schemas.openxmlformats.org/officeDocument/2006/relationships/hyperlink" Target="https://podminky.urs.cz/item/CS_URS_2023_01/762521812" TargetMode="External" /><Relationship Id="rId30" Type="http://schemas.openxmlformats.org/officeDocument/2006/relationships/hyperlink" Target="https://podminky.urs.cz/item/CS_URS_2023_01/762523104" TargetMode="External" /><Relationship Id="rId31" Type="http://schemas.openxmlformats.org/officeDocument/2006/relationships/hyperlink" Target="https://podminky.urs.cz/item/CS_URS_2023_01/762595001" TargetMode="External" /><Relationship Id="rId32" Type="http://schemas.openxmlformats.org/officeDocument/2006/relationships/hyperlink" Target="https://podminky.urs.cz/item/CS_URS_2023_01/762815811" TargetMode="External" /><Relationship Id="rId33" Type="http://schemas.openxmlformats.org/officeDocument/2006/relationships/hyperlink" Target="https://podminky.urs.cz/item/CS_URS_2023_01/762821912" TargetMode="External" /><Relationship Id="rId34" Type="http://schemas.openxmlformats.org/officeDocument/2006/relationships/hyperlink" Target="https://podminky.urs.cz/item/CS_URS_2023_01/998762102" TargetMode="External" /><Relationship Id="rId35" Type="http://schemas.openxmlformats.org/officeDocument/2006/relationships/hyperlink" Target="https://podminky.urs.cz/item/CS_URS_2023_01/764204109.r" TargetMode="External" /><Relationship Id="rId36" Type="http://schemas.openxmlformats.org/officeDocument/2006/relationships/hyperlink" Target="https://podminky.urs.cz/item/CS_URS_2023_01/998764102" TargetMode="External" /><Relationship Id="rId37" Type="http://schemas.openxmlformats.org/officeDocument/2006/relationships/hyperlink" Target="https://podminky.urs.cz/item/CS_URS_2023_01/765111151" TargetMode="External" /><Relationship Id="rId38" Type="http://schemas.openxmlformats.org/officeDocument/2006/relationships/hyperlink" Target="https://podminky.urs.cz/item/CS_URS_2023_01/765111503" TargetMode="External" /><Relationship Id="rId39" Type="http://schemas.openxmlformats.org/officeDocument/2006/relationships/hyperlink" Target="https://podminky.urs.cz/item/CS_URS_2023_01/765111845" TargetMode="External" /><Relationship Id="rId40" Type="http://schemas.openxmlformats.org/officeDocument/2006/relationships/hyperlink" Target="https://podminky.urs.cz/item/CS_URS_2023_01/765111851" TargetMode="External" /><Relationship Id="rId41" Type="http://schemas.openxmlformats.org/officeDocument/2006/relationships/hyperlink" Target="https://podminky.urs.cz/item/CS_URS_2023_01/765162023" TargetMode="External" /><Relationship Id="rId42" Type="http://schemas.openxmlformats.org/officeDocument/2006/relationships/hyperlink" Target="https://podminky.urs.cz/item/CS_URS_2023_01/765162091" TargetMode="External" /><Relationship Id="rId43" Type="http://schemas.openxmlformats.org/officeDocument/2006/relationships/hyperlink" Target="https://podminky.urs.cz/item/CS_URS_2023_01/R008" TargetMode="External" /><Relationship Id="rId44" Type="http://schemas.openxmlformats.org/officeDocument/2006/relationships/hyperlink" Target="https://podminky.urs.cz/item/CS_URS_2023_01/765162801" TargetMode="External" /><Relationship Id="rId45" Type="http://schemas.openxmlformats.org/officeDocument/2006/relationships/hyperlink" Target="https://podminky.urs.cz/item/CS_URS_2023_01/765162810" TargetMode="External" /><Relationship Id="rId46" Type="http://schemas.openxmlformats.org/officeDocument/2006/relationships/hyperlink" Target="https://podminky.urs.cz/item/CS_URS_2023_01/998765102" TargetMode="External" /><Relationship Id="rId47" Type="http://schemas.openxmlformats.org/officeDocument/2006/relationships/hyperlink" Target="https://podminky.urs.cz/item/CS_URS_2023_01/765192001" TargetMode="External" /><Relationship Id="rId48" Type="http://schemas.openxmlformats.org/officeDocument/2006/relationships/hyperlink" Target="https://podminky.urs.cz/item/CS_URS_2023_01/R011" TargetMode="External" /><Relationship Id="rId49" Type="http://schemas.openxmlformats.org/officeDocument/2006/relationships/hyperlink" Target="https://podminky.urs.cz/item/CS_URS_2023_01/766438112.r" TargetMode="External" /><Relationship Id="rId50" Type="http://schemas.openxmlformats.org/officeDocument/2006/relationships/hyperlink" Target="https://podminky.urs.cz/item/CS_URS_2023_01/998766102" TargetMode="External" /><Relationship Id="rId51" Type="http://schemas.openxmlformats.org/officeDocument/2006/relationships/hyperlink" Target="https://podminky.urs.cz/item/CS_URS_2023_01/767211323" TargetMode="External" /><Relationship Id="rId52" Type="http://schemas.openxmlformats.org/officeDocument/2006/relationships/hyperlink" Target="https://podminky.urs.cz/item/CS_URS_2023_01/767220210" TargetMode="External" /><Relationship Id="rId53" Type="http://schemas.openxmlformats.org/officeDocument/2006/relationships/hyperlink" Target="https://podminky.urs.cz/item/CS_URS_2023_01/767662210" TargetMode="External" /><Relationship Id="rId54" Type="http://schemas.openxmlformats.org/officeDocument/2006/relationships/hyperlink" Target="https://podminky.urs.cz/item/CS_URS_2023_01/R013" TargetMode="External" /><Relationship Id="rId55" Type="http://schemas.openxmlformats.org/officeDocument/2006/relationships/hyperlink" Target="https://podminky.urs.cz/item/CS_URS_2023_01/998767102" TargetMode="External" /><Relationship Id="rId56" Type="http://schemas.openxmlformats.org/officeDocument/2006/relationships/hyperlink" Target="https://podminky.urs.cz/item/CS_URS_2023_01/R006" TargetMode="External" /><Relationship Id="rId57" Type="http://schemas.openxmlformats.org/officeDocument/2006/relationships/hyperlink" Target="https://podminky.urs.cz/item/CS_URS_2023_01/R014" TargetMode="External" /><Relationship Id="rId58" Type="http://schemas.openxmlformats.org/officeDocument/2006/relationships/hyperlink" Target="https://podminky.urs.cz/item/CS_URS_2023_01/R015" TargetMode="External" /><Relationship Id="rId59" Type="http://schemas.openxmlformats.org/officeDocument/2006/relationships/hyperlink" Target="https://podminky.urs.cz/item/CS_URS_2023_01/R016" TargetMode="External" /><Relationship Id="rId60"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hyperlink" Target="https://podminky.urs.cz/item/CS_URS_2023_01/121112003" TargetMode="External" /><Relationship Id="rId2" Type="http://schemas.openxmlformats.org/officeDocument/2006/relationships/hyperlink" Target="https://podminky.urs.cz/item/CS_URS_2023_01/133112811" TargetMode="External" /><Relationship Id="rId3" Type="http://schemas.openxmlformats.org/officeDocument/2006/relationships/hyperlink" Target="https://podminky.urs.cz/item/CS_URS_2023_01/275311611" TargetMode="External" /><Relationship Id="rId4" Type="http://schemas.openxmlformats.org/officeDocument/2006/relationships/hyperlink" Target="https://podminky.urs.cz/item/CS_URS_2023_01/339271660" TargetMode="External" /><Relationship Id="rId5" Type="http://schemas.openxmlformats.org/officeDocument/2006/relationships/hyperlink" Target="https://podminky.urs.cz/item/CS_URS_2023_01/711111002" TargetMode="External" /><Relationship Id="rId6" Type="http://schemas.openxmlformats.org/officeDocument/2006/relationships/hyperlink" Target="https://podminky.urs.cz/item/CS_URS_2023_01/711141559" TargetMode="External" /><Relationship Id="rId7" Type="http://schemas.openxmlformats.org/officeDocument/2006/relationships/hyperlink" Target="https://podminky.urs.cz/item/CS_URS_2023_01/632451021" TargetMode="External" /><Relationship Id="rId8" Type="http://schemas.openxmlformats.org/officeDocument/2006/relationships/hyperlink" Target="https://podminky.urs.cz/item/CS_URS_2023_01/434191423" TargetMode="External" /><Relationship Id="rId9" Type="http://schemas.openxmlformats.org/officeDocument/2006/relationships/hyperlink" Target="https://podminky.urs.cz/item/CS_URS_2023_01/121112003" TargetMode="External" /><Relationship Id="rId10" Type="http://schemas.openxmlformats.org/officeDocument/2006/relationships/hyperlink" Target="https://podminky.urs.cz/item/CS_URS_2023_01/132112131" TargetMode="External" /><Relationship Id="rId11" Type="http://schemas.openxmlformats.org/officeDocument/2006/relationships/hyperlink" Target="https://podminky.urs.cz/item/CS_URS_2023_01/564750104" TargetMode="External" /><Relationship Id="rId12" Type="http://schemas.openxmlformats.org/officeDocument/2006/relationships/hyperlink" Target="https://podminky.urs.cz/item/CS_URS_2023_01/564730001" TargetMode="External" /><Relationship Id="rId13" Type="http://schemas.openxmlformats.org/officeDocument/2006/relationships/hyperlink" Target="https://podminky.urs.cz/item/CS_URS_2023_01/451577877" TargetMode="External" /><Relationship Id="rId14" Type="http://schemas.openxmlformats.org/officeDocument/2006/relationships/hyperlink" Target="https://podminky.urs.cz/item/CS_URS_2023_01/121112003" TargetMode="External" /><Relationship Id="rId15" Type="http://schemas.openxmlformats.org/officeDocument/2006/relationships/hyperlink" Target="https://podminky.urs.cz/item/CS_URS_2023_01/171111103" TargetMode="External" /><Relationship Id="rId16" Type="http://schemas.openxmlformats.org/officeDocument/2006/relationships/hyperlink" Target="https://podminky.urs.cz/item/CS_URS_2023_01/132112131" TargetMode="External" /><Relationship Id="rId17" Type="http://schemas.openxmlformats.org/officeDocument/2006/relationships/hyperlink" Target="https://podminky.urs.cz/item/CS_URS_2023_01/132112131" TargetMode="External" /><Relationship Id="rId18" Type="http://schemas.openxmlformats.org/officeDocument/2006/relationships/hyperlink" Target="https://podminky.urs.cz/item/CS_URS_2023_01/871219113" TargetMode="External" /><Relationship Id="rId19" Type="http://schemas.openxmlformats.org/officeDocument/2006/relationships/hyperlink" Target="https://podminky.urs.cz/item/CS_URS_2023_01/181911102" TargetMode="External" /><Relationship Id="rId20" Type="http://schemas.openxmlformats.org/officeDocument/2006/relationships/hyperlink" Target="https://podminky.urs.cz/item/CS_URS_2023_01/564760101" TargetMode="External" /><Relationship Id="rId21" Type="http://schemas.openxmlformats.org/officeDocument/2006/relationships/hyperlink" Target="https://podminky.urs.cz/item/CS_URS_2023_01/564730001" TargetMode="External" /><Relationship Id="rId22" Type="http://schemas.openxmlformats.org/officeDocument/2006/relationships/hyperlink" Target="https://podminky.urs.cz/item/CS_URS_2023_01/451577877" TargetMode="External" /><Relationship Id="rId23" Type="http://schemas.openxmlformats.org/officeDocument/2006/relationships/hyperlink" Target="https://podminky.urs.cz/item/CS_URS_2023_01/121112003" TargetMode="External" /><Relationship Id="rId24" Type="http://schemas.openxmlformats.org/officeDocument/2006/relationships/hyperlink" Target="https://podminky.urs.cz/item/CS_URS_2023_01/132112131" TargetMode="External" /><Relationship Id="rId25" Type="http://schemas.openxmlformats.org/officeDocument/2006/relationships/hyperlink" Target="https://podminky.urs.cz/item/CS_URS_2023_01/181911102" TargetMode="External" /><Relationship Id="rId26" Type="http://schemas.openxmlformats.org/officeDocument/2006/relationships/hyperlink" Target="https://podminky.urs.cz/item/CS_URS_2023_01/564760101" TargetMode="External" /><Relationship Id="rId27" Type="http://schemas.openxmlformats.org/officeDocument/2006/relationships/hyperlink" Target="https://podminky.urs.cz/item/CS_URS_2023_01/564730001" TargetMode="External" /><Relationship Id="rId28" Type="http://schemas.openxmlformats.org/officeDocument/2006/relationships/hyperlink" Target="https://podminky.urs.cz/item/CS_URS_2023_01/451577877" TargetMode="External" /><Relationship Id="rId29" Type="http://schemas.openxmlformats.org/officeDocument/2006/relationships/hyperlink" Target="https://podminky.urs.cz/item/CS_URS_2023_01/133112811" TargetMode="External" /><Relationship Id="rId30" Type="http://schemas.openxmlformats.org/officeDocument/2006/relationships/hyperlink" Target="https://podminky.urs.cz/item/CS_URS_2023_01/181911102" TargetMode="External" /><Relationship Id="rId31" Type="http://schemas.openxmlformats.org/officeDocument/2006/relationships/hyperlink" Target="https://podminky.urs.cz/item/CS_URS_2023_01/213311113" TargetMode="External" /><Relationship Id="rId32" Type="http://schemas.openxmlformats.org/officeDocument/2006/relationships/hyperlink" Target="https://podminky.urs.cz/item/CS_URS_2023_01/278361111" TargetMode="External" /><Relationship Id="rId33" Type="http://schemas.openxmlformats.org/officeDocument/2006/relationships/hyperlink" Target="https://podminky.urs.cz/item/CS_URS_2023_01/632450124" TargetMode="External" /><Relationship Id="rId34" Type="http://schemas.openxmlformats.org/officeDocument/2006/relationships/hyperlink" Target="https://podminky.urs.cz/item/CS_URS_2023_01/274261111" TargetMode="External" /><Relationship Id="rId35" Type="http://schemas.openxmlformats.org/officeDocument/2006/relationships/hyperlink" Target="https://podminky.urs.cz/item/CS_URS_2023_01/998223011" TargetMode="External" /><Relationship Id="rId36" Type="http://schemas.openxmlformats.org/officeDocument/2006/relationships/hyperlink" Target="https://podminky.urs.cz/item/CS_URS_2023_01/998223091" TargetMode="External" /><Relationship Id="rId37"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2_02/013254000" TargetMode="External" /><Relationship Id="rId2" Type="http://schemas.openxmlformats.org/officeDocument/2006/relationships/hyperlink" Target="https://podminky.urs.cz/item/CS_URS_2022_02/030001000" TargetMode="External" /><Relationship Id="rId3" Type="http://schemas.openxmlformats.org/officeDocument/2006/relationships/hyperlink" Target="https://podminky.urs.cz/item/CS_URS_2022_02/034503000" TargetMode="External" /><Relationship Id="rId4" Type="http://schemas.openxmlformats.org/officeDocument/2006/relationships/hyperlink" Target="https://podminky.urs.cz/item/CS_URS_2022_02/091404000" TargetMode="External" /><Relationship Id="rId5"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3_01/311231115" TargetMode="External" /><Relationship Id="rId2" Type="http://schemas.openxmlformats.org/officeDocument/2006/relationships/hyperlink" Target="https://podminky.urs.cz/item/CS_URS_2023_01/342241112" TargetMode="External" /><Relationship Id="rId3" Type="http://schemas.openxmlformats.org/officeDocument/2006/relationships/hyperlink" Target="https://podminky.urs.cz/item/CS_URS_2023_01/452386111" TargetMode="External" /><Relationship Id="rId4" Type="http://schemas.openxmlformats.org/officeDocument/2006/relationships/hyperlink" Target="https://podminky.urs.cz/item/CS_URS_2023_01/611142022" TargetMode="External" /><Relationship Id="rId5" Type="http://schemas.openxmlformats.org/officeDocument/2006/relationships/hyperlink" Target="https://podminky.urs.cz/item/CS_URS_2023_01/611311121" TargetMode="External" /><Relationship Id="rId6" Type="http://schemas.openxmlformats.org/officeDocument/2006/relationships/hyperlink" Target="https://podminky.urs.cz/item/CS_URS_2023_01/612125100" TargetMode="External" /><Relationship Id="rId7" Type="http://schemas.openxmlformats.org/officeDocument/2006/relationships/hyperlink" Target="https://podminky.urs.cz/item/CS_URS_2023_01/612125100" TargetMode="External" /><Relationship Id="rId8" Type="http://schemas.openxmlformats.org/officeDocument/2006/relationships/hyperlink" Target="https://podminky.urs.cz/item/CS_URS_2023_01/612311141" TargetMode="External" /><Relationship Id="rId9" Type="http://schemas.openxmlformats.org/officeDocument/2006/relationships/hyperlink" Target="https://podminky.urs.cz/item/CS_URS_2023_01/612311191" TargetMode="External" /><Relationship Id="rId10" Type="http://schemas.openxmlformats.org/officeDocument/2006/relationships/hyperlink" Target="https://podminky.urs.cz/item/CS_URS_2023_01/612351121" TargetMode="External" /><Relationship Id="rId11" Type="http://schemas.openxmlformats.org/officeDocument/2006/relationships/hyperlink" Target="https://podminky.urs.cz/item/CS_URS_2023_01/612351171" TargetMode="External" /><Relationship Id="rId12" Type="http://schemas.openxmlformats.org/officeDocument/2006/relationships/hyperlink" Target="https://podminky.urs.cz/item/CS_URS_2023_01/617632111" TargetMode="External" /><Relationship Id="rId13" Type="http://schemas.openxmlformats.org/officeDocument/2006/relationships/hyperlink" Target="https://podminky.urs.cz/item/CS_URS_2023_01/619315131" TargetMode="External" /><Relationship Id="rId14" Type="http://schemas.openxmlformats.org/officeDocument/2006/relationships/hyperlink" Target="https://podminky.urs.cz/item/CS_URS_2023_01/631311113" TargetMode="External" /><Relationship Id="rId15" Type="http://schemas.openxmlformats.org/officeDocument/2006/relationships/hyperlink" Target="https://podminky.urs.cz/item/CS_URS_2023_01/631311114" TargetMode="External" /><Relationship Id="rId16" Type="http://schemas.openxmlformats.org/officeDocument/2006/relationships/hyperlink" Target="https://podminky.urs.cz/item/CS_URS_2023_01/631362021" TargetMode="External" /><Relationship Id="rId17" Type="http://schemas.openxmlformats.org/officeDocument/2006/relationships/hyperlink" Target="https://podminky.urs.cz/item/CS_URS_2023_01/631362021" TargetMode="External" /><Relationship Id="rId18" Type="http://schemas.openxmlformats.org/officeDocument/2006/relationships/hyperlink" Target="https://podminky.urs.cz/item/CS_URS_2023_01/632451214" TargetMode="External" /><Relationship Id="rId19" Type="http://schemas.openxmlformats.org/officeDocument/2006/relationships/hyperlink" Target="https://podminky.urs.cz/item/CS_URS_2023_01/632481215" TargetMode="External" /><Relationship Id="rId20" Type="http://schemas.openxmlformats.org/officeDocument/2006/relationships/hyperlink" Target="https://podminky.urs.cz/item/CS_URS_2023_01/634111113" TargetMode="External" /><Relationship Id="rId21" Type="http://schemas.openxmlformats.org/officeDocument/2006/relationships/hyperlink" Target="https://podminky.urs.cz/item/CS_URS_2023_01/635321121" TargetMode="External" /><Relationship Id="rId22" Type="http://schemas.openxmlformats.org/officeDocument/2006/relationships/hyperlink" Target="https://podminky.urs.cz/item/CS_URS_2023_01/636211111" TargetMode="External" /><Relationship Id="rId23" Type="http://schemas.openxmlformats.org/officeDocument/2006/relationships/hyperlink" Target="https://podminky.urs.cz/item/CS_URS_2022_02/636211421.r" TargetMode="External" /><Relationship Id="rId24" Type="http://schemas.openxmlformats.org/officeDocument/2006/relationships/hyperlink" Target="https://podminky.urs.cz/item/CS_URS_2023_01/636295011" TargetMode="External" /><Relationship Id="rId25" Type="http://schemas.openxmlformats.org/officeDocument/2006/relationships/hyperlink" Target="https://podminky.urs.cz/item/CS_URS_2023_01/636295031" TargetMode="External" /><Relationship Id="rId26" Type="http://schemas.openxmlformats.org/officeDocument/2006/relationships/hyperlink" Target="https://podminky.urs.cz/item/CS_URS_2023_01/949101112" TargetMode="External" /><Relationship Id="rId27" Type="http://schemas.openxmlformats.org/officeDocument/2006/relationships/hyperlink" Target="https://podminky.urs.cz/item/CS_URS_2023_01/997006511" TargetMode="External" /><Relationship Id="rId28" Type="http://schemas.openxmlformats.org/officeDocument/2006/relationships/hyperlink" Target="https://podminky.urs.cz/item/CS_URS_2023_01/997013002" TargetMode="External" /><Relationship Id="rId29" Type="http://schemas.openxmlformats.org/officeDocument/2006/relationships/hyperlink" Target="https://podminky.urs.cz/item/CS_URS_2023_01/997013213" TargetMode="External" /><Relationship Id="rId30" Type="http://schemas.openxmlformats.org/officeDocument/2006/relationships/hyperlink" Target="https://podminky.urs.cz/item/CS_URS_2023_01/997013501" TargetMode="External" /><Relationship Id="rId31" Type="http://schemas.openxmlformats.org/officeDocument/2006/relationships/hyperlink" Target="https://podminky.urs.cz/item/CS_URS_2023_01/997013509" TargetMode="External" /><Relationship Id="rId32" Type="http://schemas.openxmlformats.org/officeDocument/2006/relationships/hyperlink" Target="https://podminky.urs.cz/item/CS_URS_2023_01/997013631" TargetMode="External" /><Relationship Id="rId33" Type="http://schemas.openxmlformats.org/officeDocument/2006/relationships/hyperlink" Target="https://podminky.urs.cz/item/CS_URS_2023_01/998011002" TargetMode="External" /><Relationship Id="rId34" Type="http://schemas.openxmlformats.org/officeDocument/2006/relationships/hyperlink" Target="https://podminky.urs.cz/item/CS_URS_2023_01/998017002" TargetMode="External" /><Relationship Id="rId35" Type="http://schemas.openxmlformats.org/officeDocument/2006/relationships/hyperlink" Target="https://podminky.urs.cz/item/CS_URS_2023_01/998018002" TargetMode="External" /><Relationship Id="rId36" Type="http://schemas.openxmlformats.org/officeDocument/2006/relationships/hyperlink" Target="https://podminky.urs.cz/item/CS_URS_2023_01/713111111" TargetMode="External" /><Relationship Id="rId37" Type="http://schemas.openxmlformats.org/officeDocument/2006/relationships/hyperlink" Target="https://podminky.urs.cz/item/CS_URS_2023_01/713121111" TargetMode="External" /><Relationship Id="rId38" Type="http://schemas.openxmlformats.org/officeDocument/2006/relationships/hyperlink" Target="https://podminky.urs.cz/item/CS_URS_2023_01/713121131" TargetMode="External" /><Relationship Id="rId39" Type="http://schemas.openxmlformats.org/officeDocument/2006/relationships/hyperlink" Target="https://podminky.urs.cz/item/CS_URS_2023_01/998713102" TargetMode="External" /><Relationship Id="rId40" Type="http://schemas.openxmlformats.org/officeDocument/2006/relationships/hyperlink" Target="https://podminky.urs.cz/item/CS_URS_2023_01/998713181" TargetMode="External" /><Relationship Id="rId41" Type="http://schemas.openxmlformats.org/officeDocument/2006/relationships/hyperlink" Target="https://podminky.urs.cz/item/CS_URS_2022_02/762522935" TargetMode="External" /><Relationship Id="rId42" Type="http://schemas.openxmlformats.org/officeDocument/2006/relationships/hyperlink" Target="https://podminky.urs.cz/item/CS_URS_2022_02/762812240" TargetMode="External" /><Relationship Id="rId43" Type="http://schemas.openxmlformats.org/officeDocument/2006/relationships/hyperlink" Target="https://podminky.urs.cz/item/CS_URS_2022_02/762812140" TargetMode="External" /><Relationship Id="rId44" Type="http://schemas.openxmlformats.org/officeDocument/2006/relationships/hyperlink" Target="https://podminky.urs.cz/item/CS_URS_2022_02/998762102" TargetMode="External" /><Relationship Id="rId45" Type="http://schemas.openxmlformats.org/officeDocument/2006/relationships/hyperlink" Target="https://podminky.urs.cz/item/CS_URS_2022_02/998762181" TargetMode="External" /><Relationship Id="rId46" Type="http://schemas.openxmlformats.org/officeDocument/2006/relationships/hyperlink" Target="https://podminky.urs.cz/item/CS_URS_2023_01/763121551.r" TargetMode="External" /><Relationship Id="rId47" Type="http://schemas.openxmlformats.org/officeDocument/2006/relationships/hyperlink" Target="https://podminky.urs.cz/item/CS_URS_2023_01/763131751R" TargetMode="External" /><Relationship Id="rId48" Type="http://schemas.openxmlformats.org/officeDocument/2006/relationships/hyperlink" Target="https://podminky.urs.cz/item/CS_URS_2023_01/763164737" TargetMode="External" /><Relationship Id="rId49" Type="http://schemas.openxmlformats.org/officeDocument/2006/relationships/hyperlink" Target="https://podminky.urs.cz/item/CS_URS_2023_01/998763302" TargetMode="External" /><Relationship Id="rId50" Type="http://schemas.openxmlformats.org/officeDocument/2006/relationships/hyperlink" Target="https://podminky.urs.cz/item/CS_URS_2023_01/998763381" TargetMode="External" /><Relationship Id="rId51" Type="http://schemas.openxmlformats.org/officeDocument/2006/relationships/hyperlink" Target="https://podminky.urs.cz/item/CS_URS_2023_01/771531007" TargetMode="External" /><Relationship Id="rId52" Type="http://schemas.openxmlformats.org/officeDocument/2006/relationships/hyperlink" Target="https://podminky.urs.cz/item/CS_URS_2023_01/771531801" TargetMode="External" /><Relationship Id="rId53" Type="http://schemas.openxmlformats.org/officeDocument/2006/relationships/hyperlink" Target="https://podminky.urs.cz/item/CS_URS_2023_01/771559191" TargetMode="External" /><Relationship Id="rId54" Type="http://schemas.openxmlformats.org/officeDocument/2006/relationships/hyperlink" Target="https://podminky.urs.cz/item/CS_URS_2023_01/771559192" TargetMode="External" /><Relationship Id="rId55" Type="http://schemas.openxmlformats.org/officeDocument/2006/relationships/hyperlink" Target="https://podminky.urs.cz/item/CS_URS_2023_01/596991111" TargetMode="External" /><Relationship Id="rId56" Type="http://schemas.openxmlformats.org/officeDocument/2006/relationships/hyperlink" Target="https://podminky.urs.cz/item/CS_URS_2023_01/R01.r03" TargetMode="External" /><Relationship Id="rId57" Type="http://schemas.openxmlformats.org/officeDocument/2006/relationships/hyperlink" Target="https://podminky.urs.cz/item/CS_URS_2023_01/771591247.r" TargetMode="External" /><Relationship Id="rId58" Type="http://schemas.openxmlformats.org/officeDocument/2006/relationships/hyperlink" Target="https://podminky.urs.cz/item/CS_URS_2023_01/998771102" TargetMode="External" /><Relationship Id="rId59" Type="http://schemas.openxmlformats.org/officeDocument/2006/relationships/hyperlink" Target="https://podminky.urs.cz/item/CS_URS_2023_01/998771181" TargetMode="External" /><Relationship Id="rId60" Type="http://schemas.openxmlformats.org/officeDocument/2006/relationships/hyperlink" Target="https://podminky.urs.cz/item/CS_URS_2023_01/781111011" TargetMode="External" /><Relationship Id="rId61" Type="http://schemas.openxmlformats.org/officeDocument/2006/relationships/hyperlink" Target="https://podminky.urs.cz/item/CS_URS_2023_01/781121011" TargetMode="External" /><Relationship Id="rId62" Type="http://schemas.openxmlformats.org/officeDocument/2006/relationships/hyperlink" Target="https://podminky.urs.cz/item/CS_URS_2023_01/781495115" TargetMode="External" /><Relationship Id="rId63" Type="http://schemas.openxmlformats.org/officeDocument/2006/relationships/hyperlink" Target="https://podminky.urs.cz/item/CS_URS_2023_01/781731111" TargetMode="External" /><Relationship Id="rId64" Type="http://schemas.openxmlformats.org/officeDocument/2006/relationships/hyperlink" Target="https://podminky.urs.cz/item/CS_URS_2023_01/781739191" TargetMode="External" /><Relationship Id="rId65" Type="http://schemas.openxmlformats.org/officeDocument/2006/relationships/hyperlink" Target="https://podminky.urs.cz/item/CS_URS_2023_01/781739192" TargetMode="External" /><Relationship Id="rId66" Type="http://schemas.openxmlformats.org/officeDocument/2006/relationships/hyperlink" Target="https://podminky.urs.cz/item/CS_URS_2023_01/781494511" TargetMode="External" /><Relationship Id="rId67" Type="http://schemas.openxmlformats.org/officeDocument/2006/relationships/hyperlink" Target="https://podminky.urs.cz/item/CS_URS_2023_01/998781101" TargetMode="External" /><Relationship Id="rId68" Type="http://schemas.openxmlformats.org/officeDocument/2006/relationships/hyperlink" Target="https://podminky.urs.cz/item/CS_URS_2023_01/998781181" TargetMode="External" /><Relationship Id="rId69" Type="http://schemas.openxmlformats.org/officeDocument/2006/relationships/hyperlink" Target="https://podminky.urs.cz/item/CS_URS_2023_01/783101201" TargetMode="External" /><Relationship Id="rId70" Type="http://schemas.openxmlformats.org/officeDocument/2006/relationships/hyperlink" Target="https://podminky.urs.cz/item/CS_URS_2023_01/783101203" TargetMode="External" /><Relationship Id="rId71" Type="http://schemas.openxmlformats.org/officeDocument/2006/relationships/hyperlink" Target="https://podminky.urs.cz/item/CS_URS_2023_01/783101203" TargetMode="External" /><Relationship Id="rId72" Type="http://schemas.openxmlformats.org/officeDocument/2006/relationships/hyperlink" Target="https://podminky.urs.cz/item/CS_URS_2023_01/783101401" TargetMode="External" /><Relationship Id="rId73" Type="http://schemas.openxmlformats.org/officeDocument/2006/relationships/hyperlink" Target="https://podminky.urs.cz/item/CS_URS_2023_01/783113111" TargetMode="External" /><Relationship Id="rId74" Type="http://schemas.openxmlformats.org/officeDocument/2006/relationships/hyperlink" Target="https://podminky.urs.cz/item/CS_URS_2023_01/783113121" TargetMode="External" /><Relationship Id="rId75" Type="http://schemas.openxmlformats.org/officeDocument/2006/relationships/hyperlink" Target="https://podminky.urs.cz/item/CS_URS_2023_01/783114101" TargetMode="External" /><Relationship Id="rId76" Type="http://schemas.openxmlformats.org/officeDocument/2006/relationships/hyperlink" Target="https://podminky.urs.cz/item/CS_URS_2023_01/783117101" TargetMode="External" /><Relationship Id="rId77" Type="http://schemas.openxmlformats.org/officeDocument/2006/relationships/hyperlink" Target="https://podminky.urs.cz/item/CS_URS_2023_01/783117101" TargetMode="External" /><Relationship Id="rId78" Type="http://schemas.openxmlformats.org/officeDocument/2006/relationships/hyperlink" Target="https://podminky.urs.cz/item/CS_URS_2023_01/783201201" TargetMode="External" /><Relationship Id="rId79" Type="http://schemas.openxmlformats.org/officeDocument/2006/relationships/hyperlink" Target="https://podminky.urs.cz/item/CS_URS_2023_01/783201401" TargetMode="External" /><Relationship Id="rId80" Type="http://schemas.openxmlformats.org/officeDocument/2006/relationships/hyperlink" Target="https://podminky.urs.cz/item/CS_URS_2023_01/783201401" TargetMode="External" /><Relationship Id="rId81" Type="http://schemas.openxmlformats.org/officeDocument/2006/relationships/hyperlink" Target="https://podminky.urs.cz/item/CS_URS_2023_01/783213111" TargetMode="External" /><Relationship Id="rId82" Type="http://schemas.openxmlformats.org/officeDocument/2006/relationships/hyperlink" Target="https://podminky.urs.cz/item/CS_URS_2023_01/783213121" TargetMode="External" /><Relationship Id="rId83" Type="http://schemas.openxmlformats.org/officeDocument/2006/relationships/hyperlink" Target="https://podminky.urs.cz/item/CS_URS_2023_01/783217101" TargetMode="External" /><Relationship Id="rId84" Type="http://schemas.openxmlformats.org/officeDocument/2006/relationships/hyperlink" Target="https://podminky.urs.cz/item/CS_URS_2023_01/783268103" TargetMode="External" /><Relationship Id="rId85" Type="http://schemas.openxmlformats.org/officeDocument/2006/relationships/hyperlink" Target="https://podminky.urs.cz/item/CS_URS_2023_01/783823137" TargetMode="External" /><Relationship Id="rId86" Type="http://schemas.openxmlformats.org/officeDocument/2006/relationships/hyperlink" Target="https://podminky.urs.cz/item/CS_URS_2023_01/783827127" TargetMode="External" /><Relationship Id="rId87" Type="http://schemas.openxmlformats.org/officeDocument/2006/relationships/hyperlink" Target="https://podminky.urs.cz/item/CS_URS_2023_01/783827127.r" TargetMode="External" /><Relationship Id="rId88" Type="http://schemas.openxmlformats.org/officeDocument/2006/relationships/hyperlink" Target="https://podminky.urs.cz/item/CS_URS_2023_01/783913161" TargetMode="External" /><Relationship Id="rId89"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3_01/139751101" TargetMode="External" /><Relationship Id="rId2" Type="http://schemas.openxmlformats.org/officeDocument/2006/relationships/hyperlink" Target="https://podminky.urs.cz/item/CS_URS_2023_01/162211311" TargetMode="External" /><Relationship Id="rId3" Type="http://schemas.openxmlformats.org/officeDocument/2006/relationships/hyperlink" Target="https://podminky.urs.cz/item/CS_URS_2023_01/162211319" TargetMode="External" /><Relationship Id="rId4" Type="http://schemas.openxmlformats.org/officeDocument/2006/relationships/hyperlink" Target="https://podminky.urs.cz/item/CS_URS_2023_01/162751117" TargetMode="External" /><Relationship Id="rId5" Type="http://schemas.openxmlformats.org/officeDocument/2006/relationships/hyperlink" Target="https://podminky.urs.cz/item/CS_URS_2023_01/171201231" TargetMode="External" /><Relationship Id="rId6" Type="http://schemas.openxmlformats.org/officeDocument/2006/relationships/hyperlink" Target="https://podminky.urs.cz/item/CS_URS_2023_01/175111101" TargetMode="External" /><Relationship Id="rId7" Type="http://schemas.openxmlformats.org/officeDocument/2006/relationships/hyperlink" Target="https://podminky.urs.cz/item/CS_URS_2023_01/451573111" TargetMode="External" /><Relationship Id="rId8" Type="http://schemas.openxmlformats.org/officeDocument/2006/relationships/hyperlink" Target="https://podminky.urs.cz/item/CS_URS_2023_01/971024451" TargetMode="External" /><Relationship Id="rId9" Type="http://schemas.openxmlformats.org/officeDocument/2006/relationships/hyperlink" Target="https://podminky.urs.cz/item/CS_URS_2023_01/971024461" TargetMode="External" /><Relationship Id="rId10" Type="http://schemas.openxmlformats.org/officeDocument/2006/relationships/hyperlink" Target="https://podminky.urs.cz/item/CS_URS_2023_01/971024471" TargetMode="External" /><Relationship Id="rId11" Type="http://schemas.openxmlformats.org/officeDocument/2006/relationships/hyperlink" Target="https://podminky.urs.cz/item/CS_URS_2023_01/971024481R" TargetMode="External" /><Relationship Id="rId12" Type="http://schemas.openxmlformats.org/officeDocument/2006/relationships/hyperlink" Target="https://podminky.urs.cz/item/CS_URS_2023_01/997002511" TargetMode="External" /><Relationship Id="rId13" Type="http://schemas.openxmlformats.org/officeDocument/2006/relationships/hyperlink" Target="https://podminky.urs.cz/item/CS_URS_2023_01/997002519" TargetMode="External" /><Relationship Id="rId14" Type="http://schemas.openxmlformats.org/officeDocument/2006/relationships/hyperlink" Target="https://podminky.urs.cz/item/CS_URS_2023_01/997002611" TargetMode="External" /><Relationship Id="rId15" Type="http://schemas.openxmlformats.org/officeDocument/2006/relationships/hyperlink" Target="https://podminky.urs.cz/item/CS_URS_2023_01/997013871" TargetMode="External" /><Relationship Id="rId16" Type="http://schemas.openxmlformats.org/officeDocument/2006/relationships/hyperlink" Target="https://podminky.urs.cz/item/CS_URS_2023_01/721173401" TargetMode="External" /><Relationship Id="rId17" Type="http://schemas.openxmlformats.org/officeDocument/2006/relationships/hyperlink" Target="https://podminky.urs.cz/item/CS_URS_2023_01/721173402" TargetMode="External" /><Relationship Id="rId18" Type="http://schemas.openxmlformats.org/officeDocument/2006/relationships/hyperlink" Target="https://podminky.urs.cz/item/CS_URS_2023_01/721173403" TargetMode="External" /><Relationship Id="rId19" Type="http://schemas.openxmlformats.org/officeDocument/2006/relationships/hyperlink" Target="https://podminky.urs.cz/item/CS_URS_2023_01/721174024" TargetMode="External" /><Relationship Id="rId20" Type="http://schemas.openxmlformats.org/officeDocument/2006/relationships/hyperlink" Target="https://podminky.urs.cz/item/CS_URS_2023_01/721174025" TargetMode="External" /><Relationship Id="rId21" Type="http://schemas.openxmlformats.org/officeDocument/2006/relationships/hyperlink" Target="https://podminky.urs.cz/item/CS_URS_2023_01/721174043" TargetMode="External" /><Relationship Id="rId22" Type="http://schemas.openxmlformats.org/officeDocument/2006/relationships/hyperlink" Target="https://podminky.urs.cz/item/CS_URS_2023_01/721174045" TargetMode="External" /><Relationship Id="rId23" Type="http://schemas.openxmlformats.org/officeDocument/2006/relationships/hyperlink" Target="https://podminky.urs.cz/item/CS_URS_2023_01/721194105" TargetMode="External" /><Relationship Id="rId24" Type="http://schemas.openxmlformats.org/officeDocument/2006/relationships/hyperlink" Target="https://podminky.urs.cz/item/CS_URS_2023_01/721194109" TargetMode="External" /><Relationship Id="rId25" Type="http://schemas.openxmlformats.org/officeDocument/2006/relationships/hyperlink" Target="https://podminky.urs.cz/item/CS_URS_2023_01/7212700011" TargetMode="External" /><Relationship Id="rId26" Type="http://schemas.openxmlformats.org/officeDocument/2006/relationships/hyperlink" Target="https://podminky.urs.cz/item/CS_URS_2023_01/721170001" TargetMode="External" /><Relationship Id="rId27" Type="http://schemas.openxmlformats.org/officeDocument/2006/relationships/hyperlink" Target="https://podminky.urs.cz/item/CS_URS_2023_01/721270002" TargetMode="External" /><Relationship Id="rId28" Type="http://schemas.openxmlformats.org/officeDocument/2006/relationships/hyperlink" Target="https://podminky.urs.cz/item/CS_URS_2023_01/721270003" TargetMode="External" /><Relationship Id="rId29" Type="http://schemas.openxmlformats.org/officeDocument/2006/relationships/hyperlink" Target="https://podminky.urs.cz/item/CS_URS_2023_01/722180000" TargetMode="External" /><Relationship Id="rId30" Type="http://schemas.openxmlformats.org/officeDocument/2006/relationships/hyperlink" Target="https://podminky.urs.cz/item/CS_URS_2023_01/721270001" TargetMode="External" /><Relationship Id="rId31" Type="http://schemas.openxmlformats.org/officeDocument/2006/relationships/hyperlink" Target="https://podminky.urs.cz/item/CS_URS_2023_01/877235318" TargetMode="External" /><Relationship Id="rId32" Type="http://schemas.openxmlformats.org/officeDocument/2006/relationships/hyperlink" Target="https://podminky.urs.cz/item/CS_URS_2023_01/877275313" TargetMode="External" /><Relationship Id="rId33" Type="http://schemas.openxmlformats.org/officeDocument/2006/relationships/hyperlink" Target="https://podminky.urs.cz/item/CS_URS_2023_01/721290111" TargetMode="External" /><Relationship Id="rId34" Type="http://schemas.openxmlformats.org/officeDocument/2006/relationships/hyperlink" Target="https://podminky.urs.cz/item/CS_URS_2023_01/721290112" TargetMode="External" /><Relationship Id="rId35" Type="http://schemas.openxmlformats.org/officeDocument/2006/relationships/hyperlink" Target="https://podminky.urs.cz/item/CS_URS_2023_01/722130233" TargetMode="External" /><Relationship Id="rId36" Type="http://schemas.openxmlformats.org/officeDocument/2006/relationships/hyperlink" Target="https://podminky.urs.cz/item/CS_URS_2023_01/722130234" TargetMode="External" /><Relationship Id="rId37" Type="http://schemas.openxmlformats.org/officeDocument/2006/relationships/hyperlink" Target="https://podminky.urs.cz/item/CS_URS_2023_01/722130235" TargetMode="External" /><Relationship Id="rId38" Type="http://schemas.openxmlformats.org/officeDocument/2006/relationships/hyperlink" Target="https://podminky.urs.cz/item/CS_URS_2023_01/722174002" TargetMode="External" /><Relationship Id="rId39" Type="http://schemas.openxmlformats.org/officeDocument/2006/relationships/hyperlink" Target="https://podminky.urs.cz/item/CS_URS_2023_01/722174003" TargetMode="External" /><Relationship Id="rId40" Type="http://schemas.openxmlformats.org/officeDocument/2006/relationships/hyperlink" Target="https://podminky.urs.cz/item/CS_URS_2023_01/722174024" TargetMode="External" /><Relationship Id="rId41" Type="http://schemas.openxmlformats.org/officeDocument/2006/relationships/hyperlink" Target="https://podminky.urs.cz/item/CS_URS_2023_01/722174025" TargetMode="External" /><Relationship Id="rId42" Type="http://schemas.openxmlformats.org/officeDocument/2006/relationships/hyperlink" Target="https://podminky.urs.cz/item/CS_URS_2023_01/722174022" TargetMode="External" /><Relationship Id="rId43" Type="http://schemas.openxmlformats.org/officeDocument/2006/relationships/hyperlink" Target="https://podminky.urs.cz/item/CS_URS_2023_01/722174023" TargetMode="External" /><Relationship Id="rId44" Type="http://schemas.openxmlformats.org/officeDocument/2006/relationships/hyperlink" Target="https://podminky.urs.cz/item/CS_URS_2023_01/722174024.1" TargetMode="External" /><Relationship Id="rId45" Type="http://schemas.openxmlformats.org/officeDocument/2006/relationships/hyperlink" Target="https://podminky.urs.cz/item/CS_URS_2023_01/722181232" TargetMode="External" /><Relationship Id="rId46" Type="http://schemas.openxmlformats.org/officeDocument/2006/relationships/hyperlink" Target="https://podminky.urs.cz/item/CS_URS_2023_01/722181242" TargetMode="External" /><Relationship Id="rId47" Type="http://schemas.openxmlformats.org/officeDocument/2006/relationships/hyperlink" Target="https://podminky.urs.cz/item/CS_URS_2023_01/722181252" TargetMode="External" /><Relationship Id="rId48" Type="http://schemas.openxmlformats.org/officeDocument/2006/relationships/hyperlink" Target="https://podminky.urs.cz/item/CS_URS_2023_01/722190401" TargetMode="External" /><Relationship Id="rId49" Type="http://schemas.openxmlformats.org/officeDocument/2006/relationships/hyperlink" Target="https://podminky.urs.cz/item/CS_URS_2023_01/734211120" TargetMode="External" /><Relationship Id="rId50" Type="http://schemas.openxmlformats.org/officeDocument/2006/relationships/hyperlink" Target="https://podminky.urs.cz/item/CS_URS_2023_01/722232171" TargetMode="External" /><Relationship Id="rId51" Type="http://schemas.openxmlformats.org/officeDocument/2006/relationships/hyperlink" Target="https://podminky.urs.cz/item/CS_URS_2023_01/722250143" TargetMode="External" /><Relationship Id="rId52" Type="http://schemas.openxmlformats.org/officeDocument/2006/relationships/hyperlink" Target="https://podminky.urs.cz/item/CS_URS_2023_01/722290226" TargetMode="External" /><Relationship Id="rId53" Type="http://schemas.openxmlformats.org/officeDocument/2006/relationships/hyperlink" Target="https://podminky.urs.cz/item/CS_URS_2023_01/722290234" TargetMode="External" /><Relationship Id="rId54" Type="http://schemas.openxmlformats.org/officeDocument/2006/relationships/hyperlink" Target="https://podminky.urs.cz/item/CS_URS_2023_01/732420000" TargetMode="External" /><Relationship Id="rId55" Type="http://schemas.openxmlformats.org/officeDocument/2006/relationships/hyperlink" Target="https://podminky.urs.cz/item/CS_URS_2023_01/725119125" TargetMode="External" /><Relationship Id="rId56" Type="http://schemas.openxmlformats.org/officeDocument/2006/relationships/hyperlink" Target="https://podminky.urs.cz/item/CS_URS_2023_01/725219102" TargetMode="External" /><Relationship Id="rId57" Type="http://schemas.openxmlformats.org/officeDocument/2006/relationships/hyperlink" Target="https://podminky.urs.cz/item/CS_URS_2023_01/725860001" TargetMode="External" /><Relationship Id="rId58" Type="http://schemas.openxmlformats.org/officeDocument/2006/relationships/hyperlink" Target="https://podminky.urs.cz/item/CS_URS_2023_01/725339111" TargetMode="External" /><Relationship Id="rId59" Type="http://schemas.openxmlformats.org/officeDocument/2006/relationships/hyperlink" Target="https://podminky.urs.cz/item/CS_URS_2023_01/725539201" TargetMode="External" /><Relationship Id="rId60" Type="http://schemas.openxmlformats.org/officeDocument/2006/relationships/hyperlink" Target="https://podminky.urs.cz/item/CS_URS_2023_01/725829131" TargetMode="External" /><Relationship Id="rId61" Type="http://schemas.openxmlformats.org/officeDocument/2006/relationships/hyperlink" Target="https://podminky.urs.cz/item/CS_URS_2023_01/725829111" TargetMode="External" /><Relationship Id="rId62" Type="http://schemas.openxmlformats.org/officeDocument/2006/relationships/hyperlink" Target="https://podminky.urs.cz/item/CS_URS_2023_01/725829101" TargetMode="External" /><Relationship Id="rId63" Type="http://schemas.openxmlformats.org/officeDocument/2006/relationships/hyperlink" Target="https://podminky.urs.cz/item/CS_URS_2023_01/725813112" TargetMode="External" /><Relationship Id="rId64" Type="http://schemas.openxmlformats.org/officeDocument/2006/relationships/hyperlink" Target="https://podminky.urs.cz/item/CS_URS_2023_01/725980123" TargetMode="External" /><Relationship Id="rId65" Type="http://schemas.openxmlformats.org/officeDocument/2006/relationships/hyperlink" Target="https://podminky.urs.cz/item/CS_URS_2023_01/725532112" TargetMode="External" /><Relationship Id="rId66" Type="http://schemas.openxmlformats.org/officeDocument/2006/relationships/hyperlink" Target="https://podminky.urs.cz/item/CS_URS_2023_01/998011001" TargetMode="External" /><Relationship Id="rId67" Type="http://schemas.openxmlformats.org/officeDocument/2006/relationships/hyperlink" Target="https://podminky.urs.cz/item/CS_URS_2023_01/9987210000" TargetMode="External" /><Relationship Id="rId68"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s://podminky.urs.cz/item/CS_URS_2023_01/Pol1" TargetMode="External" /><Relationship Id="rId2" Type="http://schemas.openxmlformats.org/officeDocument/2006/relationships/hyperlink" Target="https://podminky.urs.cz/item/CS_URS_2023_01/Pol2" TargetMode="External" /><Relationship Id="rId3" Type="http://schemas.openxmlformats.org/officeDocument/2006/relationships/hyperlink" Target="https://podminky.urs.cz/item/CS_URS_2023_01/Pol3" TargetMode="External" /><Relationship Id="rId4" Type="http://schemas.openxmlformats.org/officeDocument/2006/relationships/hyperlink" Target="https://podminky.urs.cz/item/CS_URS_2023_01/Pol4" TargetMode="External" /><Relationship Id="rId5" Type="http://schemas.openxmlformats.org/officeDocument/2006/relationships/hyperlink" Target="https://podminky.urs.cz/item/CS_URS_2023_01/Pol5" TargetMode="External" /><Relationship Id="rId6" Type="http://schemas.openxmlformats.org/officeDocument/2006/relationships/hyperlink" Target="https://podminky.urs.cz/item/CS_URS_2023_01/Pol6" TargetMode="External" /><Relationship Id="rId7" Type="http://schemas.openxmlformats.org/officeDocument/2006/relationships/hyperlink" Target="https://podminky.urs.cz/item/CS_URS_2023_01/Pol7" TargetMode="External" /><Relationship Id="rId8" Type="http://schemas.openxmlformats.org/officeDocument/2006/relationships/hyperlink" Target="https://podminky.urs.cz/item/CS_URS_2023_01/Pol8" TargetMode="External" /><Relationship Id="rId9" Type="http://schemas.openxmlformats.org/officeDocument/2006/relationships/hyperlink" Target="https://podminky.urs.cz/item/CS_URS_2023_01/Pol9" TargetMode="External" /><Relationship Id="rId10" Type="http://schemas.openxmlformats.org/officeDocument/2006/relationships/hyperlink" Target="https://podminky.urs.cz/item/CS_URS_2023_01/Pol10" TargetMode="External" /><Relationship Id="rId11" Type="http://schemas.openxmlformats.org/officeDocument/2006/relationships/hyperlink" Target="https://podminky.urs.cz/item/CS_URS_2023_01/Pol11" TargetMode="External" /><Relationship Id="rId12" Type="http://schemas.openxmlformats.org/officeDocument/2006/relationships/hyperlink" Target="https://podminky.urs.cz/item/CS_URS_2023_01/Pol12" TargetMode="External" /><Relationship Id="rId13" Type="http://schemas.openxmlformats.org/officeDocument/2006/relationships/hyperlink" Target="https://podminky.urs.cz/item/CS_URS_2023_01/Pol13" TargetMode="External" /><Relationship Id="rId14" Type="http://schemas.openxmlformats.org/officeDocument/2006/relationships/hyperlink" Target="https://podminky.urs.cz/item/CS_URS_2023_01/Pol14" TargetMode="External" /><Relationship Id="rId15" Type="http://schemas.openxmlformats.org/officeDocument/2006/relationships/hyperlink" Target="https://podminky.urs.cz/item/CS_URS_2023_01/Pol15" TargetMode="External" /><Relationship Id="rId16" Type="http://schemas.openxmlformats.org/officeDocument/2006/relationships/hyperlink" Target="https://podminky.urs.cz/item/CS_URS_2023_01/Pol16" TargetMode="External" /><Relationship Id="rId17" Type="http://schemas.openxmlformats.org/officeDocument/2006/relationships/hyperlink" Target="https://podminky.urs.cz/item/CS_URS_2023_01/Pol17" TargetMode="External" /><Relationship Id="rId18" Type="http://schemas.openxmlformats.org/officeDocument/2006/relationships/hyperlink" Target="https://podminky.urs.cz/item/CS_URS_2023_01/Pol18" TargetMode="External" /><Relationship Id="rId19" Type="http://schemas.openxmlformats.org/officeDocument/2006/relationships/hyperlink" Target="https://podminky.urs.cz/item/CS_URS_2023_01/Pol19" TargetMode="External" /><Relationship Id="rId20" Type="http://schemas.openxmlformats.org/officeDocument/2006/relationships/hyperlink" Target="https://podminky.urs.cz/item/CS_URS_2023_01/Pol20" TargetMode="External" /><Relationship Id="rId21" Type="http://schemas.openxmlformats.org/officeDocument/2006/relationships/hyperlink" Target="https://podminky.urs.cz/item/CS_URS_2023_01/Pol21" TargetMode="External" /><Relationship Id="rId22" Type="http://schemas.openxmlformats.org/officeDocument/2006/relationships/hyperlink" Target="https://podminky.urs.cz/item/CS_URS_2023_01/Pol22" TargetMode="External" /><Relationship Id="rId23" Type="http://schemas.openxmlformats.org/officeDocument/2006/relationships/hyperlink" Target="https://podminky.urs.cz/item/CS_URS_2023_01/Pol23" TargetMode="External" /><Relationship Id="rId24" Type="http://schemas.openxmlformats.org/officeDocument/2006/relationships/hyperlink" Target="https://podminky.urs.cz/item/CS_URS_2023_01/Pol24" TargetMode="External" /><Relationship Id="rId25" Type="http://schemas.openxmlformats.org/officeDocument/2006/relationships/hyperlink" Target="https://podminky.urs.cz/item/CS_URS_2023_01/Pol25" TargetMode="External" /><Relationship Id="rId26" Type="http://schemas.openxmlformats.org/officeDocument/2006/relationships/hyperlink" Target="https://podminky.urs.cz/item/CS_URS_2023_01/Pol26" TargetMode="External" /><Relationship Id="rId27" Type="http://schemas.openxmlformats.org/officeDocument/2006/relationships/hyperlink" Target="https://podminky.urs.cz/item/CS_URS_2023_01/Pol27" TargetMode="External" /><Relationship Id="rId28" Type="http://schemas.openxmlformats.org/officeDocument/2006/relationships/hyperlink" Target="https://podminky.urs.cz/item/CS_URS_2023_01/Pol28" TargetMode="External" /><Relationship Id="rId29" Type="http://schemas.openxmlformats.org/officeDocument/2006/relationships/hyperlink" Target="https://podminky.urs.cz/item/CS_URS_2023_01/Pol29" TargetMode="External" /><Relationship Id="rId30" Type="http://schemas.openxmlformats.org/officeDocument/2006/relationships/hyperlink" Target="https://podminky.urs.cz/item/CS_URS_2023_01/Pol30" TargetMode="External" /><Relationship Id="rId31" Type="http://schemas.openxmlformats.org/officeDocument/2006/relationships/hyperlink" Target="https://podminky.urs.cz/item/CS_URS_2023_01/Pol31" TargetMode="External" /><Relationship Id="rId32" Type="http://schemas.openxmlformats.org/officeDocument/2006/relationships/hyperlink" Target="https://podminky.urs.cz/item/CS_URS_2023_01/Pol32" TargetMode="External" /><Relationship Id="rId33" Type="http://schemas.openxmlformats.org/officeDocument/2006/relationships/hyperlink" Target="https://podminky.urs.cz/item/CS_URS_2023_01/Pol33" TargetMode="External" /><Relationship Id="rId34" Type="http://schemas.openxmlformats.org/officeDocument/2006/relationships/hyperlink" Target="https://podminky.urs.cz/item/CS_URS_2023_01/Pol34" TargetMode="External" /><Relationship Id="rId35" Type="http://schemas.openxmlformats.org/officeDocument/2006/relationships/hyperlink" Target="https://podminky.urs.cz/item/CS_URS_2023_01/Pol35" TargetMode="External" /><Relationship Id="rId36" Type="http://schemas.openxmlformats.org/officeDocument/2006/relationships/hyperlink" Target="https://podminky.urs.cz/item/CS_URS_2023_01/Pol36" TargetMode="External" /><Relationship Id="rId37" Type="http://schemas.openxmlformats.org/officeDocument/2006/relationships/hyperlink" Target="https://podminky.urs.cz/item/CS_URS_2023_01/Pol37" TargetMode="External" /><Relationship Id="rId38" Type="http://schemas.openxmlformats.org/officeDocument/2006/relationships/hyperlink" Target="https://podminky.urs.cz/item/CS_URS_2023_01/Pol38" TargetMode="External" /><Relationship Id="rId39" Type="http://schemas.openxmlformats.org/officeDocument/2006/relationships/hyperlink" Target="https://podminky.urs.cz/item/CS_URS_2023_01/Pol39" TargetMode="External" /><Relationship Id="rId40" Type="http://schemas.openxmlformats.org/officeDocument/2006/relationships/hyperlink" Target="https://podminky.urs.cz/item/CS_URS_2023_01/Pol40" TargetMode="External" /><Relationship Id="rId41" Type="http://schemas.openxmlformats.org/officeDocument/2006/relationships/hyperlink" Target="https://podminky.urs.cz/item/CS_URS_2023_01/Pol41" TargetMode="External" /><Relationship Id="rId42" Type="http://schemas.openxmlformats.org/officeDocument/2006/relationships/hyperlink" Target="https://podminky.urs.cz/item/CS_URS_2023_01/R%20001" TargetMode="External" /><Relationship Id="rId43" Type="http://schemas.openxmlformats.org/officeDocument/2006/relationships/hyperlink" Target="https://podminky.urs.cz/item/CS_URS_2023_01/R%20002" TargetMode="External" /><Relationship Id="rId44"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89"/>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7" t="s">
        <v>0</v>
      </c>
      <c r="AZ1" s="17" t="s">
        <v>1</v>
      </c>
      <c r="BA1" s="17" t="s">
        <v>2</v>
      </c>
      <c r="BB1" s="17" t="s">
        <v>3</v>
      </c>
      <c r="BT1" s="17" t="s">
        <v>4</v>
      </c>
      <c r="BU1" s="17" t="s">
        <v>4</v>
      </c>
      <c r="BV1" s="17" t="s">
        <v>5</v>
      </c>
    </row>
    <row r="2" spans="44:72" ht="36.95" customHeight="1">
      <c r="AR2" s="288"/>
      <c r="AS2" s="288"/>
      <c r="AT2" s="288"/>
      <c r="AU2" s="288"/>
      <c r="AV2" s="288"/>
      <c r="AW2" s="288"/>
      <c r="AX2" s="288"/>
      <c r="AY2" s="288"/>
      <c r="AZ2" s="288"/>
      <c r="BA2" s="288"/>
      <c r="BB2" s="288"/>
      <c r="BC2" s="288"/>
      <c r="BD2" s="288"/>
      <c r="BE2" s="288"/>
      <c r="BS2" s="18" t="s">
        <v>6</v>
      </c>
      <c r="BT2" s="18" t="s">
        <v>7</v>
      </c>
    </row>
    <row r="3" spans="2:72"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ht="24.95" customHeight="1">
      <c r="B4" s="21"/>
      <c r="D4" s="22" t="s">
        <v>9</v>
      </c>
      <c r="AR4" s="21"/>
      <c r="AS4" s="23" t="s">
        <v>10</v>
      </c>
      <c r="BE4" s="24" t="s">
        <v>11</v>
      </c>
      <c r="BS4" s="18" t="s">
        <v>12</v>
      </c>
    </row>
    <row r="5" spans="2:71" ht="12" customHeight="1">
      <c r="B5" s="21"/>
      <c r="D5" s="25" t="s">
        <v>13</v>
      </c>
      <c r="K5" s="287" t="s">
        <v>14</v>
      </c>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R5" s="21"/>
      <c r="BE5" s="284" t="s">
        <v>15</v>
      </c>
      <c r="BS5" s="18" t="s">
        <v>6</v>
      </c>
    </row>
    <row r="6" spans="2:71" ht="36.95" customHeight="1">
      <c r="B6" s="21"/>
      <c r="D6" s="27" t="s">
        <v>16</v>
      </c>
      <c r="K6" s="289" t="s">
        <v>17</v>
      </c>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R6" s="21"/>
      <c r="BE6" s="285"/>
      <c r="BS6" s="18" t="s">
        <v>6</v>
      </c>
    </row>
    <row r="7" spans="2:71" ht="12" customHeight="1">
      <c r="B7" s="21"/>
      <c r="D7" s="28" t="s">
        <v>18</v>
      </c>
      <c r="K7" s="26" t="s">
        <v>19</v>
      </c>
      <c r="AK7" s="28" t="s">
        <v>20</v>
      </c>
      <c r="AN7" s="26" t="s">
        <v>19</v>
      </c>
      <c r="AR7" s="21"/>
      <c r="BE7" s="285"/>
      <c r="BS7" s="18" t="s">
        <v>6</v>
      </c>
    </row>
    <row r="8" spans="2:71" ht="12" customHeight="1">
      <c r="B8" s="21"/>
      <c r="D8" s="28" t="s">
        <v>21</v>
      </c>
      <c r="K8" s="26" t="s">
        <v>22</v>
      </c>
      <c r="AK8" s="28" t="s">
        <v>23</v>
      </c>
      <c r="AN8" s="29" t="s">
        <v>24</v>
      </c>
      <c r="AR8" s="21"/>
      <c r="BE8" s="285"/>
      <c r="BS8" s="18" t="s">
        <v>6</v>
      </c>
    </row>
    <row r="9" spans="2:71" ht="14.45" customHeight="1">
      <c r="B9" s="21"/>
      <c r="AR9" s="21"/>
      <c r="BE9" s="285"/>
      <c r="BS9" s="18" t="s">
        <v>6</v>
      </c>
    </row>
    <row r="10" spans="2:71" ht="12" customHeight="1">
      <c r="B10" s="21"/>
      <c r="D10" s="28" t="s">
        <v>25</v>
      </c>
      <c r="AK10" s="28" t="s">
        <v>26</v>
      </c>
      <c r="AN10" s="26" t="s">
        <v>19</v>
      </c>
      <c r="AR10" s="21"/>
      <c r="BE10" s="285"/>
      <c r="BS10" s="18" t="s">
        <v>6</v>
      </c>
    </row>
    <row r="11" spans="2:71" ht="18.4" customHeight="1">
      <c r="B11" s="21"/>
      <c r="E11" s="26" t="s">
        <v>27</v>
      </c>
      <c r="AK11" s="28" t="s">
        <v>28</v>
      </c>
      <c r="AN11" s="26" t="s">
        <v>19</v>
      </c>
      <c r="AR11" s="21"/>
      <c r="BE11" s="285"/>
      <c r="BS11" s="18" t="s">
        <v>6</v>
      </c>
    </row>
    <row r="12" spans="2:71" ht="6.95" customHeight="1">
      <c r="B12" s="21"/>
      <c r="AR12" s="21"/>
      <c r="BE12" s="285"/>
      <c r="BS12" s="18" t="s">
        <v>6</v>
      </c>
    </row>
    <row r="13" spans="2:71" ht="12" customHeight="1">
      <c r="B13" s="21"/>
      <c r="D13" s="28" t="s">
        <v>29</v>
      </c>
      <c r="AK13" s="28" t="s">
        <v>26</v>
      </c>
      <c r="AN13" s="30" t="s">
        <v>30</v>
      </c>
      <c r="AR13" s="21"/>
      <c r="BE13" s="285"/>
      <c r="BS13" s="18" t="s">
        <v>6</v>
      </c>
    </row>
    <row r="14" spans="2:71" ht="12.75">
      <c r="B14" s="21"/>
      <c r="E14" s="290" t="s">
        <v>30</v>
      </c>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8" t="s">
        <v>28</v>
      </c>
      <c r="AN14" s="30" t="s">
        <v>30</v>
      </c>
      <c r="AR14" s="21"/>
      <c r="BE14" s="285"/>
      <c r="BS14" s="18" t="s">
        <v>6</v>
      </c>
    </row>
    <row r="15" spans="2:71" ht="6.95" customHeight="1">
      <c r="B15" s="21"/>
      <c r="AR15" s="21"/>
      <c r="BE15" s="285"/>
      <c r="BS15" s="18" t="s">
        <v>4</v>
      </c>
    </row>
    <row r="16" spans="2:71" ht="12" customHeight="1">
      <c r="B16" s="21"/>
      <c r="D16" s="28" t="s">
        <v>31</v>
      </c>
      <c r="AK16" s="28" t="s">
        <v>26</v>
      </c>
      <c r="AN16" s="26" t="s">
        <v>32</v>
      </c>
      <c r="AR16" s="21"/>
      <c r="BE16" s="285"/>
      <c r="BS16" s="18" t="s">
        <v>4</v>
      </c>
    </row>
    <row r="17" spans="2:71" ht="18.4" customHeight="1">
      <c r="B17" s="21"/>
      <c r="E17" s="26" t="s">
        <v>33</v>
      </c>
      <c r="AK17" s="28" t="s">
        <v>28</v>
      </c>
      <c r="AN17" s="26" t="s">
        <v>19</v>
      </c>
      <c r="AR17" s="21"/>
      <c r="BE17" s="285"/>
      <c r="BS17" s="18" t="s">
        <v>34</v>
      </c>
    </row>
    <row r="18" spans="2:71" ht="6.95" customHeight="1">
      <c r="B18" s="21"/>
      <c r="AR18" s="21"/>
      <c r="BE18" s="285"/>
      <c r="BS18" s="18" t="s">
        <v>6</v>
      </c>
    </row>
    <row r="19" spans="2:71" ht="12" customHeight="1">
      <c r="B19" s="21"/>
      <c r="D19" s="28" t="s">
        <v>35</v>
      </c>
      <c r="AK19" s="28" t="s">
        <v>26</v>
      </c>
      <c r="AN19" s="26" t="s">
        <v>36</v>
      </c>
      <c r="AR19" s="21"/>
      <c r="BE19" s="285"/>
      <c r="BS19" s="18" t="s">
        <v>6</v>
      </c>
    </row>
    <row r="20" spans="2:71" ht="18.4" customHeight="1">
      <c r="B20" s="21"/>
      <c r="E20" s="26" t="s">
        <v>37</v>
      </c>
      <c r="AK20" s="28" t="s">
        <v>28</v>
      </c>
      <c r="AN20" s="26" t="s">
        <v>19</v>
      </c>
      <c r="AR20" s="21"/>
      <c r="BE20" s="285"/>
      <c r="BS20" s="18" t="s">
        <v>4</v>
      </c>
    </row>
    <row r="21" spans="2:57" ht="6.95" customHeight="1">
      <c r="B21" s="21"/>
      <c r="AR21" s="21"/>
      <c r="BE21" s="285"/>
    </row>
    <row r="22" spans="2:57" ht="12" customHeight="1">
      <c r="B22" s="21"/>
      <c r="D22" s="28" t="s">
        <v>38</v>
      </c>
      <c r="AR22" s="21"/>
      <c r="BE22" s="285"/>
    </row>
    <row r="23" spans="2:57" ht="60" customHeight="1">
      <c r="B23" s="21"/>
      <c r="E23" s="292" t="s">
        <v>39</v>
      </c>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R23" s="21"/>
      <c r="BE23" s="285"/>
    </row>
    <row r="24" spans="2:57" ht="6.95" customHeight="1">
      <c r="B24" s="21"/>
      <c r="AR24" s="21"/>
      <c r="BE24" s="285"/>
    </row>
    <row r="25" spans="2:57" ht="6.95" customHeight="1">
      <c r="B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1"/>
      <c r="BE25" s="285"/>
    </row>
    <row r="26" spans="2:57" s="1" customFormat="1" ht="25.9" customHeight="1">
      <c r="B26" s="33"/>
      <c r="D26" s="34" t="s">
        <v>40</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293">
        <f>ROUND(AG54,2)</f>
        <v>0</v>
      </c>
      <c r="AL26" s="294"/>
      <c r="AM26" s="294"/>
      <c r="AN26" s="294"/>
      <c r="AO26" s="294"/>
      <c r="AR26" s="33"/>
      <c r="BE26" s="285"/>
    </row>
    <row r="27" spans="2:57" s="1" customFormat="1" ht="6.95" customHeight="1">
      <c r="B27" s="33"/>
      <c r="AR27" s="33"/>
      <c r="BE27" s="285"/>
    </row>
    <row r="28" spans="2:57" s="1" customFormat="1" ht="12.75">
      <c r="B28" s="33"/>
      <c r="L28" s="295" t="s">
        <v>41</v>
      </c>
      <c r="M28" s="295"/>
      <c r="N28" s="295"/>
      <c r="O28" s="295"/>
      <c r="P28" s="295"/>
      <c r="W28" s="295" t="s">
        <v>42</v>
      </c>
      <c r="X28" s="295"/>
      <c r="Y28" s="295"/>
      <c r="Z28" s="295"/>
      <c r="AA28" s="295"/>
      <c r="AB28" s="295"/>
      <c r="AC28" s="295"/>
      <c r="AD28" s="295"/>
      <c r="AE28" s="295"/>
      <c r="AK28" s="295" t="s">
        <v>43</v>
      </c>
      <c r="AL28" s="295"/>
      <c r="AM28" s="295"/>
      <c r="AN28" s="295"/>
      <c r="AO28" s="295"/>
      <c r="AR28" s="33"/>
      <c r="BE28" s="285"/>
    </row>
    <row r="29" spans="2:57" s="2" customFormat="1" ht="14.45" customHeight="1">
      <c r="B29" s="37"/>
      <c r="D29" s="28" t="s">
        <v>44</v>
      </c>
      <c r="F29" s="28" t="s">
        <v>45</v>
      </c>
      <c r="L29" s="298">
        <v>0.21</v>
      </c>
      <c r="M29" s="297"/>
      <c r="N29" s="297"/>
      <c r="O29" s="297"/>
      <c r="P29" s="297"/>
      <c r="W29" s="296">
        <f>ROUND(AZ54,2)</f>
        <v>0</v>
      </c>
      <c r="X29" s="297"/>
      <c r="Y29" s="297"/>
      <c r="Z29" s="297"/>
      <c r="AA29" s="297"/>
      <c r="AB29" s="297"/>
      <c r="AC29" s="297"/>
      <c r="AD29" s="297"/>
      <c r="AE29" s="297"/>
      <c r="AK29" s="296">
        <f>ROUND(AV54,2)</f>
        <v>0</v>
      </c>
      <c r="AL29" s="297"/>
      <c r="AM29" s="297"/>
      <c r="AN29" s="297"/>
      <c r="AO29" s="297"/>
      <c r="AR29" s="37"/>
      <c r="BE29" s="286"/>
    </row>
    <row r="30" spans="2:57" s="2" customFormat="1" ht="14.45" customHeight="1">
      <c r="B30" s="37"/>
      <c r="F30" s="28" t="s">
        <v>46</v>
      </c>
      <c r="L30" s="298">
        <v>0.15</v>
      </c>
      <c r="M30" s="297"/>
      <c r="N30" s="297"/>
      <c r="O30" s="297"/>
      <c r="P30" s="297"/>
      <c r="W30" s="296">
        <f>ROUND(BA54,2)</f>
        <v>0</v>
      </c>
      <c r="X30" s="297"/>
      <c r="Y30" s="297"/>
      <c r="Z30" s="297"/>
      <c r="AA30" s="297"/>
      <c r="AB30" s="297"/>
      <c r="AC30" s="297"/>
      <c r="AD30" s="297"/>
      <c r="AE30" s="297"/>
      <c r="AK30" s="296">
        <f>ROUND(AW54,2)</f>
        <v>0</v>
      </c>
      <c r="AL30" s="297"/>
      <c r="AM30" s="297"/>
      <c r="AN30" s="297"/>
      <c r="AO30" s="297"/>
      <c r="AR30" s="37"/>
      <c r="BE30" s="286"/>
    </row>
    <row r="31" spans="2:57" s="2" customFormat="1" ht="14.45" customHeight="1" hidden="1">
      <c r="B31" s="37"/>
      <c r="F31" s="28" t="s">
        <v>47</v>
      </c>
      <c r="L31" s="298">
        <v>0.21</v>
      </c>
      <c r="M31" s="297"/>
      <c r="N31" s="297"/>
      <c r="O31" s="297"/>
      <c r="P31" s="297"/>
      <c r="W31" s="296">
        <f>ROUND(BB54,2)</f>
        <v>0</v>
      </c>
      <c r="X31" s="297"/>
      <c r="Y31" s="297"/>
      <c r="Z31" s="297"/>
      <c r="AA31" s="297"/>
      <c r="AB31" s="297"/>
      <c r="AC31" s="297"/>
      <c r="AD31" s="297"/>
      <c r="AE31" s="297"/>
      <c r="AK31" s="296">
        <v>0</v>
      </c>
      <c r="AL31" s="297"/>
      <c r="AM31" s="297"/>
      <c r="AN31" s="297"/>
      <c r="AO31" s="297"/>
      <c r="AR31" s="37"/>
      <c r="BE31" s="286"/>
    </row>
    <row r="32" spans="2:57" s="2" customFormat="1" ht="14.45" customHeight="1" hidden="1">
      <c r="B32" s="37"/>
      <c r="F32" s="28" t="s">
        <v>48</v>
      </c>
      <c r="L32" s="298">
        <v>0.15</v>
      </c>
      <c r="M32" s="297"/>
      <c r="N32" s="297"/>
      <c r="O32" s="297"/>
      <c r="P32" s="297"/>
      <c r="W32" s="296">
        <f>ROUND(BC54,2)</f>
        <v>0</v>
      </c>
      <c r="X32" s="297"/>
      <c r="Y32" s="297"/>
      <c r="Z32" s="297"/>
      <c r="AA32" s="297"/>
      <c r="AB32" s="297"/>
      <c r="AC32" s="297"/>
      <c r="AD32" s="297"/>
      <c r="AE32" s="297"/>
      <c r="AK32" s="296">
        <v>0</v>
      </c>
      <c r="AL32" s="297"/>
      <c r="AM32" s="297"/>
      <c r="AN32" s="297"/>
      <c r="AO32" s="297"/>
      <c r="AR32" s="37"/>
      <c r="BE32" s="286"/>
    </row>
    <row r="33" spans="2:44" s="2" customFormat="1" ht="14.45" customHeight="1" hidden="1">
      <c r="B33" s="37"/>
      <c r="F33" s="28" t="s">
        <v>49</v>
      </c>
      <c r="L33" s="298">
        <v>0</v>
      </c>
      <c r="M33" s="297"/>
      <c r="N33" s="297"/>
      <c r="O33" s="297"/>
      <c r="P33" s="297"/>
      <c r="W33" s="296">
        <f>ROUND(BD54,2)</f>
        <v>0</v>
      </c>
      <c r="X33" s="297"/>
      <c r="Y33" s="297"/>
      <c r="Z33" s="297"/>
      <c r="AA33" s="297"/>
      <c r="AB33" s="297"/>
      <c r="AC33" s="297"/>
      <c r="AD33" s="297"/>
      <c r="AE33" s="297"/>
      <c r="AK33" s="296">
        <v>0</v>
      </c>
      <c r="AL33" s="297"/>
      <c r="AM33" s="297"/>
      <c r="AN33" s="297"/>
      <c r="AO33" s="297"/>
      <c r="AR33" s="37"/>
    </row>
    <row r="34" spans="2:44" s="1" customFormat="1" ht="6.95" customHeight="1">
      <c r="B34" s="33"/>
      <c r="AR34" s="33"/>
    </row>
    <row r="35" spans="2:44" s="1" customFormat="1" ht="25.9" customHeight="1">
      <c r="B35" s="33"/>
      <c r="C35" s="38"/>
      <c r="D35" s="39" t="s">
        <v>50</v>
      </c>
      <c r="E35" s="40"/>
      <c r="F35" s="40"/>
      <c r="G35" s="40"/>
      <c r="H35" s="40"/>
      <c r="I35" s="40"/>
      <c r="J35" s="40"/>
      <c r="K35" s="40"/>
      <c r="L35" s="40"/>
      <c r="M35" s="40"/>
      <c r="N35" s="40"/>
      <c r="O35" s="40"/>
      <c r="P35" s="40"/>
      <c r="Q35" s="40"/>
      <c r="R35" s="40"/>
      <c r="S35" s="40"/>
      <c r="T35" s="41" t="s">
        <v>51</v>
      </c>
      <c r="U35" s="40"/>
      <c r="V35" s="40"/>
      <c r="W35" s="40"/>
      <c r="X35" s="302" t="s">
        <v>52</v>
      </c>
      <c r="Y35" s="300"/>
      <c r="Z35" s="300"/>
      <c r="AA35" s="300"/>
      <c r="AB35" s="300"/>
      <c r="AC35" s="40"/>
      <c r="AD35" s="40"/>
      <c r="AE35" s="40"/>
      <c r="AF35" s="40"/>
      <c r="AG35" s="40"/>
      <c r="AH35" s="40"/>
      <c r="AI35" s="40"/>
      <c r="AJ35" s="40"/>
      <c r="AK35" s="299">
        <f>SUM(AK26:AK33)</f>
        <v>0</v>
      </c>
      <c r="AL35" s="300"/>
      <c r="AM35" s="300"/>
      <c r="AN35" s="300"/>
      <c r="AO35" s="301"/>
      <c r="AP35" s="38"/>
      <c r="AQ35" s="38"/>
      <c r="AR35" s="33"/>
    </row>
    <row r="36" spans="2:44" s="1" customFormat="1" ht="6.95" customHeight="1">
      <c r="B36" s="33"/>
      <c r="AR36" s="33"/>
    </row>
    <row r="37" spans="2:44" s="1" customFormat="1" ht="6.95" customHeight="1">
      <c r="B37" s="42"/>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33"/>
    </row>
    <row r="41" spans="2:44" s="1" customFormat="1" ht="6.95" customHeight="1">
      <c r="B41" s="44"/>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33"/>
    </row>
    <row r="42" spans="2:44" s="1" customFormat="1" ht="24.95" customHeight="1">
      <c r="B42" s="33"/>
      <c r="C42" s="22" t="s">
        <v>53</v>
      </c>
      <c r="AR42" s="33"/>
    </row>
    <row r="43" spans="2:44" s="1" customFormat="1" ht="6.95" customHeight="1">
      <c r="B43" s="33"/>
      <c r="AR43" s="33"/>
    </row>
    <row r="44" spans="2:44" s="3" customFormat="1" ht="12" customHeight="1">
      <c r="B44" s="46"/>
      <c r="C44" s="28" t="s">
        <v>13</v>
      </c>
      <c r="L44" s="3" t="str">
        <f>K5</f>
        <v>307A</v>
      </c>
      <c r="AR44" s="46"/>
    </row>
    <row r="45" spans="2:44" s="4" customFormat="1" ht="36.95" customHeight="1">
      <c r="B45" s="47"/>
      <c r="C45" s="48" t="s">
        <v>16</v>
      </c>
      <c r="L45" s="309" t="str">
        <f>K6</f>
        <v>Revitalizace Starého děkanství, Nymburk</v>
      </c>
      <c r="M45" s="310"/>
      <c r="N45" s="310"/>
      <c r="O45" s="310"/>
      <c r="P45" s="310"/>
      <c r="Q45" s="310"/>
      <c r="R45" s="310"/>
      <c r="S45" s="310"/>
      <c r="T45" s="310"/>
      <c r="U45" s="310"/>
      <c r="V45" s="310"/>
      <c r="W45" s="310"/>
      <c r="X45" s="310"/>
      <c r="Y45" s="310"/>
      <c r="Z45" s="310"/>
      <c r="AA45" s="310"/>
      <c r="AB45" s="310"/>
      <c r="AC45" s="310"/>
      <c r="AD45" s="310"/>
      <c r="AE45" s="310"/>
      <c r="AF45" s="310"/>
      <c r="AG45" s="310"/>
      <c r="AH45" s="310"/>
      <c r="AI45" s="310"/>
      <c r="AJ45" s="310"/>
      <c r="AK45" s="310"/>
      <c r="AL45" s="310"/>
      <c r="AM45" s="310"/>
      <c r="AN45" s="310"/>
      <c r="AO45" s="310"/>
      <c r="AR45" s="47"/>
    </row>
    <row r="46" spans="2:44" s="1" customFormat="1" ht="6.95" customHeight="1">
      <c r="B46" s="33"/>
      <c r="AR46" s="33"/>
    </row>
    <row r="47" spans="2:44" s="1" customFormat="1" ht="12" customHeight="1">
      <c r="B47" s="33"/>
      <c r="C47" s="28" t="s">
        <v>21</v>
      </c>
      <c r="L47" s="49" t="str">
        <f>IF(K8="","",K8)</f>
        <v>ETAPIZACE</v>
      </c>
      <c r="AI47" s="28" t="s">
        <v>23</v>
      </c>
      <c r="AM47" s="316" t="str">
        <f>IF(AN8="","",AN8)</f>
        <v>2. 5. 2022</v>
      </c>
      <c r="AN47" s="316"/>
      <c r="AR47" s="33"/>
    </row>
    <row r="48" spans="2:44" s="1" customFormat="1" ht="6.95" customHeight="1">
      <c r="B48" s="33"/>
      <c r="AR48" s="33"/>
    </row>
    <row r="49" spans="2:56" s="1" customFormat="1" ht="15.2" customHeight="1">
      <c r="B49" s="33"/>
      <c r="C49" s="28" t="s">
        <v>25</v>
      </c>
      <c r="L49" s="3" t="str">
        <f>IF(E11="","",E11)</f>
        <v xml:space="preserve"> </v>
      </c>
      <c r="AI49" s="28" t="s">
        <v>31</v>
      </c>
      <c r="AM49" s="317" t="str">
        <f>IF(E17="","",E17)</f>
        <v>FAPAL s.r.o.</v>
      </c>
      <c r="AN49" s="318"/>
      <c r="AO49" s="318"/>
      <c r="AP49" s="318"/>
      <c r="AR49" s="33"/>
      <c r="AS49" s="319" t="s">
        <v>54</v>
      </c>
      <c r="AT49" s="320"/>
      <c r="AU49" s="51"/>
      <c r="AV49" s="51"/>
      <c r="AW49" s="51"/>
      <c r="AX49" s="51"/>
      <c r="AY49" s="51"/>
      <c r="AZ49" s="51"/>
      <c r="BA49" s="51"/>
      <c r="BB49" s="51"/>
      <c r="BC49" s="51"/>
      <c r="BD49" s="52"/>
    </row>
    <row r="50" spans="2:56" s="1" customFormat="1" ht="15.2" customHeight="1">
      <c r="B50" s="33"/>
      <c r="C50" s="28" t="s">
        <v>29</v>
      </c>
      <c r="L50" s="3" t="str">
        <f>IF(E14="Vyplň údaj","",E14)</f>
        <v/>
      </c>
      <c r="AI50" s="28" t="s">
        <v>35</v>
      </c>
      <c r="AM50" s="317" t="str">
        <f>IF(E20="","",E20)</f>
        <v>Veronika Šoulová</v>
      </c>
      <c r="AN50" s="318"/>
      <c r="AO50" s="318"/>
      <c r="AP50" s="318"/>
      <c r="AR50" s="33"/>
      <c r="AS50" s="321"/>
      <c r="AT50" s="322"/>
      <c r="BD50" s="54"/>
    </row>
    <row r="51" spans="2:56" s="1" customFormat="1" ht="10.9" customHeight="1">
      <c r="B51" s="33"/>
      <c r="AR51" s="33"/>
      <c r="AS51" s="321"/>
      <c r="AT51" s="322"/>
      <c r="BD51" s="54"/>
    </row>
    <row r="52" spans="2:56" s="1" customFormat="1" ht="29.25" customHeight="1">
      <c r="B52" s="33"/>
      <c r="C52" s="311" t="s">
        <v>55</v>
      </c>
      <c r="D52" s="312"/>
      <c r="E52" s="312"/>
      <c r="F52" s="312"/>
      <c r="G52" s="312"/>
      <c r="H52" s="55"/>
      <c r="I52" s="313" t="s">
        <v>56</v>
      </c>
      <c r="J52" s="312"/>
      <c r="K52" s="312"/>
      <c r="L52" s="312"/>
      <c r="M52" s="312"/>
      <c r="N52" s="312"/>
      <c r="O52" s="312"/>
      <c r="P52" s="312"/>
      <c r="Q52" s="312"/>
      <c r="R52" s="312"/>
      <c r="S52" s="312"/>
      <c r="T52" s="312"/>
      <c r="U52" s="312"/>
      <c r="V52" s="312"/>
      <c r="W52" s="312"/>
      <c r="X52" s="312"/>
      <c r="Y52" s="312"/>
      <c r="Z52" s="312"/>
      <c r="AA52" s="312"/>
      <c r="AB52" s="312"/>
      <c r="AC52" s="312"/>
      <c r="AD52" s="312"/>
      <c r="AE52" s="312"/>
      <c r="AF52" s="312"/>
      <c r="AG52" s="323" t="s">
        <v>57</v>
      </c>
      <c r="AH52" s="312"/>
      <c r="AI52" s="312"/>
      <c r="AJ52" s="312"/>
      <c r="AK52" s="312"/>
      <c r="AL52" s="312"/>
      <c r="AM52" s="312"/>
      <c r="AN52" s="313" t="s">
        <v>58</v>
      </c>
      <c r="AO52" s="312"/>
      <c r="AP52" s="312"/>
      <c r="AQ52" s="56" t="s">
        <v>59</v>
      </c>
      <c r="AR52" s="33"/>
      <c r="AS52" s="57" t="s">
        <v>60</v>
      </c>
      <c r="AT52" s="58" t="s">
        <v>61</v>
      </c>
      <c r="AU52" s="58" t="s">
        <v>62</v>
      </c>
      <c r="AV52" s="58" t="s">
        <v>63</v>
      </c>
      <c r="AW52" s="58" t="s">
        <v>64</v>
      </c>
      <c r="AX52" s="58" t="s">
        <v>65</v>
      </c>
      <c r="AY52" s="58" t="s">
        <v>66</v>
      </c>
      <c r="AZ52" s="58" t="s">
        <v>67</v>
      </c>
      <c r="BA52" s="58" t="s">
        <v>68</v>
      </c>
      <c r="BB52" s="58" t="s">
        <v>69</v>
      </c>
      <c r="BC52" s="58" t="s">
        <v>70</v>
      </c>
      <c r="BD52" s="59" t="s">
        <v>71</v>
      </c>
    </row>
    <row r="53" spans="2:56" s="1" customFormat="1" ht="10.9" customHeight="1">
      <c r="B53" s="33"/>
      <c r="AR53" s="33"/>
      <c r="AS53" s="60"/>
      <c r="AT53" s="51"/>
      <c r="AU53" s="51"/>
      <c r="AV53" s="51"/>
      <c r="AW53" s="51"/>
      <c r="AX53" s="51"/>
      <c r="AY53" s="51"/>
      <c r="AZ53" s="51"/>
      <c r="BA53" s="51"/>
      <c r="BB53" s="51"/>
      <c r="BC53" s="51"/>
      <c r="BD53" s="52"/>
    </row>
    <row r="54" spans="2:90" s="5" customFormat="1" ht="32.45" customHeight="1">
      <c r="B54" s="61"/>
      <c r="C54" s="62" t="s">
        <v>72</v>
      </c>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324">
        <f>ROUND(AG55+AG59+AG77,2)</f>
        <v>0</v>
      </c>
      <c r="AH54" s="324"/>
      <c r="AI54" s="324"/>
      <c r="AJ54" s="324"/>
      <c r="AK54" s="324"/>
      <c r="AL54" s="324"/>
      <c r="AM54" s="324"/>
      <c r="AN54" s="325">
        <f aca="true" t="shared" si="0" ref="AN54:AN87">SUM(AG54,AT54)</f>
        <v>0</v>
      </c>
      <c r="AO54" s="325"/>
      <c r="AP54" s="325"/>
      <c r="AQ54" s="65" t="s">
        <v>19</v>
      </c>
      <c r="AR54" s="61"/>
      <c r="AS54" s="66">
        <f>ROUND(AS55+AS59+AS77,2)</f>
        <v>0</v>
      </c>
      <c r="AT54" s="67">
        <f aca="true" t="shared" si="1" ref="AT54:AT87">ROUND(SUM(AV54:AW54),2)</f>
        <v>0</v>
      </c>
      <c r="AU54" s="68">
        <f>ROUND(AU55+AU59+AU77,5)</f>
        <v>0</v>
      </c>
      <c r="AV54" s="67">
        <f>ROUND(AZ54*L29,2)</f>
        <v>0</v>
      </c>
      <c r="AW54" s="67">
        <f>ROUND(BA54*L30,2)</f>
        <v>0</v>
      </c>
      <c r="AX54" s="67">
        <f>ROUND(BB54*L29,2)</f>
        <v>0</v>
      </c>
      <c r="AY54" s="67">
        <f>ROUND(BC54*L30,2)</f>
        <v>0</v>
      </c>
      <c r="AZ54" s="67">
        <f>ROUND(AZ55+AZ59+AZ77,2)</f>
        <v>0</v>
      </c>
      <c r="BA54" s="67">
        <f>ROUND(BA55+BA59+BA77,2)</f>
        <v>0</v>
      </c>
      <c r="BB54" s="67">
        <f>ROUND(BB55+BB59+BB77,2)</f>
        <v>0</v>
      </c>
      <c r="BC54" s="67">
        <f>ROUND(BC55+BC59+BC77,2)</f>
        <v>0</v>
      </c>
      <c r="BD54" s="69">
        <f>ROUND(BD55+BD59+BD77,2)</f>
        <v>0</v>
      </c>
      <c r="BS54" s="70" t="s">
        <v>73</v>
      </c>
      <c r="BT54" s="70" t="s">
        <v>74</v>
      </c>
      <c r="BU54" s="71" t="s">
        <v>75</v>
      </c>
      <c r="BV54" s="70" t="s">
        <v>76</v>
      </c>
      <c r="BW54" s="70" t="s">
        <v>5</v>
      </c>
      <c r="BX54" s="70" t="s">
        <v>77</v>
      </c>
      <c r="CL54" s="70" t="s">
        <v>19</v>
      </c>
    </row>
    <row r="55" spans="2:91" s="6" customFormat="1" ht="16.5" customHeight="1">
      <c r="B55" s="72"/>
      <c r="C55" s="73"/>
      <c r="D55" s="314" t="s">
        <v>78</v>
      </c>
      <c r="E55" s="314"/>
      <c r="F55" s="314"/>
      <c r="G55" s="314"/>
      <c r="H55" s="314"/>
      <c r="I55" s="74"/>
      <c r="J55" s="314" t="s">
        <v>79</v>
      </c>
      <c r="K55" s="314"/>
      <c r="L55" s="314"/>
      <c r="M55" s="314"/>
      <c r="N55" s="314"/>
      <c r="O55" s="314"/>
      <c r="P55" s="314"/>
      <c r="Q55" s="314"/>
      <c r="R55" s="314"/>
      <c r="S55" s="314"/>
      <c r="T55" s="314"/>
      <c r="U55" s="314"/>
      <c r="V55" s="314"/>
      <c r="W55" s="314"/>
      <c r="X55" s="314"/>
      <c r="Y55" s="314"/>
      <c r="Z55" s="314"/>
      <c r="AA55" s="314"/>
      <c r="AB55" s="314"/>
      <c r="AC55" s="314"/>
      <c r="AD55" s="314"/>
      <c r="AE55" s="314"/>
      <c r="AF55" s="314"/>
      <c r="AG55" s="308">
        <f>ROUND(AG56+AG58,2)</f>
        <v>0</v>
      </c>
      <c r="AH55" s="307"/>
      <c r="AI55" s="307"/>
      <c r="AJ55" s="307"/>
      <c r="AK55" s="307"/>
      <c r="AL55" s="307"/>
      <c r="AM55" s="307"/>
      <c r="AN55" s="306">
        <f t="shared" si="0"/>
        <v>0</v>
      </c>
      <c r="AO55" s="307"/>
      <c r="AP55" s="307"/>
      <c r="AQ55" s="75" t="s">
        <v>80</v>
      </c>
      <c r="AR55" s="72"/>
      <c r="AS55" s="76">
        <f>ROUND(AS56+AS58,2)</f>
        <v>0</v>
      </c>
      <c r="AT55" s="77">
        <f t="shared" si="1"/>
        <v>0</v>
      </c>
      <c r="AU55" s="78">
        <f>ROUND(AU56+AU58,5)</f>
        <v>0</v>
      </c>
      <c r="AV55" s="77">
        <f>ROUND(AZ55*L29,2)</f>
        <v>0</v>
      </c>
      <c r="AW55" s="77">
        <f>ROUND(BA55*L30,2)</f>
        <v>0</v>
      </c>
      <c r="AX55" s="77">
        <f>ROUND(BB55*L29,2)</f>
        <v>0</v>
      </c>
      <c r="AY55" s="77">
        <f>ROUND(BC55*L30,2)</f>
        <v>0</v>
      </c>
      <c r="AZ55" s="77">
        <f>ROUND(AZ56+AZ58,2)</f>
        <v>0</v>
      </c>
      <c r="BA55" s="77">
        <f>ROUND(BA56+BA58,2)</f>
        <v>0</v>
      </c>
      <c r="BB55" s="77">
        <f>ROUND(BB56+BB58,2)</f>
        <v>0</v>
      </c>
      <c r="BC55" s="77">
        <f>ROUND(BC56+BC58,2)</f>
        <v>0</v>
      </c>
      <c r="BD55" s="79">
        <f>ROUND(BD56+BD58,2)</f>
        <v>0</v>
      </c>
      <c r="BS55" s="80" t="s">
        <v>73</v>
      </c>
      <c r="BT55" s="80" t="s">
        <v>81</v>
      </c>
      <c r="BU55" s="80" t="s">
        <v>75</v>
      </c>
      <c r="BV55" s="80" t="s">
        <v>76</v>
      </c>
      <c r="BW55" s="80" t="s">
        <v>82</v>
      </c>
      <c r="BX55" s="80" t="s">
        <v>5</v>
      </c>
      <c r="CL55" s="80" t="s">
        <v>19</v>
      </c>
      <c r="CM55" s="80" t="s">
        <v>83</v>
      </c>
    </row>
    <row r="56" spans="2:90" s="3" customFormat="1" ht="16.5" customHeight="1">
      <c r="B56" s="46"/>
      <c r="C56" s="9"/>
      <c r="D56" s="9"/>
      <c r="E56" s="315" t="s">
        <v>84</v>
      </c>
      <c r="F56" s="315"/>
      <c r="G56" s="315"/>
      <c r="H56" s="315"/>
      <c r="I56" s="315"/>
      <c r="J56" s="9"/>
      <c r="K56" s="315" t="s">
        <v>85</v>
      </c>
      <c r="L56" s="315"/>
      <c r="M56" s="315"/>
      <c r="N56" s="315"/>
      <c r="O56" s="315"/>
      <c r="P56" s="315"/>
      <c r="Q56" s="315"/>
      <c r="R56" s="315"/>
      <c r="S56" s="315"/>
      <c r="T56" s="315"/>
      <c r="U56" s="315"/>
      <c r="V56" s="315"/>
      <c r="W56" s="315"/>
      <c r="X56" s="315"/>
      <c r="Y56" s="315"/>
      <c r="Z56" s="315"/>
      <c r="AA56" s="315"/>
      <c r="AB56" s="315"/>
      <c r="AC56" s="315"/>
      <c r="AD56" s="315"/>
      <c r="AE56" s="315"/>
      <c r="AF56" s="315"/>
      <c r="AG56" s="305">
        <f>ROUND(AG57,2)</f>
        <v>0</v>
      </c>
      <c r="AH56" s="304"/>
      <c r="AI56" s="304"/>
      <c r="AJ56" s="304"/>
      <c r="AK56" s="304"/>
      <c r="AL56" s="304"/>
      <c r="AM56" s="304"/>
      <c r="AN56" s="303">
        <f t="shared" si="0"/>
        <v>0</v>
      </c>
      <c r="AO56" s="304"/>
      <c r="AP56" s="304"/>
      <c r="AQ56" s="81" t="s">
        <v>86</v>
      </c>
      <c r="AR56" s="46"/>
      <c r="AS56" s="82">
        <f>ROUND(AS57,2)</f>
        <v>0</v>
      </c>
      <c r="AT56" s="83">
        <f t="shared" si="1"/>
        <v>0</v>
      </c>
      <c r="AU56" s="84">
        <f>ROUND(AU57,5)</f>
        <v>0</v>
      </c>
      <c r="AV56" s="83">
        <f>ROUND(AZ56*L29,2)</f>
        <v>0</v>
      </c>
      <c r="AW56" s="83">
        <f>ROUND(BA56*L30,2)</f>
        <v>0</v>
      </c>
      <c r="AX56" s="83">
        <f>ROUND(BB56*L29,2)</f>
        <v>0</v>
      </c>
      <c r="AY56" s="83">
        <f>ROUND(BC56*L30,2)</f>
        <v>0</v>
      </c>
      <c r="AZ56" s="83">
        <f>ROUND(AZ57,2)</f>
        <v>0</v>
      </c>
      <c r="BA56" s="83">
        <f>ROUND(BA57,2)</f>
        <v>0</v>
      </c>
      <c r="BB56" s="83">
        <f>ROUND(BB57,2)</f>
        <v>0</v>
      </c>
      <c r="BC56" s="83">
        <f>ROUND(BC57,2)</f>
        <v>0</v>
      </c>
      <c r="BD56" s="85">
        <f>ROUND(BD57,2)</f>
        <v>0</v>
      </c>
      <c r="BS56" s="26" t="s">
        <v>73</v>
      </c>
      <c r="BT56" s="26" t="s">
        <v>83</v>
      </c>
      <c r="BU56" s="26" t="s">
        <v>75</v>
      </c>
      <c r="BV56" s="26" t="s">
        <v>76</v>
      </c>
      <c r="BW56" s="26" t="s">
        <v>87</v>
      </c>
      <c r="BX56" s="26" t="s">
        <v>82</v>
      </c>
      <c r="CL56" s="26" t="s">
        <v>19</v>
      </c>
    </row>
    <row r="57" spans="1:90" s="3" customFormat="1" ht="23.25" customHeight="1">
      <c r="A57" s="86" t="s">
        <v>88</v>
      </c>
      <c r="B57" s="46"/>
      <c r="C57" s="9"/>
      <c r="D57" s="9"/>
      <c r="E57" s="9"/>
      <c r="F57" s="315" t="s">
        <v>89</v>
      </c>
      <c r="G57" s="315"/>
      <c r="H57" s="315"/>
      <c r="I57" s="315"/>
      <c r="J57" s="315"/>
      <c r="K57" s="9"/>
      <c r="L57" s="315" t="s">
        <v>90</v>
      </c>
      <c r="M57" s="315"/>
      <c r="N57" s="315"/>
      <c r="O57" s="315"/>
      <c r="P57" s="315"/>
      <c r="Q57" s="315"/>
      <c r="R57" s="315"/>
      <c r="S57" s="315"/>
      <c r="T57" s="315"/>
      <c r="U57" s="315"/>
      <c r="V57" s="315"/>
      <c r="W57" s="315"/>
      <c r="X57" s="315"/>
      <c r="Y57" s="315"/>
      <c r="Z57" s="315"/>
      <c r="AA57" s="315"/>
      <c r="AB57" s="315"/>
      <c r="AC57" s="315"/>
      <c r="AD57" s="315"/>
      <c r="AE57" s="315"/>
      <c r="AF57" s="315"/>
      <c r="AG57" s="303">
        <f>'01.1,01.2 - Architektonic...'!J34</f>
        <v>0</v>
      </c>
      <c r="AH57" s="304"/>
      <c r="AI57" s="304"/>
      <c r="AJ57" s="304"/>
      <c r="AK57" s="304"/>
      <c r="AL57" s="304"/>
      <c r="AM57" s="304"/>
      <c r="AN57" s="303">
        <f t="shared" si="0"/>
        <v>0</v>
      </c>
      <c r="AO57" s="304"/>
      <c r="AP57" s="304"/>
      <c r="AQ57" s="81" t="s">
        <v>86</v>
      </c>
      <c r="AR57" s="46"/>
      <c r="AS57" s="82">
        <v>0</v>
      </c>
      <c r="AT57" s="83">
        <f t="shared" si="1"/>
        <v>0</v>
      </c>
      <c r="AU57" s="84">
        <f>'01.1,01.2 - Architektonic...'!P109</f>
        <v>0</v>
      </c>
      <c r="AV57" s="83">
        <f>'01.1,01.2 - Architektonic...'!J37</f>
        <v>0</v>
      </c>
      <c r="AW57" s="83">
        <f>'01.1,01.2 - Architektonic...'!J38</f>
        <v>0</v>
      </c>
      <c r="AX57" s="83">
        <f>'01.1,01.2 - Architektonic...'!J39</f>
        <v>0</v>
      </c>
      <c r="AY57" s="83">
        <f>'01.1,01.2 - Architektonic...'!J40</f>
        <v>0</v>
      </c>
      <c r="AZ57" s="83">
        <f>'01.1,01.2 - Architektonic...'!F37</f>
        <v>0</v>
      </c>
      <c r="BA57" s="83">
        <f>'01.1,01.2 - Architektonic...'!F38</f>
        <v>0</v>
      </c>
      <c r="BB57" s="83">
        <f>'01.1,01.2 - Architektonic...'!F39</f>
        <v>0</v>
      </c>
      <c r="BC57" s="83">
        <f>'01.1,01.2 - Architektonic...'!F40</f>
        <v>0</v>
      </c>
      <c r="BD57" s="85">
        <f>'01.1,01.2 - Architektonic...'!F41</f>
        <v>0</v>
      </c>
      <c r="BT57" s="26" t="s">
        <v>91</v>
      </c>
      <c r="BV57" s="26" t="s">
        <v>76</v>
      </c>
      <c r="BW57" s="26" t="s">
        <v>92</v>
      </c>
      <c r="BX57" s="26" t="s">
        <v>87</v>
      </c>
      <c r="CL57" s="26" t="s">
        <v>19</v>
      </c>
    </row>
    <row r="58" spans="1:90" s="3" customFormat="1" ht="16.5" customHeight="1">
      <c r="A58" s="86" t="s">
        <v>88</v>
      </c>
      <c r="B58" s="46"/>
      <c r="C58" s="9"/>
      <c r="D58" s="9"/>
      <c r="E58" s="315" t="s">
        <v>93</v>
      </c>
      <c r="F58" s="315"/>
      <c r="G58" s="315"/>
      <c r="H58" s="315"/>
      <c r="I58" s="315"/>
      <c r="J58" s="9"/>
      <c r="K58" s="315" t="s">
        <v>94</v>
      </c>
      <c r="L58" s="315"/>
      <c r="M58" s="315"/>
      <c r="N58" s="315"/>
      <c r="O58" s="315"/>
      <c r="P58" s="315"/>
      <c r="Q58" s="315"/>
      <c r="R58" s="315"/>
      <c r="S58" s="315"/>
      <c r="T58" s="315"/>
      <c r="U58" s="315"/>
      <c r="V58" s="315"/>
      <c r="W58" s="315"/>
      <c r="X58" s="315"/>
      <c r="Y58" s="315"/>
      <c r="Z58" s="315"/>
      <c r="AA58" s="315"/>
      <c r="AB58" s="315"/>
      <c r="AC58" s="315"/>
      <c r="AD58" s="315"/>
      <c r="AE58" s="315"/>
      <c r="AF58" s="315"/>
      <c r="AG58" s="303">
        <f>'VRN - Vedlejší rozpočtové...'!J32</f>
        <v>0</v>
      </c>
      <c r="AH58" s="304"/>
      <c r="AI58" s="304"/>
      <c r="AJ58" s="304"/>
      <c r="AK58" s="304"/>
      <c r="AL58" s="304"/>
      <c r="AM58" s="304"/>
      <c r="AN58" s="303">
        <f t="shared" si="0"/>
        <v>0</v>
      </c>
      <c r="AO58" s="304"/>
      <c r="AP58" s="304"/>
      <c r="AQ58" s="81" t="s">
        <v>86</v>
      </c>
      <c r="AR58" s="46"/>
      <c r="AS58" s="82">
        <v>0</v>
      </c>
      <c r="AT58" s="83">
        <f t="shared" si="1"/>
        <v>0</v>
      </c>
      <c r="AU58" s="84">
        <f>'VRN - Vedlejší rozpočtové...'!P89</f>
        <v>0</v>
      </c>
      <c r="AV58" s="83">
        <f>'VRN - Vedlejší rozpočtové...'!J35</f>
        <v>0</v>
      </c>
      <c r="AW58" s="83">
        <f>'VRN - Vedlejší rozpočtové...'!J36</f>
        <v>0</v>
      </c>
      <c r="AX58" s="83">
        <f>'VRN - Vedlejší rozpočtové...'!J37</f>
        <v>0</v>
      </c>
      <c r="AY58" s="83">
        <f>'VRN - Vedlejší rozpočtové...'!J38</f>
        <v>0</v>
      </c>
      <c r="AZ58" s="83">
        <f>'VRN - Vedlejší rozpočtové...'!F35</f>
        <v>0</v>
      </c>
      <c r="BA58" s="83">
        <f>'VRN - Vedlejší rozpočtové...'!F36</f>
        <v>0</v>
      </c>
      <c r="BB58" s="83">
        <f>'VRN - Vedlejší rozpočtové...'!F37</f>
        <v>0</v>
      </c>
      <c r="BC58" s="83">
        <f>'VRN - Vedlejší rozpočtové...'!F38</f>
        <v>0</v>
      </c>
      <c r="BD58" s="85">
        <f>'VRN - Vedlejší rozpočtové...'!F39</f>
        <v>0</v>
      </c>
      <c r="BT58" s="26" t="s">
        <v>83</v>
      </c>
      <c r="BV58" s="26" t="s">
        <v>76</v>
      </c>
      <c r="BW58" s="26" t="s">
        <v>95</v>
      </c>
      <c r="BX58" s="26" t="s">
        <v>82</v>
      </c>
      <c r="CL58" s="26" t="s">
        <v>19</v>
      </c>
    </row>
    <row r="59" spans="2:91" s="6" customFormat="1" ht="16.5" customHeight="1">
      <c r="B59" s="72"/>
      <c r="C59" s="73"/>
      <c r="D59" s="314" t="s">
        <v>96</v>
      </c>
      <c r="E59" s="314"/>
      <c r="F59" s="314"/>
      <c r="G59" s="314"/>
      <c r="H59" s="314"/>
      <c r="I59" s="74"/>
      <c r="J59" s="314" t="s">
        <v>97</v>
      </c>
      <c r="K59" s="314"/>
      <c r="L59" s="314"/>
      <c r="M59" s="314"/>
      <c r="N59" s="314"/>
      <c r="O59" s="314"/>
      <c r="P59" s="314"/>
      <c r="Q59" s="314"/>
      <c r="R59" s="314"/>
      <c r="S59" s="314"/>
      <c r="T59" s="314"/>
      <c r="U59" s="314"/>
      <c r="V59" s="314"/>
      <c r="W59" s="314"/>
      <c r="X59" s="314"/>
      <c r="Y59" s="314"/>
      <c r="Z59" s="314"/>
      <c r="AA59" s="314"/>
      <c r="AB59" s="314"/>
      <c r="AC59" s="314"/>
      <c r="AD59" s="314"/>
      <c r="AE59" s="314"/>
      <c r="AF59" s="314"/>
      <c r="AG59" s="308">
        <f>ROUND(AG60+AG68+AG73+AG75+AG76,2)</f>
        <v>0</v>
      </c>
      <c r="AH59" s="307"/>
      <c r="AI59" s="307"/>
      <c r="AJ59" s="307"/>
      <c r="AK59" s="307"/>
      <c r="AL59" s="307"/>
      <c r="AM59" s="307"/>
      <c r="AN59" s="306">
        <f t="shared" si="0"/>
        <v>0</v>
      </c>
      <c r="AO59" s="307"/>
      <c r="AP59" s="307"/>
      <c r="AQ59" s="75" t="s">
        <v>80</v>
      </c>
      <c r="AR59" s="72"/>
      <c r="AS59" s="76">
        <f>ROUND(AS60+AS68+AS73+AS75+AS76,2)</f>
        <v>0</v>
      </c>
      <c r="AT59" s="77">
        <f t="shared" si="1"/>
        <v>0</v>
      </c>
      <c r="AU59" s="78">
        <f>ROUND(AU60+AU68+AU73+AU75+AU76,5)</f>
        <v>0</v>
      </c>
      <c r="AV59" s="77">
        <f>ROUND(AZ59*L29,2)</f>
        <v>0</v>
      </c>
      <c r="AW59" s="77">
        <f>ROUND(BA59*L30,2)</f>
        <v>0</v>
      </c>
      <c r="AX59" s="77">
        <f>ROUND(BB59*L29,2)</f>
        <v>0</v>
      </c>
      <c r="AY59" s="77">
        <f>ROUND(BC59*L30,2)</f>
        <v>0</v>
      </c>
      <c r="AZ59" s="77">
        <f>ROUND(AZ60+AZ68+AZ73+AZ75+AZ76,2)</f>
        <v>0</v>
      </c>
      <c r="BA59" s="77">
        <f>ROUND(BA60+BA68+BA73+BA75+BA76,2)</f>
        <v>0</v>
      </c>
      <c r="BB59" s="77">
        <f>ROUND(BB60+BB68+BB73+BB75+BB76,2)</f>
        <v>0</v>
      </c>
      <c r="BC59" s="77">
        <f>ROUND(BC60+BC68+BC73+BC75+BC76,2)</f>
        <v>0</v>
      </c>
      <c r="BD59" s="79">
        <f>ROUND(BD60+BD68+BD73+BD75+BD76,2)</f>
        <v>0</v>
      </c>
      <c r="BS59" s="80" t="s">
        <v>73</v>
      </c>
      <c r="BT59" s="80" t="s">
        <v>81</v>
      </c>
      <c r="BU59" s="80" t="s">
        <v>75</v>
      </c>
      <c r="BV59" s="80" t="s">
        <v>76</v>
      </c>
      <c r="BW59" s="80" t="s">
        <v>98</v>
      </c>
      <c r="BX59" s="80" t="s">
        <v>5</v>
      </c>
      <c r="CL59" s="80" t="s">
        <v>19</v>
      </c>
      <c r="CM59" s="80" t="s">
        <v>83</v>
      </c>
    </row>
    <row r="60" spans="2:90" s="3" customFormat="1" ht="16.5" customHeight="1">
      <c r="B60" s="46"/>
      <c r="C60" s="9"/>
      <c r="D60" s="9"/>
      <c r="E60" s="315" t="s">
        <v>84</v>
      </c>
      <c r="F60" s="315"/>
      <c r="G60" s="315"/>
      <c r="H60" s="315"/>
      <c r="I60" s="315"/>
      <c r="J60" s="9"/>
      <c r="K60" s="315" t="s">
        <v>85</v>
      </c>
      <c r="L60" s="315"/>
      <c r="M60" s="315"/>
      <c r="N60" s="315"/>
      <c r="O60" s="315"/>
      <c r="P60" s="315"/>
      <c r="Q60" s="315"/>
      <c r="R60" s="315"/>
      <c r="S60" s="315"/>
      <c r="T60" s="315"/>
      <c r="U60" s="315"/>
      <c r="V60" s="315"/>
      <c r="W60" s="315"/>
      <c r="X60" s="315"/>
      <c r="Y60" s="315"/>
      <c r="Z60" s="315"/>
      <c r="AA60" s="315"/>
      <c r="AB60" s="315"/>
      <c r="AC60" s="315"/>
      <c r="AD60" s="315"/>
      <c r="AE60" s="315"/>
      <c r="AF60" s="315"/>
      <c r="AG60" s="305">
        <f>ROUND(SUM(AG61:AG67),2)</f>
        <v>0</v>
      </c>
      <c r="AH60" s="304"/>
      <c r="AI60" s="304"/>
      <c r="AJ60" s="304"/>
      <c r="AK60" s="304"/>
      <c r="AL60" s="304"/>
      <c r="AM60" s="304"/>
      <c r="AN60" s="303">
        <f t="shared" si="0"/>
        <v>0</v>
      </c>
      <c r="AO60" s="304"/>
      <c r="AP60" s="304"/>
      <c r="AQ60" s="81" t="s">
        <v>86</v>
      </c>
      <c r="AR60" s="46"/>
      <c r="AS60" s="82">
        <f>ROUND(SUM(AS61:AS67),2)</f>
        <v>0</v>
      </c>
      <c r="AT60" s="83">
        <f t="shared" si="1"/>
        <v>0</v>
      </c>
      <c r="AU60" s="84">
        <f>ROUND(SUM(AU61:AU67),5)</f>
        <v>0</v>
      </c>
      <c r="AV60" s="83">
        <f>ROUND(AZ60*L29,2)</f>
        <v>0</v>
      </c>
      <c r="AW60" s="83">
        <f>ROUND(BA60*L30,2)</f>
        <v>0</v>
      </c>
      <c r="AX60" s="83">
        <f>ROUND(BB60*L29,2)</f>
        <v>0</v>
      </c>
      <c r="AY60" s="83">
        <f>ROUND(BC60*L30,2)</f>
        <v>0</v>
      </c>
      <c r="AZ60" s="83">
        <f>ROUND(SUM(AZ61:AZ67),2)</f>
        <v>0</v>
      </c>
      <c r="BA60" s="83">
        <f>ROUND(SUM(BA61:BA67),2)</f>
        <v>0</v>
      </c>
      <c r="BB60" s="83">
        <f>ROUND(SUM(BB61:BB67),2)</f>
        <v>0</v>
      </c>
      <c r="BC60" s="83">
        <f>ROUND(SUM(BC61:BC67),2)</f>
        <v>0</v>
      </c>
      <c r="BD60" s="85">
        <f>ROUND(SUM(BD61:BD67),2)</f>
        <v>0</v>
      </c>
      <c r="BS60" s="26" t="s">
        <v>73</v>
      </c>
      <c r="BT60" s="26" t="s">
        <v>83</v>
      </c>
      <c r="BU60" s="26" t="s">
        <v>75</v>
      </c>
      <c r="BV60" s="26" t="s">
        <v>76</v>
      </c>
      <c r="BW60" s="26" t="s">
        <v>99</v>
      </c>
      <c r="BX60" s="26" t="s">
        <v>98</v>
      </c>
      <c r="CL60" s="26" t="s">
        <v>19</v>
      </c>
    </row>
    <row r="61" spans="1:90" s="3" customFormat="1" ht="23.25" customHeight="1">
      <c r="A61" s="86" t="s">
        <v>88</v>
      </c>
      <c r="B61" s="46"/>
      <c r="C61" s="9"/>
      <c r="D61" s="9"/>
      <c r="E61" s="9"/>
      <c r="F61" s="315" t="s">
        <v>89</v>
      </c>
      <c r="G61" s="315"/>
      <c r="H61" s="315"/>
      <c r="I61" s="315"/>
      <c r="J61" s="315"/>
      <c r="K61" s="9"/>
      <c r="L61" s="315" t="s">
        <v>90</v>
      </c>
      <c r="M61" s="315"/>
      <c r="N61" s="315"/>
      <c r="O61" s="315"/>
      <c r="P61" s="315"/>
      <c r="Q61" s="315"/>
      <c r="R61" s="315"/>
      <c r="S61" s="315"/>
      <c r="T61" s="315"/>
      <c r="U61" s="315"/>
      <c r="V61" s="315"/>
      <c r="W61" s="315"/>
      <c r="X61" s="315"/>
      <c r="Y61" s="315"/>
      <c r="Z61" s="315"/>
      <c r="AA61" s="315"/>
      <c r="AB61" s="315"/>
      <c r="AC61" s="315"/>
      <c r="AD61" s="315"/>
      <c r="AE61" s="315"/>
      <c r="AF61" s="315"/>
      <c r="AG61" s="303">
        <f>'01.1,01.2 - Architektonic..._01'!J34</f>
        <v>0</v>
      </c>
      <c r="AH61" s="304"/>
      <c r="AI61" s="304"/>
      <c r="AJ61" s="304"/>
      <c r="AK61" s="304"/>
      <c r="AL61" s="304"/>
      <c r="AM61" s="304"/>
      <c r="AN61" s="303">
        <f t="shared" si="0"/>
        <v>0</v>
      </c>
      <c r="AO61" s="304"/>
      <c r="AP61" s="304"/>
      <c r="AQ61" s="81" t="s">
        <v>86</v>
      </c>
      <c r="AR61" s="46"/>
      <c r="AS61" s="82">
        <v>0</v>
      </c>
      <c r="AT61" s="83">
        <f t="shared" si="1"/>
        <v>0</v>
      </c>
      <c r="AU61" s="84">
        <f>'01.1,01.2 - Architektonic..._01'!P107</f>
        <v>0</v>
      </c>
      <c r="AV61" s="83">
        <f>'01.1,01.2 - Architektonic..._01'!J37</f>
        <v>0</v>
      </c>
      <c r="AW61" s="83">
        <f>'01.1,01.2 - Architektonic..._01'!J38</f>
        <v>0</v>
      </c>
      <c r="AX61" s="83">
        <f>'01.1,01.2 - Architektonic..._01'!J39</f>
        <v>0</v>
      </c>
      <c r="AY61" s="83">
        <f>'01.1,01.2 - Architektonic..._01'!J40</f>
        <v>0</v>
      </c>
      <c r="AZ61" s="83">
        <f>'01.1,01.2 - Architektonic..._01'!F37</f>
        <v>0</v>
      </c>
      <c r="BA61" s="83">
        <f>'01.1,01.2 - Architektonic..._01'!F38</f>
        <v>0</v>
      </c>
      <c r="BB61" s="83">
        <f>'01.1,01.2 - Architektonic..._01'!F39</f>
        <v>0</v>
      </c>
      <c r="BC61" s="83">
        <f>'01.1,01.2 - Architektonic..._01'!F40</f>
        <v>0</v>
      </c>
      <c r="BD61" s="85">
        <f>'01.1,01.2 - Architektonic..._01'!F41</f>
        <v>0</v>
      </c>
      <c r="BT61" s="26" t="s">
        <v>91</v>
      </c>
      <c r="BV61" s="26" t="s">
        <v>76</v>
      </c>
      <c r="BW61" s="26" t="s">
        <v>100</v>
      </c>
      <c r="BX61" s="26" t="s">
        <v>99</v>
      </c>
      <c r="CL61" s="26" t="s">
        <v>19</v>
      </c>
    </row>
    <row r="62" spans="1:90" s="3" customFormat="1" ht="16.5" customHeight="1">
      <c r="A62" s="86" t="s">
        <v>88</v>
      </c>
      <c r="B62" s="46"/>
      <c r="C62" s="9"/>
      <c r="D62" s="9"/>
      <c r="E62" s="9"/>
      <c r="F62" s="315" t="s">
        <v>101</v>
      </c>
      <c r="G62" s="315"/>
      <c r="H62" s="315"/>
      <c r="I62" s="315"/>
      <c r="J62" s="315"/>
      <c r="K62" s="9"/>
      <c r="L62" s="315" t="s">
        <v>102</v>
      </c>
      <c r="M62" s="315"/>
      <c r="N62" s="315"/>
      <c r="O62" s="315"/>
      <c r="P62" s="315"/>
      <c r="Q62" s="315"/>
      <c r="R62" s="315"/>
      <c r="S62" s="315"/>
      <c r="T62" s="315"/>
      <c r="U62" s="315"/>
      <c r="V62" s="315"/>
      <c r="W62" s="315"/>
      <c r="X62" s="315"/>
      <c r="Y62" s="315"/>
      <c r="Z62" s="315"/>
      <c r="AA62" s="315"/>
      <c r="AB62" s="315"/>
      <c r="AC62" s="315"/>
      <c r="AD62" s="315"/>
      <c r="AE62" s="315"/>
      <c r="AF62" s="315"/>
      <c r="AG62" s="303">
        <f>'01.4 - Domovní plynovod v...'!J34</f>
        <v>0</v>
      </c>
      <c r="AH62" s="304"/>
      <c r="AI62" s="304"/>
      <c r="AJ62" s="304"/>
      <c r="AK62" s="304"/>
      <c r="AL62" s="304"/>
      <c r="AM62" s="304"/>
      <c r="AN62" s="303">
        <f t="shared" si="0"/>
        <v>0</v>
      </c>
      <c r="AO62" s="304"/>
      <c r="AP62" s="304"/>
      <c r="AQ62" s="81" t="s">
        <v>86</v>
      </c>
      <c r="AR62" s="46"/>
      <c r="AS62" s="82">
        <v>0</v>
      </c>
      <c r="AT62" s="83">
        <f t="shared" si="1"/>
        <v>0</v>
      </c>
      <c r="AU62" s="84">
        <f>'01.4 - Domovní plynovod v...'!P93</f>
        <v>0</v>
      </c>
      <c r="AV62" s="83">
        <f>'01.4 - Domovní plynovod v...'!J37</f>
        <v>0</v>
      </c>
      <c r="AW62" s="83">
        <f>'01.4 - Domovní plynovod v...'!J38</f>
        <v>0</v>
      </c>
      <c r="AX62" s="83">
        <f>'01.4 - Domovní plynovod v...'!J39</f>
        <v>0</v>
      </c>
      <c r="AY62" s="83">
        <f>'01.4 - Domovní plynovod v...'!J40</f>
        <v>0</v>
      </c>
      <c r="AZ62" s="83">
        <f>'01.4 - Domovní plynovod v...'!F37</f>
        <v>0</v>
      </c>
      <c r="BA62" s="83">
        <f>'01.4 - Domovní plynovod v...'!F38</f>
        <v>0</v>
      </c>
      <c r="BB62" s="83">
        <f>'01.4 - Domovní plynovod v...'!F39</f>
        <v>0</v>
      </c>
      <c r="BC62" s="83">
        <f>'01.4 - Domovní plynovod v...'!F40</f>
        <v>0</v>
      </c>
      <c r="BD62" s="85">
        <f>'01.4 - Domovní plynovod v...'!F41</f>
        <v>0</v>
      </c>
      <c r="BT62" s="26" t="s">
        <v>91</v>
      </c>
      <c r="BV62" s="26" t="s">
        <v>76</v>
      </c>
      <c r="BW62" s="26" t="s">
        <v>103</v>
      </c>
      <c r="BX62" s="26" t="s">
        <v>99</v>
      </c>
      <c r="CL62" s="26" t="s">
        <v>19</v>
      </c>
    </row>
    <row r="63" spans="1:90" s="3" customFormat="1" ht="16.5" customHeight="1">
      <c r="A63" s="86" t="s">
        <v>88</v>
      </c>
      <c r="B63" s="46"/>
      <c r="C63" s="9"/>
      <c r="D63" s="9"/>
      <c r="E63" s="9"/>
      <c r="F63" s="315" t="s">
        <v>104</v>
      </c>
      <c r="G63" s="315"/>
      <c r="H63" s="315"/>
      <c r="I63" s="315"/>
      <c r="J63" s="315"/>
      <c r="K63" s="9"/>
      <c r="L63" s="315" t="s">
        <v>105</v>
      </c>
      <c r="M63" s="315"/>
      <c r="N63" s="315"/>
      <c r="O63" s="315"/>
      <c r="P63" s="315"/>
      <c r="Q63" s="315"/>
      <c r="R63" s="315"/>
      <c r="S63" s="315"/>
      <c r="T63" s="315"/>
      <c r="U63" s="315"/>
      <c r="V63" s="315"/>
      <c r="W63" s="315"/>
      <c r="X63" s="315"/>
      <c r="Y63" s="315"/>
      <c r="Z63" s="315"/>
      <c r="AA63" s="315"/>
      <c r="AB63" s="315"/>
      <c r="AC63" s="315"/>
      <c r="AD63" s="315"/>
      <c r="AE63" s="315"/>
      <c r="AF63" s="315"/>
      <c r="AG63" s="303">
        <f>'01.5 - Zdravotně technick...'!J34</f>
        <v>0</v>
      </c>
      <c r="AH63" s="304"/>
      <c r="AI63" s="304"/>
      <c r="AJ63" s="304"/>
      <c r="AK63" s="304"/>
      <c r="AL63" s="304"/>
      <c r="AM63" s="304"/>
      <c r="AN63" s="303">
        <f t="shared" si="0"/>
        <v>0</v>
      </c>
      <c r="AO63" s="304"/>
      <c r="AP63" s="304"/>
      <c r="AQ63" s="81" t="s">
        <v>86</v>
      </c>
      <c r="AR63" s="46"/>
      <c r="AS63" s="82">
        <v>0</v>
      </c>
      <c r="AT63" s="83">
        <f t="shared" si="1"/>
        <v>0</v>
      </c>
      <c r="AU63" s="84">
        <f>'01.5 - Zdravotně technick...'!P103</f>
        <v>0</v>
      </c>
      <c r="AV63" s="83">
        <f>'01.5 - Zdravotně technick...'!J37</f>
        <v>0</v>
      </c>
      <c r="AW63" s="83">
        <f>'01.5 - Zdravotně technick...'!J38</f>
        <v>0</v>
      </c>
      <c r="AX63" s="83">
        <f>'01.5 - Zdravotně technick...'!J39</f>
        <v>0</v>
      </c>
      <c r="AY63" s="83">
        <f>'01.5 - Zdravotně technick...'!J40</f>
        <v>0</v>
      </c>
      <c r="AZ63" s="83">
        <f>'01.5 - Zdravotně technick...'!F37</f>
        <v>0</v>
      </c>
      <c r="BA63" s="83">
        <f>'01.5 - Zdravotně technick...'!F38</f>
        <v>0</v>
      </c>
      <c r="BB63" s="83">
        <f>'01.5 - Zdravotně technick...'!F39</f>
        <v>0</v>
      </c>
      <c r="BC63" s="83">
        <f>'01.5 - Zdravotně technick...'!F40</f>
        <v>0</v>
      </c>
      <c r="BD63" s="85">
        <f>'01.5 - Zdravotně technick...'!F41</f>
        <v>0</v>
      </c>
      <c r="BT63" s="26" t="s">
        <v>91</v>
      </c>
      <c r="BV63" s="26" t="s">
        <v>76</v>
      </c>
      <c r="BW63" s="26" t="s">
        <v>106</v>
      </c>
      <c r="BX63" s="26" t="s">
        <v>99</v>
      </c>
      <c r="CL63" s="26" t="s">
        <v>19</v>
      </c>
    </row>
    <row r="64" spans="1:90" s="3" customFormat="1" ht="16.5" customHeight="1">
      <c r="A64" s="86" t="s">
        <v>88</v>
      </c>
      <c r="B64" s="46"/>
      <c r="C64" s="9"/>
      <c r="D64" s="9"/>
      <c r="E64" s="9"/>
      <c r="F64" s="315" t="s">
        <v>107</v>
      </c>
      <c r="G64" s="315"/>
      <c r="H64" s="315"/>
      <c r="I64" s="315"/>
      <c r="J64" s="315"/>
      <c r="K64" s="9"/>
      <c r="L64" s="315" t="s">
        <v>108</v>
      </c>
      <c r="M64" s="315"/>
      <c r="N64" s="315"/>
      <c r="O64" s="315"/>
      <c r="P64" s="315"/>
      <c r="Q64" s="315"/>
      <c r="R64" s="315"/>
      <c r="S64" s="315"/>
      <c r="T64" s="315"/>
      <c r="U64" s="315"/>
      <c r="V64" s="315"/>
      <c r="W64" s="315"/>
      <c r="X64" s="315"/>
      <c r="Y64" s="315"/>
      <c r="Z64" s="315"/>
      <c r="AA64" s="315"/>
      <c r="AB64" s="315"/>
      <c r="AC64" s="315"/>
      <c r="AD64" s="315"/>
      <c r="AE64" s="315"/>
      <c r="AF64" s="315"/>
      <c r="AG64" s="303">
        <f>'01.6 - Vytápění'!J34</f>
        <v>0</v>
      </c>
      <c r="AH64" s="304"/>
      <c r="AI64" s="304"/>
      <c r="AJ64" s="304"/>
      <c r="AK64" s="304"/>
      <c r="AL64" s="304"/>
      <c r="AM64" s="304"/>
      <c r="AN64" s="303">
        <f t="shared" si="0"/>
        <v>0</v>
      </c>
      <c r="AO64" s="304"/>
      <c r="AP64" s="304"/>
      <c r="AQ64" s="81" t="s">
        <v>86</v>
      </c>
      <c r="AR64" s="46"/>
      <c r="AS64" s="82">
        <v>0</v>
      </c>
      <c r="AT64" s="83">
        <f t="shared" si="1"/>
        <v>0</v>
      </c>
      <c r="AU64" s="84">
        <f>'01.6 - Vytápění'!P97</f>
        <v>0</v>
      </c>
      <c r="AV64" s="83">
        <f>'01.6 - Vytápění'!J37</f>
        <v>0</v>
      </c>
      <c r="AW64" s="83">
        <f>'01.6 - Vytápění'!J38</f>
        <v>0</v>
      </c>
      <c r="AX64" s="83">
        <f>'01.6 - Vytápění'!J39</f>
        <v>0</v>
      </c>
      <c r="AY64" s="83">
        <f>'01.6 - Vytápění'!J40</f>
        <v>0</v>
      </c>
      <c r="AZ64" s="83">
        <f>'01.6 - Vytápění'!F37</f>
        <v>0</v>
      </c>
      <c r="BA64" s="83">
        <f>'01.6 - Vytápění'!F38</f>
        <v>0</v>
      </c>
      <c r="BB64" s="83">
        <f>'01.6 - Vytápění'!F39</f>
        <v>0</v>
      </c>
      <c r="BC64" s="83">
        <f>'01.6 - Vytápění'!F40</f>
        <v>0</v>
      </c>
      <c r="BD64" s="85">
        <f>'01.6 - Vytápění'!F41</f>
        <v>0</v>
      </c>
      <c r="BT64" s="26" t="s">
        <v>91</v>
      </c>
      <c r="BV64" s="26" t="s">
        <v>76</v>
      </c>
      <c r="BW64" s="26" t="s">
        <v>109</v>
      </c>
      <c r="BX64" s="26" t="s">
        <v>99</v>
      </c>
      <c r="CL64" s="26" t="s">
        <v>19</v>
      </c>
    </row>
    <row r="65" spans="1:90" s="3" customFormat="1" ht="16.5" customHeight="1">
      <c r="A65" s="86" t="s">
        <v>88</v>
      </c>
      <c r="B65" s="46"/>
      <c r="C65" s="9"/>
      <c r="D65" s="9"/>
      <c r="E65" s="9"/>
      <c r="F65" s="315" t="s">
        <v>110</v>
      </c>
      <c r="G65" s="315"/>
      <c r="H65" s="315"/>
      <c r="I65" s="315"/>
      <c r="J65" s="315"/>
      <c r="K65" s="9"/>
      <c r="L65" s="315" t="s">
        <v>111</v>
      </c>
      <c r="M65" s="315"/>
      <c r="N65" s="315"/>
      <c r="O65" s="315"/>
      <c r="P65" s="315"/>
      <c r="Q65" s="315"/>
      <c r="R65" s="315"/>
      <c r="S65" s="315"/>
      <c r="T65" s="315"/>
      <c r="U65" s="315"/>
      <c r="V65" s="315"/>
      <c r="W65" s="315"/>
      <c r="X65" s="315"/>
      <c r="Y65" s="315"/>
      <c r="Z65" s="315"/>
      <c r="AA65" s="315"/>
      <c r="AB65" s="315"/>
      <c r="AC65" s="315"/>
      <c r="AD65" s="315"/>
      <c r="AE65" s="315"/>
      <c r="AF65" s="315"/>
      <c r="AG65" s="303">
        <f>'01.7 - Zařízení silnoprou...'!J34</f>
        <v>0</v>
      </c>
      <c r="AH65" s="304"/>
      <c r="AI65" s="304"/>
      <c r="AJ65" s="304"/>
      <c r="AK65" s="304"/>
      <c r="AL65" s="304"/>
      <c r="AM65" s="304"/>
      <c r="AN65" s="303">
        <f t="shared" si="0"/>
        <v>0</v>
      </c>
      <c r="AO65" s="304"/>
      <c r="AP65" s="304"/>
      <c r="AQ65" s="81" t="s">
        <v>86</v>
      </c>
      <c r="AR65" s="46"/>
      <c r="AS65" s="82">
        <v>0</v>
      </c>
      <c r="AT65" s="83">
        <f t="shared" si="1"/>
        <v>0</v>
      </c>
      <c r="AU65" s="84">
        <f>'01.7 - Zařízení silnoprou...'!P97</f>
        <v>0</v>
      </c>
      <c r="AV65" s="83">
        <f>'01.7 - Zařízení silnoprou...'!J37</f>
        <v>0</v>
      </c>
      <c r="AW65" s="83">
        <f>'01.7 - Zařízení silnoprou...'!J38</f>
        <v>0</v>
      </c>
      <c r="AX65" s="83">
        <f>'01.7 - Zařízení silnoprou...'!J39</f>
        <v>0</v>
      </c>
      <c r="AY65" s="83">
        <f>'01.7 - Zařízení silnoprou...'!J40</f>
        <v>0</v>
      </c>
      <c r="AZ65" s="83">
        <f>'01.7 - Zařízení silnoprou...'!F37</f>
        <v>0</v>
      </c>
      <c r="BA65" s="83">
        <f>'01.7 - Zařízení silnoprou...'!F38</f>
        <v>0</v>
      </c>
      <c r="BB65" s="83">
        <f>'01.7 - Zařízení silnoprou...'!F39</f>
        <v>0</v>
      </c>
      <c r="BC65" s="83">
        <f>'01.7 - Zařízení silnoprou...'!F40</f>
        <v>0</v>
      </c>
      <c r="BD65" s="85">
        <f>'01.7 - Zařízení silnoprou...'!F41</f>
        <v>0</v>
      </c>
      <c r="BT65" s="26" t="s">
        <v>91</v>
      </c>
      <c r="BV65" s="26" t="s">
        <v>76</v>
      </c>
      <c r="BW65" s="26" t="s">
        <v>112</v>
      </c>
      <c r="BX65" s="26" t="s">
        <v>99</v>
      </c>
      <c r="CL65" s="26" t="s">
        <v>19</v>
      </c>
    </row>
    <row r="66" spans="1:90" s="3" customFormat="1" ht="16.5" customHeight="1">
      <c r="A66" s="86" t="s">
        <v>88</v>
      </c>
      <c r="B66" s="46"/>
      <c r="C66" s="9"/>
      <c r="D66" s="9"/>
      <c r="E66" s="9"/>
      <c r="F66" s="315" t="s">
        <v>113</v>
      </c>
      <c r="G66" s="315"/>
      <c r="H66" s="315"/>
      <c r="I66" s="315"/>
      <c r="J66" s="315"/>
      <c r="K66" s="9"/>
      <c r="L66" s="315" t="s">
        <v>114</v>
      </c>
      <c r="M66" s="315"/>
      <c r="N66" s="315"/>
      <c r="O66" s="315"/>
      <c r="P66" s="315"/>
      <c r="Q66" s="315"/>
      <c r="R66" s="315"/>
      <c r="S66" s="315"/>
      <c r="T66" s="315"/>
      <c r="U66" s="315"/>
      <c r="V66" s="315"/>
      <c r="W66" s="315"/>
      <c r="X66" s="315"/>
      <c r="Y66" s="315"/>
      <c r="Z66" s="315"/>
      <c r="AA66" s="315"/>
      <c r="AB66" s="315"/>
      <c r="AC66" s="315"/>
      <c r="AD66" s="315"/>
      <c r="AE66" s="315"/>
      <c r="AF66" s="315"/>
      <c r="AG66" s="303">
        <f>'01.8 - Zařízení slaboprou...'!J34</f>
        <v>0</v>
      </c>
      <c r="AH66" s="304"/>
      <c r="AI66" s="304"/>
      <c r="AJ66" s="304"/>
      <c r="AK66" s="304"/>
      <c r="AL66" s="304"/>
      <c r="AM66" s="304"/>
      <c r="AN66" s="303">
        <f t="shared" si="0"/>
        <v>0</v>
      </c>
      <c r="AO66" s="304"/>
      <c r="AP66" s="304"/>
      <c r="AQ66" s="81" t="s">
        <v>86</v>
      </c>
      <c r="AR66" s="46"/>
      <c r="AS66" s="82">
        <v>0</v>
      </c>
      <c r="AT66" s="83">
        <f t="shared" si="1"/>
        <v>0</v>
      </c>
      <c r="AU66" s="84">
        <f>'01.8 - Zařízení slaboprou...'!P95</f>
        <v>0</v>
      </c>
      <c r="AV66" s="83">
        <f>'01.8 - Zařízení slaboprou...'!J37</f>
        <v>0</v>
      </c>
      <c r="AW66" s="83">
        <f>'01.8 - Zařízení slaboprou...'!J38</f>
        <v>0</v>
      </c>
      <c r="AX66" s="83">
        <f>'01.8 - Zařízení slaboprou...'!J39</f>
        <v>0</v>
      </c>
      <c r="AY66" s="83">
        <f>'01.8 - Zařízení slaboprou...'!J40</f>
        <v>0</v>
      </c>
      <c r="AZ66" s="83">
        <f>'01.8 - Zařízení slaboprou...'!F37</f>
        <v>0</v>
      </c>
      <c r="BA66" s="83">
        <f>'01.8 - Zařízení slaboprou...'!F38</f>
        <v>0</v>
      </c>
      <c r="BB66" s="83">
        <f>'01.8 - Zařízení slaboprou...'!F39</f>
        <v>0</v>
      </c>
      <c r="BC66" s="83">
        <f>'01.8 - Zařízení slaboprou...'!F40</f>
        <v>0</v>
      </c>
      <c r="BD66" s="85">
        <f>'01.8 - Zařízení slaboprou...'!F41</f>
        <v>0</v>
      </c>
      <c r="BT66" s="26" t="s">
        <v>91</v>
      </c>
      <c r="BV66" s="26" t="s">
        <v>76</v>
      </c>
      <c r="BW66" s="26" t="s">
        <v>115</v>
      </c>
      <c r="BX66" s="26" t="s">
        <v>99</v>
      </c>
      <c r="CL66" s="26" t="s">
        <v>19</v>
      </c>
    </row>
    <row r="67" spans="1:90" s="3" customFormat="1" ht="16.5" customHeight="1">
      <c r="A67" s="86" t="s">
        <v>88</v>
      </c>
      <c r="B67" s="46"/>
      <c r="C67" s="9"/>
      <c r="D67" s="9"/>
      <c r="E67" s="9"/>
      <c r="F67" s="315" t="s">
        <v>116</v>
      </c>
      <c r="G67" s="315"/>
      <c r="H67" s="315"/>
      <c r="I67" s="315"/>
      <c r="J67" s="315"/>
      <c r="K67" s="9"/>
      <c r="L67" s="315" t="s">
        <v>117</v>
      </c>
      <c r="M67" s="315"/>
      <c r="N67" s="315"/>
      <c r="O67" s="315"/>
      <c r="P67" s="315"/>
      <c r="Q67" s="315"/>
      <c r="R67" s="315"/>
      <c r="S67" s="315"/>
      <c r="T67" s="315"/>
      <c r="U67" s="315"/>
      <c r="V67" s="315"/>
      <c r="W67" s="315"/>
      <c r="X67" s="315"/>
      <c r="Y67" s="315"/>
      <c r="Z67" s="315"/>
      <c r="AA67" s="315"/>
      <c r="AB67" s="315"/>
      <c r="AC67" s="315"/>
      <c r="AD67" s="315"/>
      <c r="AE67" s="315"/>
      <c r="AF67" s="315"/>
      <c r="AG67" s="303">
        <f>'01.9 - Vzduchotechnika'!J34</f>
        <v>0</v>
      </c>
      <c r="AH67" s="304"/>
      <c r="AI67" s="304"/>
      <c r="AJ67" s="304"/>
      <c r="AK67" s="304"/>
      <c r="AL67" s="304"/>
      <c r="AM67" s="304"/>
      <c r="AN67" s="303">
        <f t="shared" si="0"/>
        <v>0</v>
      </c>
      <c r="AO67" s="304"/>
      <c r="AP67" s="304"/>
      <c r="AQ67" s="81" t="s">
        <v>86</v>
      </c>
      <c r="AR67" s="46"/>
      <c r="AS67" s="82">
        <v>0</v>
      </c>
      <c r="AT67" s="83">
        <f t="shared" si="1"/>
        <v>0</v>
      </c>
      <c r="AU67" s="84">
        <f>'01.9 - Vzduchotechnika'!P97</f>
        <v>0</v>
      </c>
      <c r="AV67" s="83">
        <f>'01.9 - Vzduchotechnika'!J37</f>
        <v>0</v>
      </c>
      <c r="AW67" s="83">
        <f>'01.9 - Vzduchotechnika'!J38</f>
        <v>0</v>
      </c>
      <c r="AX67" s="83">
        <f>'01.9 - Vzduchotechnika'!J39</f>
        <v>0</v>
      </c>
      <c r="AY67" s="83">
        <f>'01.9 - Vzduchotechnika'!J40</f>
        <v>0</v>
      </c>
      <c r="AZ67" s="83">
        <f>'01.9 - Vzduchotechnika'!F37</f>
        <v>0</v>
      </c>
      <c r="BA67" s="83">
        <f>'01.9 - Vzduchotechnika'!F38</f>
        <v>0</v>
      </c>
      <c r="BB67" s="83">
        <f>'01.9 - Vzduchotechnika'!F39</f>
        <v>0</v>
      </c>
      <c r="BC67" s="83">
        <f>'01.9 - Vzduchotechnika'!F40</f>
        <v>0</v>
      </c>
      <c r="BD67" s="85">
        <f>'01.9 - Vzduchotechnika'!F41</f>
        <v>0</v>
      </c>
      <c r="BT67" s="26" t="s">
        <v>91</v>
      </c>
      <c r="BV67" s="26" t="s">
        <v>76</v>
      </c>
      <c r="BW67" s="26" t="s">
        <v>118</v>
      </c>
      <c r="BX67" s="26" t="s">
        <v>99</v>
      </c>
      <c r="CL67" s="26" t="s">
        <v>19</v>
      </c>
    </row>
    <row r="68" spans="2:90" s="3" customFormat="1" ht="35.25" customHeight="1">
      <c r="B68" s="46"/>
      <c r="C68" s="9"/>
      <c r="D68" s="9"/>
      <c r="E68" s="315" t="s">
        <v>119</v>
      </c>
      <c r="F68" s="315"/>
      <c r="G68" s="315"/>
      <c r="H68" s="315"/>
      <c r="I68" s="315"/>
      <c r="J68" s="9"/>
      <c r="K68" s="315" t="s">
        <v>120</v>
      </c>
      <c r="L68" s="315"/>
      <c r="M68" s="315"/>
      <c r="N68" s="315"/>
      <c r="O68" s="315"/>
      <c r="P68" s="315"/>
      <c r="Q68" s="315"/>
      <c r="R68" s="315"/>
      <c r="S68" s="315"/>
      <c r="T68" s="315"/>
      <c r="U68" s="315"/>
      <c r="V68" s="315"/>
      <c r="W68" s="315"/>
      <c r="X68" s="315"/>
      <c r="Y68" s="315"/>
      <c r="Z68" s="315"/>
      <c r="AA68" s="315"/>
      <c r="AB68" s="315"/>
      <c r="AC68" s="315"/>
      <c r="AD68" s="315"/>
      <c r="AE68" s="315"/>
      <c r="AF68" s="315"/>
      <c r="AG68" s="305">
        <f>ROUND(SUM(AG69:AG72),2)</f>
        <v>0</v>
      </c>
      <c r="AH68" s="304"/>
      <c r="AI68" s="304"/>
      <c r="AJ68" s="304"/>
      <c r="AK68" s="304"/>
      <c r="AL68" s="304"/>
      <c r="AM68" s="304"/>
      <c r="AN68" s="303">
        <f t="shared" si="0"/>
        <v>0</v>
      </c>
      <c r="AO68" s="304"/>
      <c r="AP68" s="304"/>
      <c r="AQ68" s="81" t="s">
        <v>86</v>
      </c>
      <c r="AR68" s="46"/>
      <c r="AS68" s="82">
        <f>ROUND(SUM(AS69:AS72),2)</f>
        <v>0</v>
      </c>
      <c r="AT68" s="83">
        <f t="shared" si="1"/>
        <v>0</v>
      </c>
      <c r="AU68" s="84">
        <f>ROUND(SUM(AU69:AU72),5)</f>
        <v>0</v>
      </c>
      <c r="AV68" s="83">
        <f>ROUND(AZ68*L29,2)</f>
        <v>0</v>
      </c>
      <c r="AW68" s="83">
        <f>ROUND(BA68*L30,2)</f>
        <v>0</v>
      </c>
      <c r="AX68" s="83">
        <f>ROUND(BB68*L29,2)</f>
        <v>0</v>
      </c>
      <c r="AY68" s="83">
        <f>ROUND(BC68*L30,2)</f>
        <v>0</v>
      </c>
      <c r="AZ68" s="83">
        <f>ROUND(SUM(AZ69:AZ72),2)</f>
        <v>0</v>
      </c>
      <c r="BA68" s="83">
        <f>ROUND(SUM(BA69:BA72),2)</f>
        <v>0</v>
      </c>
      <c r="BB68" s="83">
        <f>ROUND(SUM(BB69:BB72),2)</f>
        <v>0</v>
      </c>
      <c r="BC68" s="83">
        <f>ROUND(SUM(BC69:BC72),2)</f>
        <v>0</v>
      </c>
      <c r="BD68" s="85">
        <f>ROUND(SUM(BD69:BD72),2)</f>
        <v>0</v>
      </c>
      <c r="BS68" s="26" t="s">
        <v>73</v>
      </c>
      <c r="BT68" s="26" t="s">
        <v>83</v>
      </c>
      <c r="BU68" s="26" t="s">
        <v>75</v>
      </c>
      <c r="BV68" s="26" t="s">
        <v>76</v>
      </c>
      <c r="BW68" s="26" t="s">
        <v>121</v>
      </c>
      <c r="BX68" s="26" t="s">
        <v>98</v>
      </c>
      <c r="CL68" s="26" t="s">
        <v>19</v>
      </c>
    </row>
    <row r="69" spans="1:90" s="3" customFormat="1" ht="16.5" customHeight="1">
      <c r="A69" s="86" t="s">
        <v>88</v>
      </c>
      <c r="B69" s="46"/>
      <c r="C69" s="9"/>
      <c r="D69" s="9"/>
      <c r="E69" s="9"/>
      <c r="F69" s="315" t="s">
        <v>122</v>
      </c>
      <c r="G69" s="315"/>
      <c r="H69" s="315"/>
      <c r="I69" s="315"/>
      <c r="J69" s="315"/>
      <c r="K69" s="9"/>
      <c r="L69" s="315" t="s">
        <v>123</v>
      </c>
      <c r="M69" s="315"/>
      <c r="N69" s="315"/>
      <c r="O69" s="315"/>
      <c r="P69" s="315"/>
      <c r="Q69" s="315"/>
      <c r="R69" s="315"/>
      <c r="S69" s="315"/>
      <c r="T69" s="315"/>
      <c r="U69" s="315"/>
      <c r="V69" s="315"/>
      <c r="W69" s="315"/>
      <c r="X69" s="315"/>
      <c r="Y69" s="315"/>
      <c r="Z69" s="315"/>
      <c r="AA69" s="315"/>
      <c r="AB69" s="315"/>
      <c r="AC69" s="315"/>
      <c r="AD69" s="315"/>
      <c r="AE69" s="315"/>
      <c r="AF69" s="315"/>
      <c r="AG69" s="303">
        <f>'03.1 - Návrh úprav parteru'!J34</f>
        <v>0</v>
      </c>
      <c r="AH69" s="304"/>
      <c r="AI69" s="304"/>
      <c r="AJ69" s="304"/>
      <c r="AK69" s="304"/>
      <c r="AL69" s="304"/>
      <c r="AM69" s="304"/>
      <c r="AN69" s="303">
        <f t="shared" si="0"/>
        <v>0</v>
      </c>
      <c r="AO69" s="304"/>
      <c r="AP69" s="304"/>
      <c r="AQ69" s="81" t="s">
        <v>86</v>
      </c>
      <c r="AR69" s="46"/>
      <c r="AS69" s="82">
        <v>0</v>
      </c>
      <c r="AT69" s="83">
        <f t="shared" si="1"/>
        <v>0</v>
      </c>
      <c r="AU69" s="84">
        <f>'03.1 - Návrh úprav parteru'!P94</f>
        <v>0</v>
      </c>
      <c r="AV69" s="83">
        <f>'03.1 - Návrh úprav parteru'!J37</f>
        <v>0</v>
      </c>
      <c r="AW69" s="83">
        <f>'03.1 - Návrh úprav parteru'!J38</f>
        <v>0</v>
      </c>
      <c r="AX69" s="83">
        <f>'03.1 - Návrh úprav parteru'!J39</f>
        <v>0</v>
      </c>
      <c r="AY69" s="83">
        <f>'03.1 - Návrh úprav parteru'!J40</f>
        <v>0</v>
      </c>
      <c r="AZ69" s="83">
        <f>'03.1 - Návrh úprav parteru'!F37</f>
        <v>0</v>
      </c>
      <c r="BA69" s="83">
        <f>'03.1 - Návrh úprav parteru'!F38</f>
        <v>0</v>
      </c>
      <c r="BB69" s="83">
        <f>'03.1 - Návrh úprav parteru'!F39</f>
        <v>0</v>
      </c>
      <c r="BC69" s="83">
        <f>'03.1 - Návrh úprav parteru'!F40</f>
        <v>0</v>
      </c>
      <c r="BD69" s="85">
        <f>'03.1 - Návrh úprav parteru'!F41</f>
        <v>0</v>
      </c>
      <c r="BT69" s="26" t="s">
        <v>91</v>
      </c>
      <c r="BV69" s="26" t="s">
        <v>76</v>
      </c>
      <c r="BW69" s="26" t="s">
        <v>124</v>
      </c>
      <c r="BX69" s="26" t="s">
        <v>121</v>
      </c>
      <c r="CL69" s="26" t="s">
        <v>19</v>
      </c>
    </row>
    <row r="70" spans="1:90" s="3" customFormat="1" ht="16.5" customHeight="1">
      <c r="A70" s="86" t="s">
        <v>88</v>
      </c>
      <c r="B70" s="46"/>
      <c r="C70" s="9"/>
      <c r="D70" s="9"/>
      <c r="E70" s="9"/>
      <c r="F70" s="315" t="s">
        <v>125</v>
      </c>
      <c r="G70" s="315"/>
      <c r="H70" s="315"/>
      <c r="I70" s="315"/>
      <c r="J70" s="315"/>
      <c r="K70" s="9"/>
      <c r="L70" s="315" t="s">
        <v>126</v>
      </c>
      <c r="M70" s="315"/>
      <c r="N70" s="315"/>
      <c r="O70" s="315"/>
      <c r="P70" s="315"/>
      <c r="Q70" s="315"/>
      <c r="R70" s="315"/>
      <c r="S70" s="315"/>
      <c r="T70" s="315"/>
      <c r="U70" s="315"/>
      <c r="V70" s="315"/>
      <c r="W70" s="315"/>
      <c r="X70" s="315"/>
      <c r="Y70" s="315"/>
      <c r="Z70" s="315"/>
      <c r="AA70" s="315"/>
      <c r="AB70" s="315"/>
      <c r="AC70" s="315"/>
      <c r="AD70" s="315"/>
      <c r="AE70" s="315"/>
      <c r="AF70" s="315"/>
      <c r="AG70" s="303">
        <f>'04.1 -  Areálové rozvody ...'!J34</f>
        <v>0</v>
      </c>
      <c r="AH70" s="304"/>
      <c r="AI70" s="304"/>
      <c r="AJ70" s="304"/>
      <c r="AK70" s="304"/>
      <c r="AL70" s="304"/>
      <c r="AM70" s="304"/>
      <c r="AN70" s="303">
        <f t="shared" si="0"/>
        <v>0</v>
      </c>
      <c r="AO70" s="304"/>
      <c r="AP70" s="304"/>
      <c r="AQ70" s="81" t="s">
        <v>86</v>
      </c>
      <c r="AR70" s="46"/>
      <c r="AS70" s="82">
        <v>0</v>
      </c>
      <c r="AT70" s="83">
        <f t="shared" si="1"/>
        <v>0</v>
      </c>
      <c r="AU70" s="84">
        <f>'04.1 -  Areálové rozvody ...'!P104</f>
        <v>0</v>
      </c>
      <c r="AV70" s="83">
        <f>'04.1 -  Areálové rozvody ...'!J37</f>
        <v>0</v>
      </c>
      <c r="AW70" s="83">
        <f>'04.1 -  Areálové rozvody ...'!J38</f>
        <v>0</v>
      </c>
      <c r="AX70" s="83">
        <f>'04.1 -  Areálové rozvody ...'!J39</f>
        <v>0</v>
      </c>
      <c r="AY70" s="83">
        <f>'04.1 -  Areálové rozvody ...'!J40</f>
        <v>0</v>
      </c>
      <c r="AZ70" s="83">
        <f>'04.1 -  Areálové rozvody ...'!F37</f>
        <v>0</v>
      </c>
      <c r="BA70" s="83">
        <f>'04.1 -  Areálové rozvody ...'!F38</f>
        <v>0</v>
      </c>
      <c r="BB70" s="83">
        <f>'04.1 -  Areálové rozvody ...'!F39</f>
        <v>0</v>
      </c>
      <c r="BC70" s="83">
        <f>'04.1 -  Areálové rozvody ...'!F40</f>
        <v>0</v>
      </c>
      <c r="BD70" s="85">
        <f>'04.1 -  Areálové rozvody ...'!F41</f>
        <v>0</v>
      </c>
      <c r="BT70" s="26" t="s">
        <v>91</v>
      </c>
      <c r="BV70" s="26" t="s">
        <v>76</v>
      </c>
      <c r="BW70" s="26" t="s">
        <v>127</v>
      </c>
      <c r="BX70" s="26" t="s">
        <v>121</v>
      </c>
      <c r="CL70" s="26" t="s">
        <v>19</v>
      </c>
    </row>
    <row r="71" spans="1:90" s="3" customFormat="1" ht="16.5" customHeight="1">
      <c r="A71" s="86" t="s">
        <v>88</v>
      </c>
      <c r="B71" s="46"/>
      <c r="C71" s="9"/>
      <c r="D71" s="9"/>
      <c r="E71" s="9"/>
      <c r="F71" s="315" t="s">
        <v>128</v>
      </c>
      <c r="G71" s="315"/>
      <c r="H71" s="315"/>
      <c r="I71" s="315"/>
      <c r="J71" s="315"/>
      <c r="K71" s="9"/>
      <c r="L71" s="315" t="s">
        <v>129</v>
      </c>
      <c r="M71" s="315"/>
      <c r="N71" s="315"/>
      <c r="O71" s="315"/>
      <c r="P71" s="315"/>
      <c r="Q71" s="315"/>
      <c r="R71" s="315"/>
      <c r="S71" s="315"/>
      <c r="T71" s="315"/>
      <c r="U71" s="315"/>
      <c r="V71" s="315"/>
      <c r="W71" s="315"/>
      <c r="X71" s="315"/>
      <c r="Y71" s="315"/>
      <c r="Z71" s="315"/>
      <c r="AA71" s="315"/>
      <c r="AB71" s="315"/>
      <c r="AC71" s="315"/>
      <c r="AD71" s="315"/>
      <c r="AE71" s="315"/>
      <c r="AF71" s="315"/>
      <c r="AG71" s="303">
        <f>'04.2 - Domovní plynovod'!J34</f>
        <v>0</v>
      </c>
      <c r="AH71" s="304"/>
      <c r="AI71" s="304"/>
      <c r="AJ71" s="304"/>
      <c r="AK71" s="304"/>
      <c r="AL71" s="304"/>
      <c r="AM71" s="304"/>
      <c r="AN71" s="303">
        <f t="shared" si="0"/>
        <v>0</v>
      </c>
      <c r="AO71" s="304"/>
      <c r="AP71" s="304"/>
      <c r="AQ71" s="81" t="s">
        <v>86</v>
      </c>
      <c r="AR71" s="46"/>
      <c r="AS71" s="82">
        <v>0</v>
      </c>
      <c r="AT71" s="83">
        <f t="shared" si="1"/>
        <v>0</v>
      </c>
      <c r="AU71" s="84">
        <f>'04.2 - Domovní plynovod'!P98</f>
        <v>0</v>
      </c>
      <c r="AV71" s="83">
        <f>'04.2 - Domovní plynovod'!J37</f>
        <v>0</v>
      </c>
      <c r="AW71" s="83">
        <f>'04.2 - Domovní plynovod'!J38</f>
        <v>0</v>
      </c>
      <c r="AX71" s="83">
        <f>'04.2 - Domovní plynovod'!J39</f>
        <v>0</v>
      </c>
      <c r="AY71" s="83">
        <f>'04.2 - Domovní plynovod'!J40</f>
        <v>0</v>
      </c>
      <c r="AZ71" s="83">
        <f>'04.2 - Domovní plynovod'!F37</f>
        <v>0</v>
      </c>
      <c r="BA71" s="83">
        <f>'04.2 - Domovní plynovod'!F38</f>
        <v>0</v>
      </c>
      <c r="BB71" s="83">
        <f>'04.2 - Domovní plynovod'!F39</f>
        <v>0</v>
      </c>
      <c r="BC71" s="83">
        <f>'04.2 - Domovní plynovod'!F40</f>
        <v>0</v>
      </c>
      <c r="BD71" s="85">
        <f>'04.2 - Domovní plynovod'!F41</f>
        <v>0</v>
      </c>
      <c r="BT71" s="26" t="s">
        <v>91</v>
      </c>
      <c r="BV71" s="26" t="s">
        <v>76</v>
      </c>
      <c r="BW71" s="26" t="s">
        <v>130</v>
      </c>
      <c r="BX71" s="26" t="s">
        <v>121</v>
      </c>
      <c r="CL71" s="26" t="s">
        <v>19</v>
      </c>
    </row>
    <row r="72" spans="1:90" s="3" customFormat="1" ht="16.5" customHeight="1">
      <c r="A72" s="86" t="s">
        <v>88</v>
      </c>
      <c r="B72" s="46"/>
      <c r="C72" s="9"/>
      <c r="D72" s="9"/>
      <c r="E72" s="9"/>
      <c r="F72" s="315" t="s">
        <v>131</v>
      </c>
      <c r="G72" s="315"/>
      <c r="H72" s="315"/>
      <c r="I72" s="315"/>
      <c r="J72" s="315"/>
      <c r="K72" s="9"/>
      <c r="L72" s="315" t="s">
        <v>132</v>
      </c>
      <c r="M72" s="315"/>
      <c r="N72" s="315"/>
      <c r="O72" s="315"/>
      <c r="P72" s="315"/>
      <c r="Q72" s="315"/>
      <c r="R72" s="315"/>
      <c r="S72" s="315"/>
      <c r="T72" s="315"/>
      <c r="U72" s="315"/>
      <c r="V72" s="315"/>
      <c r="W72" s="315"/>
      <c r="X72" s="315"/>
      <c r="Y72" s="315"/>
      <c r="Z72" s="315"/>
      <c r="AA72" s="315"/>
      <c r="AB72" s="315"/>
      <c r="AC72" s="315"/>
      <c r="AD72" s="315"/>
      <c r="AE72" s="315"/>
      <c r="AF72" s="315"/>
      <c r="AG72" s="303">
        <f>'04.3 - Areálový rozvod el...'!J34</f>
        <v>0</v>
      </c>
      <c r="AH72" s="304"/>
      <c r="AI72" s="304"/>
      <c r="AJ72" s="304"/>
      <c r="AK72" s="304"/>
      <c r="AL72" s="304"/>
      <c r="AM72" s="304"/>
      <c r="AN72" s="303">
        <f t="shared" si="0"/>
        <v>0</v>
      </c>
      <c r="AO72" s="304"/>
      <c r="AP72" s="304"/>
      <c r="AQ72" s="81" t="s">
        <v>86</v>
      </c>
      <c r="AR72" s="46"/>
      <c r="AS72" s="82">
        <v>0</v>
      </c>
      <c r="AT72" s="83">
        <f t="shared" si="1"/>
        <v>0</v>
      </c>
      <c r="AU72" s="84">
        <f>'04.3 - Areálový rozvod el...'!P98</f>
        <v>0</v>
      </c>
      <c r="AV72" s="83">
        <f>'04.3 - Areálový rozvod el...'!J37</f>
        <v>0</v>
      </c>
      <c r="AW72" s="83">
        <f>'04.3 - Areálový rozvod el...'!J38</f>
        <v>0</v>
      </c>
      <c r="AX72" s="83">
        <f>'04.3 - Areálový rozvod el...'!J39</f>
        <v>0</v>
      </c>
      <c r="AY72" s="83">
        <f>'04.3 - Areálový rozvod el...'!J40</f>
        <v>0</v>
      </c>
      <c r="AZ72" s="83">
        <f>'04.3 - Areálový rozvod el...'!F37</f>
        <v>0</v>
      </c>
      <c r="BA72" s="83">
        <f>'04.3 - Areálový rozvod el...'!F38</f>
        <v>0</v>
      </c>
      <c r="BB72" s="83">
        <f>'04.3 - Areálový rozvod el...'!F39</f>
        <v>0</v>
      </c>
      <c r="BC72" s="83">
        <f>'04.3 - Areálový rozvod el...'!F40</f>
        <v>0</v>
      </c>
      <c r="BD72" s="85">
        <f>'04.3 - Areálový rozvod el...'!F41</f>
        <v>0</v>
      </c>
      <c r="BT72" s="26" t="s">
        <v>91</v>
      </c>
      <c r="BV72" s="26" t="s">
        <v>76</v>
      </c>
      <c r="BW72" s="26" t="s">
        <v>133</v>
      </c>
      <c r="BX72" s="26" t="s">
        <v>121</v>
      </c>
      <c r="CL72" s="26" t="s">
        <v>19</v>
      </c>
    </row>
    <row r="73" spans="2:90" s="3" customFormat="1" ht="16.5" customHeight="1">
      <c r="B73" s="46"/>
      <c r="C73" s="9"/>
      <c r="D73" s="9"/>
      <c r="E73" s="315" t="s">
        <v>134</v>
      </c>
      <c r="F73" s="315"/>
      <c r="G73" s="315"/>
      <c r="H73" s="315"/>
      <c r="I73" s="315"/>
      <c r="J73" s="9"/>
      <c r="K73" s="315" t="s">
        <v>135</v>
      </c>
      <c r="L73" s="315"/>
      <c r="M73" s="315"/>
      <c r="N73" s="315"/>
      <c r="O73" s="315"/>
      <c r="P73" s="315"/>
      <c r="Q73" s="315"/>
      <c r="R73" s="315"/>
      <c r="S73" s="315"/>
      <c r="T73" s="315"/>
      <c r="U73" s="315"/>
      <c r="V73" s="315"/>
      <c r="W73" s="315"/>
      <c r="X73" s="315"/>
      <c r="Y73" s="315"/>
      <c r="Z73" s="315"/>
      <c r="AA73" s="315"/>
      <c r="AB73" s="315"/>
      <c r="AC73" s="315"/>
      <c r="AD73" s="315"/>
      <c r="AE73" s="315"/>
      <c r="AF73" s="315"/>
      <c r="AG73" s="305">
        <f>ROUND(AG74,2)</f>
        <v>0</v>
      </c>
      <c r="AH73" s="304"/>
      <c r="AI73" s="304"/>
      <c r="AJ73" s="304"/>
      <c r="AK73" s="304"/>
      <c r="AL73" s="304"/>
      <c r="AM73" s="304"/>
      <c r="AN73" s="303">
        <f t="shared" si="0"/>
        <v>0</v>
      </c>
      <c r="AO73" s="304"/>
      <c r="AP73" s="304"/>
      <c r="AQ73" s="81" t="s">
        <v>86</v>
      </c>
      <c r="AR73" s="46"/>
      <c r="AS73" s="82">
        <f>ROUND(AS74,2)</f>
        <v>0</v>
      </c>
      <c r="AT73" s="83">
        <f t="shared" si="1"/>
        <v>0</v>
      </c>
      <c r="AU73" s="84">
        <f>ROUND(AU74,5)</f>
        <v>0</v>
      </c>
      <c r="AV73" s="83">
        <f>ROUND(AZ73*L29,2)</f>
        <v>0</v>
      </c>
      <c r="AW73" s="83">
        <f>ROUND(BA73*L30,2)</f>
        <v>0</v>
      </c>
      <c r="AX73" s="83">
        <f>ROUND(BB73*L29,2)</f>
        <v>0</v>
      </c>
      <c r="AY73" s="83">
        <f>ROUND(BC73*L30,2)</f>
        <v>0</v>
      </c>
      <c r="AZ73" s="83">
        <f>ROUND(AZ74,2)</f>
        <v>0</v>
      </c>
      <c r="BA73" s="83">
        <f>ROUND(BA74,2)</f>
        <v>0</v>
      </c>
      <c r="BB73" s="83">
        <f>ROUND(BB74,2)</f>
        <v>0</v>
      </c>
      <c r="BC73" s="83">
        <f>ROUND(BC74,2)</f>
        <v>0</v>
      </c>
      <c r="BD73" s="85">
        <f>ROUND(BD74,2)</f>
        <v>0</v>
      </c>
      <c r="BS73" s="26" t="s">
        <v>73</v>
      </c>
      <c r="BT73" s="26" t="s">
        <v>83</v>
      </c>
      <c r="BU73" s="26" t="s">
        <v>75</v>
      </c>
      <c r="BV73" s="26" t="s">
        <v>76</v>
      </c>
      <c r="BW73" s="26" t="s">
        <v>136</v>
      </c>
      <c r="BX73" s="26" t="s">
        <v>98</v>
      </c>
      <c r="CL73" s="26" t="s">
        <v>19</v>
      </c>
    </row>
    <row r="74" spans="1:90" s="3" customFormat="1" ht="16.5" customHeight="1">
      <c r="A74" s="86" t="s">
        <v>88</v>
      </c>
      <c r="B74" s="46"/>
      <c r="C74" s="9"/>
      <c r="D74" s="9"/>
      <c r="E74" s="9"/>
      <c r="F74" s="315" t="s">
        <v>137</v>
      </c>
      <c r="G74" s="315"/>
      <c r="H74" s="315"/>
      <c r="I74" s="315"/>
      <c r="J74" s="315"/>
      <c r="K74" s="9"/>
      <c r="L74" s="315" t="s">
        <v>138</v>
      </c>
      <c r="M74" s="315"/>
      <c r="N74" s="315"/>
      <c r="O74" s="315"/>
      <c r="P74" s="315"/>
      <c r="Q74" s="315"/>
      <c r="R74" s="315"/>
      <c r="S74" s="315"/>
      <c r="T74" s="315"/>
      <c r="U74" s="315"/>
      <c r="V74" s="315"/>
      <c r="W74" s="315"/>
      <c r="X74" s="315"/>
      <c r="Y74" s="315"/>
      <c r="Z74" s="315"/>
      <c r="AA74" s="315"/>
      <c r="AB74" s="315"/>
      <c r="AC74" s="315"/>
      <c r="AD74" s="315"/>
      <c r="AE74" s="315"/>
      <c r="AF74" s="315"/>
      <c r="AG74" s="303">
        <f>'05.1 - Kanalizační a vodo...'!J34</f>
        <v>0</v>
      </c>
      <c r="AH74" s="304"/>
      <c r="AI74" s="304"/>
      <c r="AJ74" s="304"/>
      <c r="AK74" s="304"/>
      <c r="AL74" s="304"/>
      <c r="AM74" s="304"/>
      <c r="AN74" s="303">
        <f t="shared" si="0"/>
        <v>0</v>
      </c>
      <c r="AO74" s="304"/>
      <c r="AP74" s="304"/>
      <c r="AQ74" s="81" t="s">
        <v>86</v>
      </c>
      <c r="AR74" s="46"/>
      <c r="AS74" s="82">
        <v>0</v>
      </c>
      <c r="AT74" s="83">
        <f t="shared" si="1"/>
        <v>0</v>
      </c>
      <c r="AU74" s="84">
        <f>'05.1 - Kanalizační a vodo...'!P107</f>
        <v>0</v>
      </c>
      <c r="AV74" s="83">
        <f>'05.1 - Kanalizační a vodo...'!J37</f>
        <v>0</v>
      </c>
      <c r="AW74" s="83">
        <f>'05.1 - Kanalizační a vodo...'!J38</f>
        <v>0</v>
      </c>
      <c r="AX74" s="83">
        <f>'05.1 - Kanalizační a vodo...'!J39</f>
        <v>0</v>
      </c>
      <c r="AY74" s="83">
        <f>'05.1 - Kanalizační a vodo...'!J40</f>
        <v>0</v>
      </c>
      <c r="AZ74" s="83">
        <f>'05.1 - Kanalizační a vodo...'!F37</f>
        <v>0</v>
      </c>
      <c r="BA74" s="83">
        <f>'05.1 - Kanalizační a vodo...'!F38</f>
        <v>0</v>
      </c>
      <c r="BB74" s="83">
        <f>'05.1 - Kanalizační a vodo...'!F39</f>
        <v>0</v>
      </c>
      <c r="BC74" s="83">
        <f>'05.1 - Kanalizační a vodo...'!F40</f>
        <v>0</v>
      </c>
      <c r="BD74" s="85">
        <f>'05.1 - Kanalizační a vodo...'!F41</f>
        <v>0</v>
      </c>
      <c r="BT74" s="26" t="s">
        <v>91</v>
      </c>
      <c r="BV74" s="26" t="s">
        <v>76</v>
      </c>
      <c r="BW74" s="26" t="s">
        <v>139</v>
      </c>
      <c r="BX74" s="26" t="s">
        <v>136</v>
      </c>
      <c r="CL74" s="26" t="s">
        <v>19</v>
      </c>
    </row>
    <row r="75" spans="1:90" s="3" customFormat="1" ht="16.5" customHeight="1">
      <c r="A75" s="86" t="s">
        <v>88</v>
      </c>
      <c r="B75" s="46"/>
      <c r="C75" s="9"/>
      <c r="D75" s="9"/>
      <c r="E75" s="315" t="s">
        <v>140</v>
      </c>
      <c r="F75" s="315"/>
      <c r="G75" s="315"/>
      <c r="H75" s="315"/>
      <c r="I75" s="315"/>
      <c r="J75" s="9"/>
      <c r="K75" s="315" t="s">
        <v>141</v>
      </c>
      <c r="L75" s="315"/>
      <c r="M75" s="315"/>
      <c r="N75" s="315"/>
      <c r="O75" s="315"/>
      <c r="P75" s="315"/>
      <c r="Q75" s="315"/>
      <c r="R75" s="315"/>
      <c r="S75" s="315"/>
      <c r="T75" s="315"/>
      <c r="U75" s="315"/>
      <c r="V75" s="315"/>
      <c r="W75" s="315"/>
      <c r="X75" s="315"/>
      <c r="Y75" s="315"/>
      <c r="Z75" s="315"/>
      <c r="AA75" s="315"/>
      <c r="AB75" s="315"/>
      <c r="AC75" s="315"/>
      <c r="AD75" s="315"/>
      <c r="AE75" s="315"/>
      <c r="AF75" s="315"/>
      <c r="AG75" s="303">
        <f>'SO 06 - Plynovodní přípojka'!J32</f>
        <v>0</v>
      </c>
      <c r="AH75" s="304"/>
      <c r="AI75" s="304"/>
      <c r="AJ75" s="304"/>
      <c r="AK75" s="304"/>
      <c r="AL75" s="304"/>
      <c r="AM75" s="304"/>
      <c r="AN75" s="303">
        <f t="shared" si="0"/>
        <v>0</v>
      </c>
      <c r="AO75" s="304"/>
      <c r="AP75" s="304"/>
      <c r="AQ75" s="81" t="s">
        <v>86</v>
      </c>
      <c r="AR75" s="46"/>
      <c r="AS75" s="82">
        <v>0</v>
      </c>
      <c r="AT75" s="83">
        <f t="shared" si="1"/>
        <v>0</v>
      </c>
      <c r="AU75" s="84">
        <f>'SO 06 - Plynovodní přípojka'!P93</f>
        <v>0</v>
      </c>
      <c r="AV75" s="83">
        <f>'SO 06 - Plynovodní přípojka'!J35</f>
        <v>0</v>
      </c>
      <c r="AW75" s="83">
        <f>'SO 06 - Plynovodní přípojka'!J36</f>
        <v>0</v>
      </c>
      <c r="AX75" s="83">
        <f>'SO 06 - Plynovodní přípojka'!J37</f>
        <v>0</v>
      </c>
      <c r="AY75" s="83">
        <f>'SO 06 - Plynovodní přípojka'!J38</f>
        <v>0</v>
      </c>
      <c r="AZ75" s="83">
        <f>'SO 06 - Plynovodní přípojka'!F35</f>
        <v>0</v>
      </c>
      <c r="BA75" s="83">
        <f>'SO 06 - Plynovodní přípojka'!F36</f>
        <v>0</v>
      </c>
      <c r="BB75" s="83">
        <f>'SO 06 - Plynovodní přípojka'!F37</f>
        <v>0</v>
      </c>
      <c r="BC75" s="83">
        <f>'SO 06 - Plynovodní přípojka'!F38</f>
        <v>0</v>
      </c>
      <c r="BD75" s="85">
        <f>'SO 06 - Plynovodní přípojka'!F39</f>
        <v>0</v>
      </c>
      <c r="BT75" s="26" t="s">
        <v>83</v>
      </c>
      <c r="BV75" s="26" t="s">
        <v>76</v>
      </c>
      <c r="BW75" s="26" t="s">
        <v>142</v>
      </c>
      <c r="BX75" s="26" t="s">
        <v>98</v>
      </c>
      <c r="CL75" s="26" t="s">
        <v>19</v>
      </c>
    </row>
    <row r="76" spans="1:90" s="3" customFormat="1" ht="16.5" customHeight="1">
      <c r="A76" s="86" t="s">
        <v>88</v>
      </c>
      <c r="B76" s="46"/>
      <c r="C76" s="9"/>
      <c r="D76" s="9"/>
      <c r="E76" s="315" t="s">
        <v>93</v>
      </c>
      <c r="F76" s="315"/>
      <c r="G76" s="315"/>
      <c r="H76" s="315"/>
      <c r="I76" s="315"/>
      <c r="J76" s="9"/>
      <c r="K76" s="315" t="s">
        <v>94</v>
      </c>
      <c r="L76" s="315"/>
      <c r="M76" s="315"/>
      <c r="N76" s="315"/>
      <c r="O76" s="315"/>
      <c r="P76" s="315"/>
      <c r="Q76" s="315"/>
      <c r="R76" s="315"/>
      <c r="S76" s="315"/>
      <c r="T76" s="315"/>
      <c r="U76" s="315"/>
      <c r="V76" s="315"/>
      <c r="W76" s="315"/>
      <c r="X76" s="315"/>
      <c r="Y76" s="315"/>
      <c r="Z76" s="315"/>
      <c r="AA76" s="315"/>
      <c r="AB76" s="315"/>
      <c r="AC76" s="315"/>
      <c r="AD76" s="315"/>
      <c r="AE76" s="315"/>
      <c r="AF76" s="315"/>
      <c r="AG76" s="303">
        <f>'VRN - Vedlejší rozpočtové..._01'!J32</f>
        <v>0</v>
      </c>
      <c r="AH76" s="304"/>
      <c r="AI76" s="304"/>
      <c r="AJ76" s="304"/>
      <c r="AK76" s="304"/>
      <c r="AL76" s="304"/>
      <c r="AM76" s="304"/>
      <c r="AN76" s="303">
        <f t="shared" si="0"/>
        <v>0</v>
      </c>
      <c r="AO76" s="304"/>
      <c r="AP76" s="304"/>
      <c r="AQ76" s="81" t="s">
        <v>86</v>
      </c>
      <c r="AR76" s="46"/>
      <c r="AS76" s="82">
        <v>0</v>
      </c>
      <c r="AT76" s="83">
        <f t="shared" si="1"/>
        <v>0</v>
      </c>
      <c r="AU76" s="84">
        <f>'VRN - Vedlejší rozpočtové..._01'!P88</f>
        <v>0</v>
      </c>
      <c r="AV76" s="83">
        <f>'VRN - Vedlejší rozpočtové..._01'!J35</f>
        <v>0</v>
      </c>
      <c r="AW76" s="83">
        <f>'VRN - Vedlejší rozpočtové..._01'!J36</f>
        <v>0</v>
      </c>
      <c r="AX76" s="83">
        <f>'VRN - Vedlejší rozpočtové..._01'!J37</f>
        <v>0</v>
      </c>
      <c r="AY76" s="83">
        <f>'VRN - Vedlejší rozpočtové..._01'!J38</f>
        <v>0</v>
      </c>
      <c r="AZ76" s="83">
        <f>'VRN - Vedlejší rozpočtové..._01'!F35</f>
        <v>0</v>
      </c>
      <c r="BA76" s="83">
        <f>'VRN - Vedlejší rozpočtové..._01'!F36</f>
        <v>0</v>
      </c>
      <c r="BB76" s="83">
        <f>'VRN - Vedlejší rozpočtové..._01'!F37</f>
        <v>0</v>
      </c>
      <c r="BC76" s="83">
        <f>'VRN - Vedlejší rozpočtové..._01'!F38</f>
        <v>0</v>
      </c>
      <c r="BD76" s="85">
        <f>'VRN - Vedlejší rozpočtové..._01'!F39</f>
        <v>0</v>
      </c>
      <c r="BT76" s="26" t="s">
        <v>83</v>
      </c>
      <c r="BV76" s="26" t="s">
        <v>76</v>
      </c>
      <c r="BW76" s="26" t="s">
        <v>143</v>
      </c>
      <c r="BX76" s="26" t="s">
        <v>98</v>
      </c>
      <c r="CL76" s="26" t="s">
        <v>19</v>
      </c>
    </row>
    <row r="77" spans="2:91" s="6" customFormat="1" ht="16.5" customHeight="1">
      <c r="B77" s="72"/>
      <c r="C77" s="73"/>
      <c r="D77" s="314" t="s">
        <v>144</v>
      </c>
      <c r="E77" s="314"/>
      <c r="F77" s="314"/>
      <c r="G77" s="314"/>
      <c r="H77" s="314"/>
      <c r="I77" s="74"/>
      <c r="J77" s="314" t="s">
        <v>145</v>
      </c>
      <c r="K77" s="314"/>
      <c r="L77" s="314"/>
      <c r="M77" s="314"/>
      <c r="N77" s="314"/>
      <c r="O77" s="314"/>
      <c r="P77" s="314"/>
      <c r="Q77" s="314"/>
      <c r="R77" s="314"/>
      <c r="S77" s="314"/>
      <c r="T77" s="314"/>
      <c r="U77" s="314"/>
      <c r="V77" s="314"/>
      <c r="W77" s="314"/>
      <c r="X77" s="314"/>
      <c r="Y77" s="314"/>
      <c r="Z77" s="314"/>
      <c r="AA77" s="314"/>
      <c r="AB77" s="314"/>
      <c r="AC77" s="314"/>
      <c r="AD77" s="314"/>
      <c r="AE77" s="314"/>
      <c r="AF77" s="314"/>
      <c r="AG77" s="308">
        <f>ROUND(AG78+AG81+AG84+AG86+AG87,2)</f>
        <v>0</v>
      </c>
      <c r="AH77" s="307"/>
      <c r="AI77" s="307"/>
      <c r="AJ77" s="307"/>
      <c r="AK77" s="307"/>
      <c r="AL77" s="307"/>
      <c r="AM77" s="307"/>
      <c r="AN77" s="306">
        <f t="shared" si="0"/>
        <v>0</v>
      </c>
      <c r="AO77" s="307"/>
      <c r="AP77" s="307"/>
      <c r="AQ77" s="75" t="s">
        <v>80</v>
      </c>
      <c r="AR77" s="72"/>
      <c r="AS77" s="76">
        <f>ROUND(AS78+AS81+AS84+AS86+AS87,2)</f>
        <v>0</v>
      </c>
      <c r="AT77" s="77">
        <f t="shared" si="1"/>
        <v>0</v>
      </c>
      <c r="AU77" s="78">
        <f>ROUND(AU78+AU81+AU84+AU86+AU87,5)</f>
        <v>0</v>
      </c>
      <c r="AV77" s="77">
        <f>ROUND(AZ77*L29,2)</f>
        <v>0</v>
      </c>
      <c r="AW77" s="77">
        <f>ROUND(BA77*L30,2)</f>
        <v>0</v>
      </c>
      <c r="AX77" s="77">
        <f>ROUND(BB77*L29,2)</f>
        <v>0</v>
      </c>
      <c r="AY77" s="77">
        <f>ROUND(BC77*L30,2)</f>
        <v>0</v>
      </c>
      <c r="AZ77" s="77">
        <f>ROUND(AZ78+AZ81+AZ84+AZ86+AZ87,2)</f>
        <v>0</v>
      </c>
      <c r="BA77" s="77">
        <f>ROUND(BA78+BA81+BA84+BA86+BA87,2)</f>
        <v>0</v>
      </c>
      <c r="BB77" s="77">
        <f>ROUND(BB78+BB81+BB84+BB86+BB87,2)</f>
        <v>0</v>
      </c>
      <c r="BC77" s="77">
        <f>ROUND(BC78+BC81+BC84+BC86+BC87,2)</f>
        <v>0</v>
      </c>
      <c r="BD77" s="79">
        <f>ROUND(BD78+BD81+BD84+BD86+BD87,2)</f>
        <v>0</v>
      </c>
      <c r="BS77" s="80" t="s">
        <v>73</v>
      </c>
      <c r="BT77" s="80" t="s">
        <v>81</v>
      </c>
      <c r="BU77" s="80" t="s">
        <v>75</v>
      </c>
      <c r="BV77" s="80" t="s">
        <v>76</v>
      </c>
      <c r="BW77" s="80" t="s">
        <v>146</v>
      </c>
      <c r="BX77" s="80" t="s">
        <v>5</v>
      </c>
      <c r="CL77" s="80" t="s">
        <v>19</v>
      </c>
      <c r="CM77" s="80" t="s">
        <v>83</v>
      </c>
    </row>
    <row r="78" spans="2:90" s="3" customFormat="1" ht="16.5" customHeight="1">
      <c r="B78" s="46"/>
      <c r="C78" s="9"/>
      <c r="D78" s="9"/>
      <c r="E78" s="315" t="s">
        <v>84</v>
      </c>
      <c r="F78" s="315"/>
      <c r="G78" s="315"/>
      <c r="H78" s="315"/>
      <c r="I78" s="315"/>
      <c r="J78" s="9"/>
      <c r="K78" s="315" t="s">
        <v>85</v>
      </c>
      <c r="L78" s="315"/>
      <c r="M78" s="315"/>
      <c r="N78" s="315"/>
      <c r="O78" s="315"/>
      <c r="P78" s="315"/>
      <c r="Q78" s="315"/>
      <c r="R78" s="315"/>
      <c r="S78" s="315"/>
      <c r="T78" s="315"/>
      <c r="U78" s="315"/>
      <c r="V78" s="315"/>
      <c r="W78" s="315"/>
      <c r="X78" s="315"/>
      <c r="Y78" s="315"/>
      <c r="Z78" s="315"/>
      <c r="AA78" s="315"/>
      <c r="AB78" s="315"/>
      <c r="AC78" s="315"/>
      <c r="AD78" s="315"/>
      <c r="AE78" s="315"/>
      <c r="AF78" s="315"/>
      <c r="AG78" s="305">
        <f>ROUND(SUM(AG79:AG80),2)</f>
        <v>0</v>
      </c>
      <c r="AH78" s="304"/>
      <c r="AI78" s="304"/>
      <c r="AJ78" s="304"/>
      <c r="AK78" s="304"/>
      <c r="AL78" s="304"/>
      <c r="AM78" s="304"/>
      <c r="AN78" s="303">
        <f t="shared" si="0"/>
        <v>0</v>
      </c>
      <c r="AO78" s="304"/>
      <c r="AP78" s="304"/>
      <c r="AQ78" s="81" t="s">
        <v>86</v>
      </c>
      <c r="AR78" s="46"/>
      <c r="AS78" s="82">
        <f>ROUND(SUM(AS79:AS80),2)</f>
        <v>0</v>
      </c>
      <c r="AT78" s="83">
        <f t="shared" si="1"/>
        <v>0</v>
      </c>
      <c r="AU78" s="84">
        <f>ROUND(SUM(AU79:AU80),5)</f>
        <v>0</v>
      </c>
      <c r="AV78" s="83">
        <f>ROUND(AZ78*L29,2)</f>
        <v>0</v>
      </c>
      <c r="AW78" s="83">
        <f>ROUND(BA78*L30,2)</f>
        <v>0</v>
      </c>
      <c r="AX78" s="83">
        <f>ROUND(BB78*L29,2)</f>
        <v>0</v>
      </c>
      <c r="AY78" s="83">
        <f>ROUND(BC78*L30,2)</f>
        <v>0</v>
      </c>
      <c r="AZ78" s="83">
        <f>ROUND(SUM(AZ79:AZ80),2)</f>
        <v>0</v>
      </c>
      <c r="BA78" s="83">
        <f>ROUND(SUM(BA79:BA80),2)</f>
        <v>0</v>
      </c>
      <c r="BB78" s="83">
        <f>ROUND(SUM(BB79:BB80),2)</f>
        <v>0</v>
      </c>
      <c r="BC78" s="83">
        <f>ROUND(SUM(BC79:BC80),2)</f>
        <v>0</v>
      </c>
      <c r="BD78" s="85">
        <f>ROUND(SUM(BD79:BD80),2)</f>
        <v>0</v>
      </c>
      <c r="BS78" s="26" t="s">
        <v>73</v>
      </c>
      <c r="BT78" s="26" t="s">
        <v>83</v>
      </c>
      <c r="BU78" s="26" t="s">
        <v>75</v>
      </c>
      <c r="BV78" s="26" t="s">
        <v>76</v>
      </c>
      <c r="BW78" s="26" t="s">
        <v>147</v>
      </c>
      <c r="BX78" s="26" t="s">
        <v>146</v>
      </c>
      <c r="CL78" s="26" t="s">
        <v>19</v>
      </c>
    </row>
    <row r="79" spans="1:90" s="3" customFormat="1" ht="23.25" customHeight="1">
      <c r="A79" s="86" t="s">
        <v>88</v>
      </c>
      <c r="B79" s="46"/>
      <c r="C79" s="9"/>
      <c r="D79" s="9"/>
      <c r="E79" s="9"/>
      <c r="F79" s="315" t="s">
        <v>89</v>
      </c>
      <c r="G79" s="315"/>
      <c r="H79" s="315"/>
      <c r="I79" s="315"/>
      <c r="J79" s="315"/>
      <c r="K79" s="9"/>
      <c r="L79" s="315" t="s">
        <v>90</v>
      </c>
      <c r="M79" s="315"/>
      <c r="N79" s="315"/>
      <c r="O79" s="315"/>
      <c r="P79" s="315"/>
      <c r="Q79" s="315"/>
      <c r="R79" s="315"/>
      <c r="S79" s="315"/>
      <c r="T79" s="315"/>
      <c r="U79" s="315"/>
      <c r="V79" s="315"/>
      <c r="W79" s="315"/>
      <c r="X79" s="315"/>
      <c r="Y79" s="315"/>
      <c r="Z79" s="315"/>
      <c r="AA79" s="315"/>
      <c r="AB79" s="315"/>
      <c r="AC79" s="315"/>
      <c r="AD79" s="315"/>
      <c r="AE79" s="315"/>
      <c r="AF79" s="315"/>
      <c r="AG79" s="303">
        <f>'01.1,01.2 - Architektonic..._02'!J34</f>
        <v>0</v>
      </c>
      <c r="AH79" s="304"/>
      <c r="AI79" s="304"/>
      <c r="AJ79" s="304"/>
      <c r="AK79" s="304"/>
      <c r="AL79" s="304"/>
      <c r="AM79" s="304"/>
      <c r="AN79" s="303">
        <f t="shared" si="0"/>
        <v>0</v>
      </c>
      <c r="AO79" s="304"/>
      <c r="AP79" s="304"/>
      <c r="AQ79" s="81" t="s">
        <v>86</v>
      </c>
      <c r="AR79" s="46"/>
      <c r="AS79" s="82">
        <v>0</v>
      </c>
      <c r="AT79" s="83">
        <f t="shared" si="1"/>
        <v>0</v>
      </c>
      <c r="AU79" s="84">
        <f>'01.1,01.2 - Architektonic..._02'!P103</f>
        <v>0</v>
      </c>
      <c r="AV79" s="83">
        <f>'01.1,01.2 - Architektonic..._02'!J37</f>
        <v>0</v>
      </c>
      <c r="AW79" s="83">
        <f>'01.1,01.2 - Architektonic..._02'!J38</f>
        <v>0</v>
      </c>
      <c r="AX79" s="83">
        <f>'01.1,01.2 - Architektonic..._02'!J39</f>
        <v>0</v>
      </c>
      <c r="AY79" s="83">
        <f>'01.1,01.2 - Architektonic..._02'!J40</f>
        <v>0</v>
      </c>
      <c r="AZ79" s="83">
        <f>'01.1,01.2 - Architektonic..._02'!F37</f>
        <v>0</v>
      </c>
      <c r="BA79" s="83">
        <f>'01.1,01.2 - Architektonic..._02'!F38</f>
        <v>0</v>
      </c>
      <c r="BB79" s="83">
        <f>'01.1,01.2 - Architektonic..._02'!F39</f>
        <v>0</v>
      </c>
      <c r="BC79" s="83">
        <f>'01.1,01.2 - Architektonic..._02'!F40</f>
        <v>0</v>
      </c>
      <c r="BD79" s="85">
        <f>'01.1,01.2 - Architektonic..._02'!F41</f>
        <v>0</v>
      </c>
      <c r="BT79" s="26" t="s">
        <v>91</v>
      </c>
      <c r="BV79" s="26" t="s">
        <v>76</v>
      </c>
      <c r="BW79" s="26" t="s">
        <v>148</v>
      </c>
      <c r="BX79" s="26" t="s">
        <v>147</v>
      </c>
      <c r="CL79" s="26" t="s">
        <v>19</v>
      </c>
    </row>
    <row r="80" spans="1:90" s="3" customFormat="1" ht="16.5" customHeight="1">
      <c r="A80" s="86" t="s">
        <v>88</v>
      </c>
      <c r="B80" s="46"/>
      <c r="C80" s="9"/>
      <c r="D80" s="9"/>
      <c r="E80" s="9"/>
      <c r="F80" s="315" t="s">
        <v>149</v>
      </c>
      <c r="G80" s="315"/>
      <c r="H80" s="315"/>
      <c r="I80" s="315"/>
      <c r="J80" s="315"/>
      <c r="K80" s="9"/>
      <c r="L80" s="315" t="s">
        <v>150</v>
      </c>
      <c r="M80" s="315"/>
      <c r="N80" s="315"/>
      <c r="O80" s="315"/>
      <c r="P80" s="315"/>
      <c r="Q80" s="315"/>
      <c r="R80" s="315"/>
      <c r="S80" s="315"/>
      <c r="T80" s="315"/>
      <c r="U80" s="315"/>
      <c r="V80" s="315"/>
      <c r="W80" s="315"/>
      <c r="X80" s="315"/>
      <c r="Y80" s="315"/>
      <c r="Z80" s="315"/>
      <c r="AA80" s="315"/>
      <c r="AB80" s="315"/>
      <c r="AC80" s="315"/>
      <c r="AD80" s="315"/>
      <c r="AE80" s="315"/>
      <c r="AF80" s="315"/>
      <c r="AG80" s="303">
        <f>'01.3 - PBŘ'!J34</f>
        <v>0</v>
      </c>
      <c r="AH80" s="304"/>
      <c r="AI80" s="304"/>
      <c r="AJ80" s="304"/>
      <c r="AK80" s="304"/>
      <c r="AL80" s="304"/>
      <c r="AM80" s="304"/>
      <c r="AN80" s="303">
        <f t="shared" si="0"/>
        <v>0</v>
      </c>
      <c r="AO80" s="304"/>
      <c r="AP80" s="304"/>
      <c r="AQ80" s="81" t="s">
        <v>86</v>
      </c>
      <c r="AR80" s="46"/>
      <c r="AS80" s="82">
        <v>0</v>
      </c>
      <c r="AT80" s="83">
        <f t="shared" si="1"/>
        <v>0</v>
      </c>
      <c r="AU80" s="84">
        <f>'01.3 - PBŘ'!P92</f>
        <v>0</v>
      </c>
      <c r="AV80" s="83">
        <f>'01.3 - PBŘ'!J37</f>
        <v>0</v>
      </c>
      <c r="AW80" s="83">
        <f>'01.3 - PBŘ'!J38</f>
        <v>0</v>
      </c>
      <c r="AX80" s="83">
        <f>'01.3 - PBŘ'!J39</f>
        <v>0</v>
      </c>
      <c r="AY80" s="83">
        <f>'01.3 - PBŘ'!J40</f>
        <v>0</v>
      </c>
      <c r="AZ80" s="83">
        <f>'01.3 - PBŘ'!F37</f>
        <v>0</v>
      </c>
      <c r="BA80" s="83">
        <f>'01.3 - PBŘ'!F38</f>
        <v>0</v>
      </c>
      <c r="BB80" s="83">
        <f>'01.3 - PBŘ'!F39</f>
        <v>0</v>
      </c>
      <c r="BC80" s="83">
        <f>'01.3 - PBŘ'!F40</f>
        <v>0</v>
      </c>
      <c r="BD80" s="85">
        <f>'01.3 - PBŘ'!F41</f>
        <v>0</v>
      </c>
      <c r="BT80" s="26" t="s">
        <v>91</v>
      </c>
      <c r="BV80" s="26" t="s">
        <v>76</v>
      </c>
      <c r="BW80" s="26" t="s">
        <v>151</v>
      </c>
      <c r="BX80" s="26" t="s">
        <v>147</v>
      </c>
      <c r="CL80" s="26" t="s">
        <v>19</v>
      </c>
    </row>
    <row r="81" spans="2:90" s="3" customFormat="1" ht="16.5" customHeight="1">
      <c r="B81" s="46"/>
      <c r="C81" s="9"/>
      <c r="D81" s="9"/>
      <c r="E81" s="315" t="s">
        <v>152</v>
      </c>
      <c r="F81" s="315"/>
      <c r="G81" s="315"/>
      <c r="H81" s="315"/>
      <c r="I81" s="315"/>
      <c r="J81" s="9"/>
      <c r="K81" s="315" t="s">
        <v>153</v>
      </c>
      <c r="L81" s="315"/>
      <c r="M81" s="315"/>
      <c r="N81" s="315"/>
      <c r="O81" s="315"/>
      <c r="P81" s="315"/>
      <c r="Q81" s="315"/>
      <c r="R81" s="315"/>
      <c r="S81" s="315"/>
      <c r="T81" s="315"/>
      <c r="U81" s="315"/>
      <c r="V81" s="315"/>
      <c r="W81" s="315"/>
      <c r="X81" s="315"/>
      <c r="Y81" s="315"/>
      <c r="Z81" s="315"/>
      <c r="AA81" s="315"/>
      <c r="AB81" s="315"/>
      <c r="AC81" s="315"/>
      <c r="AD81" s="315"/>
      <c r="AE81" s="315"/>
      <c r="AF81" s="315"/>
      <c r="AG81" s="305">
        <f>ROUND(SUM(AG82:AG83),2)</f>
        <v>0</v>
      </c>
      <c r="AH81" s="304"/>
      <c r="AI81" s="304"/>
      <c r="AJ81" s="304"/>
      <c r="AK81" s="304"/>
      <c r="AL81" s="304"/>
      <c r="AM81" s="304"/>
      <c r="AN81" s="303">
        <f t="shared" si="0"/>
        <v>0</v>
      </c>
      <c r="AO81" s="304"/>
      <c r="AP81" s="304"/>
      <c r="AQ81" s="81" t="s">
        <v>86</v>
      </c>
      <c r="AR81" s="46"/>
      <c r="AS81" s="82">
        <f>ROUND(SUM(AS82:AS83),2)</f>
        <v>0</v>
      </c>
      <c r="AT81" s="83">
        <f t="shared" si="1"/>
        <v>0</v>
      </c>
      <c r="AU81" s="84">
        <f>ROUND(SUM(AU82:AU83),5)</f>
        <v>0</v>
      </c>
      <c r="AV81" s="83">
        <f>ROUND(AZ81*L29,2)</f>
        <v>0</v>
      </c>
      <c r="AW81" s="83">
        <f>ROUND(BA81*L30,2)</f>
        <v>0</v>
      </c>
      <c r="AX81" s="83">
        <f>ROUND(BB81*L29,2)</f>
        <v>0</v>
      </c>
      <c r="AY81" s="83">
        <f>ROUND(BC81*L30,2)</f>
        <v>0</v>
      </c>
      <c r="AZ81" s="83">
        <f>ROUND(SUM(AZ82:AZ83),2)</f>
        <v>0</v>
      </c>
      <c r="BA81" s="83">
        <f>ROUND(SUM(BA82:BA83),2)</f>
        <v>0</v>
      </c>
      <c r="BB81" s="83">
        <f>ROUND(SUM(BB82:BB83),2)</f>
        <v>0</v>
      </c>
      <c r="BC81" s="83">
        <f>ROUND(SUM(BC82:BC83),2)</f>
        <v>0</v>
      </c>
      <c r="BD81" s="85">
        <f>ROUND(SUM(BD82:BD83),2)</f>
        <v>0</v>
      </c>
      <c r="BS81" s="26" t="s">
        <v>73</v>
      </c>
      <c r="BT81" s="26" t="s">
        <v>83</v>
      </c>
      <c r="BU81" s="26" t="s">
        <v>75</v>
      </c>
      <c r="BV81" s="26" t="s">
        <v>76</v>
      </c>
      <c r="BW81" s="26" t="s">
        <v>154</v>
      </c>
      <c r="BX81" s="26" t="s">
        <v>146</v>
      </c>
      <c r="CL81" s="26" t="s">
        <v>19</v>
      </c>
    </row>
    <row r="82" spans="1:90" s="3" customFormat="1" ht="23.25" customHeight="1">
      <c r="A82" s="86" t="s">
        <v>88</v>
      </c>
      <c r="B82" s="46"/>
      <c r="C82" s="9"/>
      <c r="D82" s="9"/>
      <c r="E82" s="9"/>
      <c r="F82" s="315" t="s">
        <v>155</v>
      </c>
      <c r="G82" s="315"/>
      <c r="H82" s="315"/>
      <c r="I82" s="315"/>
      <c r="J82" s="315"/>
      <c r="K82" s="9"/>
      <c r="L82" s="315" t="s">
        <v>156</v>
      </c>
      <c r="M82" s="315"/>
      <c r="N82" s="315"/>
      <c r="O82" s="315"/>
      <c r="P82" s="315"/>
      <c r="Q82" s="315"/>
      <c r="R82" s="315"/>
      <c r="S82" s="315"/>
      <c r="T82" s="315"/>
      <c r="U82" s="315"/>
      <c r="V82" s="315"/>
      <c r="W82" s="315"/>
      <c r="X82" s="315"/>
      <c r="Y82" s="315"/>
      <c r="Z82" s="315"/>
      <c r="AA82" s="315"/>
      <c r="AB82" s="315"/>
      <c r="AC82" s="315"/>
      <c r="AD82" s="315"/>
      <c r="AE82" s="315"/>
      <c r="AF82" s="315"/>
      <c r="AG82" s="303">
        <f>'02.1,02.2 - Architektonic...'!J34</f>
        <v>0</v>
      </c>
      <c r="AH82" s="304"/>
      <c r="AI82" s="304"/>
      <c r="AJ82" s="304"/>
      <c r="AK82" s="304"/>
      <c r="AL82" s="304"/>
      <c r="AM82" s="304"/>
      <c r="AN82" s="303">
        <f t="shared" si="0"/>
        <v>0</v>
      </c>
      <c r="AO82" s="304"/>
      <c r="AP82" s="304"/>
      <c r="AQ82" s="81" t="s">
        <v>86</v>
      </c>
      <c r="AR82" s="46"/>
      <c r="AS82" s="82">
        <v>0</v>
      </c>
      <c r="AT82" s="83">
        <f t="shared" si="1"/>
        <v>0</v>
      </c>
      <c r="AU82" s="84">
        <f>'02.1,02.2 - Architektonic...'!P107</f>
        <v>0</v>
      </c>
      <c r="AV82" s="83">
        <f>'02.1,02.2 - Architektonic...'!J37</f>
        <v>0</v>
      </c>
      <c r="AW82" s="83">
        <f>'02.1,02.2 - Architektonic...'!J38</f>
        <v>0</v>
      </c>
      <c r="AX82" s="83">
        <f>'02.1,02.2 - Architektonic...'!J39</f>
        <v>0</v>
      </c>
      <c r="AY82" s="83">
        <f>'02.1,02.2 - Architektonic...'!J40</f>
        <v>0</v>
      </c>
      <c r="AZ82" s="83">
        <f>'02.1,02.2 - Architektonic...'!F37</f>
        <v>0</v>
      </c>
      <c r="BA82" s="83">
        <f>'02.1,02.2 - Architektonic...'!F38</f>
        <v>0</v>
      </c>
      <c r="BB82" s="83">
        <f>'02.1,02.2 - Architektonic...'!F39</f>
        <v>0</v>
      </c>
      <c r="BC82" s="83">
        <f>'02.1,02.2 - Architektonic...'!F40</f>
        <v>0</v>
      </c>
      <c r="BD82" s="85">
        <f>'02.1,02.2 - Architektonic...'!F41</f>
        <v>0</v>
      </c>
      <c r="BT82" s="26" t="s">
        <v>91</v>
      </c>
      <c r="BV82" s="26" t="s">
        <v>76</v>
      </c>
      <c r="BW82" s="26" t="s">
        <v>157</v>
      </c>
      <c r="BX82" s="26" t="s">
        <v>154</v>
      </c>
      <c r="CL82" s="26" t="s">
        <v>19</v>
      </c>
    </row>
    <row r="83" spans="1:90" s="3" customFormat="1" ht="16.5" customHeight="1">
      <c r="A83" s="86" t="s">
        <v>88</v>
      </c>
      <c r="B83" s="46"/>
      <c r="C83" s="9"/>
      <c r="D83" s="9"/>
      <c r="E83" s="9"/>
      <c r="F83" s="315" t="s">
        <v>158</v>
      </c>
      <c r="G83" s="315"/>
      <c r="H83" s="315"/>
      <c r="I83" s="315"/>
      <c r="J83" s="315"/>
      <c r="K83" s="9"/>
      <c r="L83" s="315" t="s">
        <v>111</v>
      </c>
      <c r="M83" s="315"/>
      <c r="N83" s="315"/>
      <c r="O83" s="315"/>
      <c r="P83" s="315"/>
      <c r="Q83" s="315"/>
      <c r="R83" s="315"/>
      <c r="S83" s="315"/>
      <c r="T83" s="315"/>
      <c r="U83" s="315"/>
      <c r="V83" s="315"/>
      <c r="W83" s="315"/>
      <c r="X83" s="315"/>
      <c r="Y83" s="315"/>
      <c r="Z83" s="315"/>
      <c r="AA83" s="315"/>
      <c r="AB83" s="315"/>
      <c r="AC83" s="315"/>
      <c r="AD83" s="315"/>
      <c r="AE83" s="315"/>
      <c r="AF83" s="315"/>
      <c r="AG83" s="303">
        <f>'02.3 - Zařízení silnoprou...'!J34</f>
        <v>0</v>
      </c>
      <c r="AH83" s="304"/>
      <c r="AI83" s="304"/>
      <c r="AJ83" s="304"/>
      <c r="AK83" s="304"/>
      <c r="AL83" s="304"/>
      <c r="AM83" s="304"/>
      <c r="AN83" s="303">
        <f t="shared" si="0"/>
        <v>0</v>
      </c>
      <c r="AO83" s="304"/>
      <c r="AP83" s="304"/>
      <c r="AQ83" s="81" t="s">
        <v>86</v>
      </c>
      <c r="AR83" s="46"/>
      <c r="AS83" s="82">
        <v>0</v>
      </c>
      <c r="AT83" s="83">
        <f t="shared" si="1"/>
        <v>0</v>
      </c>
      <c r="AU83" s="84">
        <f>'02.3 - Zařízení silnoprou...'!P95</f>
        <v>0</v>
      </c>
      <c r="AV83" s="83">
        <f>'02.3 - Zařízení silnoprou...'!J37</f>
        <v>0</v>
      </c>
      <c r="AW83" s="83">
        <f>'02.3 - Zařízení silnoprou...'!J38</f>
        <v>0</v>
      </c>
      <c r="AX83" s="83">
        <f>'02.3 - Zařízení silnoprou...'!J39</f>
        <v>0</v>
      </c>
      <c r="AY83" s="83">
        <f>'02.3 - Zařízení silnoprou...'!J40</f>
        <v>0</v>
      </c>
      <c r="AZ83" s="83">
        <f>'02.3 - Zařízení silnoprou...'!F37</f>
        <v>0</v>
      </c>
      <c r="BA83" s="83">
        <f>'02.3 - Zařízení silnoprou...'!F38</f>
        <v>0</v>
      </c>
      <c r="BB83" s="83">
        <f>'02.3 - Zařízení silnoprou...'!F39</f>
        <v>0</v>
      </c>
      <c r="BC83" s="83">
        <f>'02.3 - Zařízení silnoprou...'!F40</f>
        <v>0</v>
      </c>
      <c r="BD83" s="85">
        <f>'02.3 - Zařízení silnoprou...'!F41</f>
        <v>0</v>
      </c>
      <c r="BT83" s="26" t="s">
        <v>91</v>
      </c>
      <c r="BV83" s="26" t="s">
        <v>76</v>
      </c>
      <c r="BW83" s="26" t="s">
        <v>159</v>
      </c>
      <c r="BX83" s="26" t="s">
        <v>154</v>
      </c>
      <c r="CL83" s="26" t="s">
        <v>19</v>
      </c>
    </row>
    <row r="84" spans="2:90" s="3" customFormat="1" ht="35.25" customHeight="1">
      <c r="B84" s="46"/>
      <c r="C84" s="9"/>
      <c r="D84" s="9"/>
      <c r="E84" s="315" t="s">
        <v>119</v>
      </c>
      <c r="F84" s="315"/>
      <c r="G84" s="315"/>
      <c r="H84" s="315"/>
      <c r="I84" s="315"/>
      <c r="J84" s="9"/>
      <c r="K84" s="315" t="s">
        <v>120</v>
      </c>
      <c r="L84" s="315"/>
      <c r="M84" s="315"/>
      <c r="N84" s="315"/>
      <c r="O84" s="315"/>
      <c r="P84" s="315"/>
      <c r="Q84" s="315"/>
      <c r="R84" s="315"/>
      <c r="S84" s="315"/>
      <c r="T84" s="315"/>
      <c r="U84" s="315"/>
      <c r="V84" s="315"/>
      <c r="W84" s="315"/>
      <c r="X84" s="315"/>
      <c r="Y84" s="315"/>
      <c r="Z84" s="315"/>
      <c r="AA84" s="315"/>
      <c r="AB84" s="315"/>
      <c r="AC84" s="315"/>
      <c r="AD84" s="315"/>
      <c r="AE84" s="315"/>
      <c r="AF84" s="315"/>
      <c r="AG84" s="305">
        <f>ROUND(AG85,2)</f>
        <v>0</v>
      </c>
      <c r="AH84" s="304"/>
      <c r="AI84" s="304"/>
      <c r="AJ84" s="304"/>
      <c r="AK84" s="304"/>
      <c r="AL84" s="304"/>
      <c r="AM84" s="304"/>
      <c r="AN84" s="303">
        <f t="shared" si="0"/>
        <v>0</v>
      </c>
      <c r="AO84" s="304"/>
      <c r="AP84" s="304"/>
      <c r="AQ84" s="81" t="s">
        <v>86</v>
      </c>
      <c r="AR84" s="46"/>
      <c r="AS84" s="82">
        <f>ROUND(AS85,2)</f>
        <v>0</v>
      </c>
      <c r="AT84" s="83">
        <f t="shared" si="1"/>
        <v>0</v>
      </c>
      <c r="AU84" s="84">
        <f>ROUND(AU85,5)</f>
        <v>0</v>
      </c>
      <c r="AV84" s="83">
        <f>ROUND(AZ84*L29,2)</f>
        <v>0</v>
      </c>
      <c r="AW84" s="83">
        <f>ROUND(BA84*L30,2)</f>
        <v>0</v>
      </c>
      <c r="AX84" s="83">
        <f>ROUND(BB84*L29,2)</f>
        <v>0</v>
      </c>
      <c r="AY84" s="83">
        <f>ROUND(BC84*L30,2)</f>
        <v>0</v>
      </c>
      <c r="AZ84" s="83">
        <f>ROUND(AZ85,2)</f>
        <v>0</v>
      </c>
      <c r="BA84" s="83">
        <f>ROUND(BA85,2)</f>
        <v>0</v>
      </c>
      <c r="BB84" s="83">
        <f>ROUND(BB85,2)</f>
        <v>0</v>
      </c>
      <c r="BC84" s="83">
        <f>ROUND(BC85,2)</f>
        <v>0</v>
      </c>
      <c r="BD84" s="85">
        <f>ROUND(BD85,2)</f>
        <v>0</v>
      </c>
      <c r="BS84" s="26" t="s">
        <v>73</v>
      </c>
      <c r="BT84" s="26" t="s">
        <v>83</v>
      </c>
      <c r="BU84" s="26" t="s">
        <v>75</v>
      </c>
      <c r="BV84" s="26" t="s">
        <v>76</v>
      </c>
      <c r="BW84" s="26" t="s">
        <v>160</v>
      </c>
      <c r="BX84" s="26" t="s">
        <v>146</v>
      </c>
      <c r="CL84" s="26" t="s">
        <v>19</v>
      </c>
    </row>
    <row r="85" spans="1:90" s="3" customFormat="1" ht="16.5" customHeight="1">
      <c r="A85" s="86" t="s">
        <v>88</v>
      </c>
      <c r="B85" s="46"/>
      <c r="C85" s="9"/>
      <c r="D85" s="9"/>
      <c r="E85" s="9"/>
      <c r="F85" s="315" t="s">
        <v>122</v>
      </c>
      <c r="G85" s="315"/>
      <c r="H85" s="315"/>
      <c r="I85" s="315"/>
      <c r="J85" s="315"/>
      <c r="K85" s="9"/>
      <c r="L85" s="315" t="s">
        <v>123</v>
      </c>
      <c r="M85" s="315"/>
      <c r="N85" s="315"/>
      <c r="O85" s="315"/>
      <c r="P85" s="315"/>
      <c r="Q85" s="315"/>
      <c r="R85" s="315"/>
      <c r="S85" s="315"/>
      <c r="T85" s="315"/>
      <c r="U85" s="315"/>
      <c r="V85" s="315"/>
      <c r="W85" s="315"/>
      <c r="X85" s="315"/>
      <c r="Y85" s="315"/>
      <c r="Z85" s="315"/>
      <c r="AA85" s="315"/>
      <c r="AB85" s="315"/>
      <c r="AC85" s="315"/>
      <c r="AD85" s="315"/>
      <c r="AE85" s="315"/>
      <c r="AF85" s="315"/>
      <c r="AG85" s="303">
        <f>'03.1 - Návrh úprav parteru_01'!J34</f>
        <v>0</v>
      </c>
      <c r="AH85" s="304"/>
      <c r="AI85" s="304"/>
      <c r="AJ85" s="304"/>
      <c r="AK85" s="304"/>
      <c r="AL85" s="304"/>
      <c r="AM85" s="304"/>
      <c r="AN85" s="303">
        <f t="shared" si="0"/>
        <v>0</v>
      </c>
      <c r="AO85" s="304"/>
      <c r="AP85" s="304"/>
      <c r="AQ85" s="81" t="s">
        <v>86</v>
      </c>
      <c r="AR85" s="46"/>
      <c r="AS85" s="82">
        <v>0</v>
      </c>
      <c r="AT85" s="83">
        <f t="shared" si="1"/>
        <v>0</v>
      </c>
      <c r="AU85" s="84">
        <f>'03.1 - Návrh úprav parteru_01'!P94</f>
        <v>0</v>
      </c>
      <c r="AV85" s="83">
        <f>'03.1 - Návrh úprav parteru_01'!J37</f>
        <v>0</v>
      </c>
      <c r="AW85" s="83">
        <f>'03.1 - Návrh úprav parteru_01'!J38</f>
        <v>0</v>
      </c>
      <c r="AX85" s="83">
        <f>'03.1 - Návrh úprav parteru_01'!J39</f>
        <v>0</v>
      </c>
      <c r="AY85" s="83">
        <f>'03.1 - Návrh úprav parteru_01'!J40</f>
        <v>0</v>
      </c>
      <c r="AZ85" s="83">
        <f>'03.1 - Návrh úprav parteru_01'!F37</f>
        <v>0</v>
      </c>
      <c r="BA85" s="83">
        <f>'03.1 - Návrh úprav parteru_01'!F38</f>
        <v>0</v>
      </c>
      <c r="BB85" s="83">
        <f>'03.1 - Návrh úprav parteru_01'!F39</f>
        <v>0</v>
      </c>
      <c r="BC85" s="83">
        <f>'03.1 - Návrh úprav parteru_01'!F40</f>
        <v>0</v>
      </c>
      <c r="BD85" s="85">
        <f>'03.1 - Návrh úprav parteru_01'!F41</f>
        <v>0</v>
      </c>
      <c r="BT85" s="26" t="s">
        <v>91</v>
      </c>
      <c r="BV85" s="26" t="s">
        <v>76</v>
      </c>
      <c r="BW85" s="26" t="s">
        <v>161</v>
      </c>
      <c r="BX85" s="26" t="s">
        <v>160</v>
      </c>
      <c r="CL85" s="26" t="s">
        <v>19</v>
      </c>
    </row>
    <row r="86" spans="1:90" s="3" customFormat="1" ht="16.5" customHeight="1">
      <c r="A86" s="86" t="s">
        <v>88</v>
      </c>
      <c r="B86" s="46"/>
      <c r="C86" s="9"/>
      <c r="D86" s="9"/>
      <c r="E86" s="315" t="s">
        <v>162</v>
      </c>
      <c r="F86" s="315"/>
      <c r="G86" s="315"/>
      <c r="H86" s="315"/>
      <c r="I86" s="315"/>
      <c r="J86" s="9"/>
      <c r="K86" s="315" t="s">
        <v>163</v>
      </c>
      <c r="L86" s="315"/>
      <c r="M86" s="315"/>
      <c r="N86" s="315"/>
      <c r="O86" s="315"/>
      <c r="P86" s="315"/>
      <c r="Q86" s="315"/>
      <c r="R86" s="315"/>
      <c r="S86" s="315"/>
      <c r="T86" s="315"/>
      <c r="U86" s="315"/>
      <c r="V86" s="315"/>
      <c r="W86" s="315"/>
      <c r="X86" s="315"/>
      <c r="Y86" s="315"/>
      <c r="Z86" s="315"/>
      <c r="AA86" s="315"/>
      <c r="AB86" s="315"/>
      <c r="AC86" s="315"/>
      <c r="AD86" s="315"/>
      <c r="AE86" s="315"/>
      <c r="AF86" s="315"/>
      <c r="AG86" s="303">
        <f>'SO 07 - Návrh zahradních ...'!J32</f>
        <v>0</v>
      </c>
      <c r="AH86" s="304"/>
      <c r="AI86" s="304"/>
      <c r="AJ86" s="304"/>
      <c r="AK86" s="304"/>
      <c r="AL86" s="304"/>
      <c r="AM86" s="304"/>
      <c r="AN86" s="303">
        <f t="shared" si="0"/>
        <v>0</v>
      </c>
      <c r="AO86" s="304"/>
      <c r="AP86" s="304"/>
      <c r="AQ86" s="81" t="s">
        <v>86</v>
      </c>
      <c r="AR86" s="46"/>
      <c r="AS86" s="82">
        <v>0</v>
      </c>
      <c r="AT86" s="83">
        <f t="shared" si="1"/>
        <v>0</v>
      </c>
      <c r="AU86" s="84">
        <f>'SO 07 - Návrh zahradních ...'!P92</f>
        <v>0</v>
      </c>
      <c r="AV86" s="83">
        <f>'SO 07 - Návrh zahradních ...'!J35</f>
        <v>0</v>
      </c>
      <c r="AW86" s="83">
        <f>'SO 07 - Návrh zahradních ...'!J36</f>
        <v>0</v>
      </c>
      <c r="AX86" s="83">
        <f>'SO 07 - Návrh zahradních ...'!J37</f>
        <v>0</v>
      </c>
      <c r="AY86" s="83">
        <f>'SO 07 - Návrh zahradních ...'!J38</f>
        <v>0</v>
      </c>
      <c r="AZ86" s="83">
        <f>'SO 07 - Návrh zahradních ...'!F35</f>
        <v>0</v>
      </c>
      <c r="BA86" s="83">
        <f>'SO 07 - Návrh zahradních ...'!F36</f>
        <v>0</v>
      </c>
      <c r="BB86" s="83">
        <f>'SO 07 - Návrh zahradních ...'!F37</f>
        <v>0</v>
      </c>
      <c r="BC86" s="83">
        <f>'SO 07 - Návrh zahradních ...'!F38</f>
        <v>0</v>
      </c>
      <c r="BD86" s="85">
        <f>'SO 07 - Návrh zahradních ...'!F39</f>
        <v>0</v>
      </c>
      <c r="BT86" s="26" t="s">
        <v>83</v>
      </c>
      <c r="BV86" s="26" t="s">
        <v>76</v>
      </c>
      <c r="BW86" s="26" t="s">
        <v>164</v>
      </c>
      <c r="BX86" s="26" t="s">
        <v>146</v>
      </c>
      <c r="CL86" s="26" t="s">
        <v>19</v>
      </c>
    </row>
    <row r="87" spans="1:90" s="3" customFormat="1" ht="16.5" customHeight="1">
      <c r="A87" s="86" t="s">
        <v>88</v>
      </c>
      <c r="B87" s="46"/>
      <c r="C87" s="9"/>
      <c r="D87" s="9"/>
      <c r="E87" s="315" t="s">
        <v>93</v>
      </c>
      <c r="F87" s="315"/>
      <c r="G87" s="315"/>
      <c r="H87" s="315"/>
      <c r="I87" s="315"/>
      <c r="J87" s="9"/>
      <c r="K87" s="315" t="s">
        <v>94</v>
      </c>
      <c r="L87" s="315"/>
      <c r="M87" s="315"/>
      <c r="N87" s="315"/>
      <c r="O87" s="315"/>
      <c r="P87" s="315"/>
      <c r="Q87" s="315"/>
      <c r="R87" s="315"/>
      <c r="S87" s="315"/>
      <c r="T87" s="315"/>
      <c r="U87" s="315"/>
      <c r="V87" s="315"/>
      <c r="W87" s="315"/>
      <c r="X87" s="315"/>
      <c r="Y87" s="315"/>
      <c r="Z87" s="315"/>
      <c r="AA87" s="315"/>
      <c r="AB87" s="315"/>
      <c r="AC87" s="315"/>
      <c r="AD87" s="315"/>
      <c r="AE87" s="315"/>
      <c r="AF87" s="315"/>
      <c r="AG87" s="303">
        <f>'VRN - Vedlejší rozpočtové..._02'!J32</f>
        <v>0</v>
      </c>
      <c r="AH87" s="304"/>
      <c r="AI87" s="304"/>
      <c r="AJ87" s="304"/>
      <c r="AK87" s="304"/>
      <c r="AL87" s="304"/>
      <c r="AM87" s="304"/>
      <c r="AN87" s="303">
        <f t="shared" si="0"/>
        <v>0</v>
      </c>
      <c r="AO87" s="304"/>
      <c r="AP87" s="304"/>
      <c r="AQ87" s="81" t="s">
        <v>86</v>
      </c>
      <c r="AR87" s="46"/>
      <c r="AS87" s="87">
        <v>0</v>
      </c>
      <c r="AT87" s="88">
        <f t="shared" si="1"/>
        <v>0</v>
      </c>
      <c r="AU87" s="89">
        <f>'VRN - Vedlejší rozpočtové..._02'!P87</f>
        <v>0</v>
      </c>
      <c r="AV87" s="88">
        <f>'VRN - Vedlejší rozpočtové..._02'!J35</f>
        <v>0</v>
      </c>
      <c r="AW87" s="88">
        <f>'VRN - Vedlejší rozpočtové..._02'!J36</f>
        <v>0</v>
      </c>
      <c r="AX87" s="88">
        <f>'VRN - Vedlejší rozpočtové..._02'!J37</f>
        <v>0</v>
      </c>
      <c r="AY87" s="88">
        <f>'VRN - Vedlejší rozpočtové..._02'!J38</f>
        <v>0</v>
      </c>
      <c r="AZ87" s="88">
        <f>'VRN - Vedlejší rozpočtové..._02'!F35</f>
        <v>0</v>
      </c>
      <c r="BA87" s="88">
        <f>'VRN - Vedlejší rozpočtové..._02'!F36</f>
        <v>0</v>
      </c>
      <c r="BB87" s="88">
        <f>'VRN - Vedlejší rozpočtové..._02'!F37</f>
        <v>0</v>
      </c>
      <c r="BC87" s="88">
        <f>'VRN - Vedlejší rozpočtové..._02'!F38</f>
        <v>0</v>
      </c>
      <c r="BD87" s="90">
        <f>'VRN - Vedlejší rozpočtové..._02'!F39</f>
        <v>0</v>
      </c>
      <c r="BT87" s="26" t="s">
        <v>83</v>
      </c>
      <c r="BV87" s="26" t="s">
        <v>76</v>
      </c>
      <c r="BW87" s="26" t="s">
        <v>165</v>
      </c>
      <c r="BX87" s="26" t="s">
        <v>146</v>
      </c>
      <c r="CL87" s="26" t="s">
        <v>19</v>
      </c>
    </row>
    <row r="88" spans="2:44" s="1" customFormat="1" ht="30" customHeight="1">
      <c r="B88" s="33"/>
      <c r="AR88" s="33"/>
    </row>
    <row r="89" spans="2:44" s="1" customFormat="1" ht="6.95" customHeight="1">
      <c r="B89" s="42"/>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33"/>
    </row>
  </sheetData>
  <sheetProtection algorithmName="SHA-512" hashValue="J8KVFK5djwsvkF+PPFEmSCWhulZU3rKd3UaD6pRVS2KYqNmxTRk/9R9sRjQxQX+0DP05I9Tv9usla1bWfbPIKw==" saltValue="EcqMUbPDsvzNKTUblmlMN6bPgNtqrx4zugUCIg8inn0/MSpHlK4TvoIv0d3c5enjwdW3OQyexg/N+whCLHfxJQ==" spinCount="100000" sheet="1" objects="1" scenarios="1" formatColumns="0" formatRows="0"/>
  <mergeCells count="170">
    <mergeCell ref="F85:J85"/>
    <mergeCell ref="L85:AF85"/>
    <mergeCell ref="E86:I86"/>
    <mergeCell ref="K86:AF86"/>
    <mergeCell ref="E87:I87"/>
    <mergeCell ref="K87:AF87"/>
    <mergeCell ref="F80:J80"/>
    <mergeCell ref="L80:AF80"/>
    <mergeCell ref="E81:I81"/>
    <mergeCell ref="K81:AF81"/>
    <mergeCell ref="F82:J82"/>
    <mergeCell ref="L82:AF82"/>
    <mergeCell ref="F83:J83"/>
    <mergeCell ref="L83:AF83"/>
    <mergeCell ref="E84:I84"/>
    <mergeCell ref="K84:AF84"/>
    <mergeCell ref="K75:AF75"/>
    <mergeCell ref="E75:I75"/>
    <mergeCell ref="K76:AF76"/>
    <mergeCell ref="E76:I76"/>
    <mergeCell ref="J77:AF77"/>
    <mergeCell ref="D77:H77"/>
    <mergeCell ref="E78:I78"/>
    <mergeCell ref="K78:AF78"/>
    <mergeCell ref="F79:J79"/>
    <mergeCell ref="L79:AF79"/>
    <mergeCell ref="L70:AF70"/>
    <mergeCell ref="F70:J70"/>
    <mergeCell ref="L71:AF71"/>
    <mergeCell ref="F71:J71"/>
    <mergeCell ref="F72:J72"/>
    <mergeCell ref="L72:AF72"/>
    <mergeCell ref="K73:AF73"/>
    <mergeCell ref="E73:I73"/>
    <mergeCell ref="L74:AF74"/>
    <mergeCell ref="F74:J74"/>
    <mergeCell ref="F65:J65"/>
    <mergeCell ref="L65:AF65"/>
    <mergeCell ref="F66:J66"/>
    <mergeCell ref="L66:AF66"/>
    <mergeCell ref="L67:AF67"/>
    <mergeCell ref="F67:J67"/>
    <mergeCell ref="E68:I68"/>
    <mergeCell ref="K68:AF68"/>
    <mergeCell ref="F69:J69"/>
    <mergeCell ref="L69:AF69"/>
    <mergeCell ref="AG58:AM58"/>
    <mergeCell ref="AG59:AM59"/>
    <mergeCell ref="AN59:AP59"/>
    <mergeCell ref="AG60:AM60"/>
    <mergeCell ref="AN60:AP60"/>
    <mergeCell ref="AG54:AM54"/>
    <mergeCell ref="AN54:AP54"/>
    <mergeCell ref="L64:AF64"/>
    <mergeCell ref="F64:J64"/>
    <mergeCell ref="D59:H59"/>
    <mergeCell ref="J59:AF59"/>
    <mergeCell ref="E60:I60"/>
    <mergeCell ref="K60:AF60"/>
    <mergeCell ref="F61:J61"/>
    <mergeCell ref="L61:AF61"/>
    <mergeCell ref="F62:J62"/>
    <mergeCell ref="L62:AF62"/>
    <mergeCell ref="F63:J63"/>
    <mergeCell ref="L63:AF63"/>
    <mergeCell ref="C52:G52"/>
    <mergeCell ref="I52:AF52"/>
    <mergeCell ref="J55:AF55"/>
    <mergeCell ref="D55:H55"/>
    <mergeCell ref="E56:I56"/>
    <mergeCell ref="K56:AF56"/>
    <mergeCell ref="L57:AF57"/>
    <mergeCell ref="F57:J57"/>
    <mergeCell ref="E58:I58"/>
    <mergeCell ref="K58:AF58"/>
    <mergeCell ref="AN83:AP83"/>
    <mergeCell ref="AG83:AM83"/>
    <mergeCell ref="AN84:AP84"/>
    <mergeCell ref="AG84:AM84"/>
    <mergeCell ref="AN85:AP85"/>
    <mergeCell ref="AG85:AM85"/>
    <mergeCell ref="AN86:AP86"/>
    <mergeCell ref="AG86:AM86"/>
    <mergeCell ref="AN87:AP87"/>
    <mergeCell ref="AG87:AM87"/>
    <mergeCell ref="AN78:AP78"/>
    <mergeCell ref="AG78:AM78"/>
    <mergeCell ref="AN79:AP79"/>
    <mergeCell ref="AG79:AM79"/>
    <mergeCell ref="AN80:AP80"/>
    <mergeCell ref="AG80:AM80"/>
    <mergeCell ref="AG81:AM81"/>
    <mergeCell ref="AN81:AP81"/>
    <mergeCell ref="AN82:AP82"/>
    <mergeCell ref="AG82:AM82"/>
    <mergeCell ref="AG73:AM73"/>
    <mergeCell ref="AN73:AP73"/>
    <mergeCell ref="AN74:AP74"/>
    <mergeCell ref="AG74:AM74"/>
    <mergeCell ref="AG75:AM75"/>
    <mergeCell ref="AN75:AP75"/>
    <mergeCell ref="AN76:AP76"/>
    <mergeCell ref="AG76:AM76"/>
    <mergeCell ref="AN77:AP77"/>
    <mergeCell ref="AG77:AM77"/>
    <mergeCell ref="AN68:AP68"/>
    <mergeCell ref="AG68:AM68"/>
    <mergeCell ref="AG69:AM69"/>
    <mergeCell ref="AN69:AP69"/>
    <mergeCell ref="AN70:AP70"/>
    <mergeCell ref="AG70:AM70"/>
    <mergeCell ref="AG71:AM71"/>
    <mergeCell ref="AN71:AP71"/>
    <mergeCell ref="AN72:AP72"/>
    <mergeCell ref="AG72:AM72"/>
    <mergeCell ref="AN63:AP63"/>
    <mergeCell ref="AG63:AM63"/>
    <mergeCell ref="AN64:AP64"/>
    <mergeCell ref="AG64:AM64"/>
    <mergeCell ref="AN65:AP65"/>
    <mergeCell ref="AG65:AM65"/>
    <mergeCell ref="AN66:AP66"/>
    <mergeCell ref="AG66:AM66"/>
    <mergeCell ref="AN67:AP67"/>
    <mergeCell ref="AG67:AM67"/>
    <mergeCell ref="L33:P33"/>
    <mergeCell ref="W33:AE33"/>
    <mergeCell ref="AK33:AO33"/>
    <mergeCell ref="AK35:AO35"/>
    <mergeCell ref="X35:AB35"/>
    <mergeCell ref="AR2:BE2"/>
    <mergeCell ref="AG61:AM61"/>
    <mergeCell ref="AN61:AP61"/>
    <mergeCell ref="AN62:AP62"/>
    <mergeCell ref="AG62:AM62"/>
    <mergeCell ref="L45:AO45"/>
    <mergeCell ref="AM47:AN47"/>
    <mergeCell ref="AM49:AP49"/>
    <mergeCell ref="AS49:AT51"/>
    <mergeCell ref="AM50:AP50"/>
    <mergeCell ref="AG52:AM52"/>
    <mergeCell ref="AN52:AP52"/>
    <mergeCell ref="AN55:AP55"/>
    <mergeCell ref="AG55:AM55"/>
    <mergeCell ref="AG56:AM56"/>
    <mergeCell ref="AN56:AP56"/>
    <mergeCell ref="AN57:AP57"/>
    <mergeCell ref="AG57:AM57"/>
    <mergeCell ref="AN58:AP58"/>
    <mergeCell ref="BE5:BE32"/>
    <mergeCell ref="K5:AO5"/>
    <mergeCell ref="K6:AO6"/>
    <mergeCell ref="E14:AJ14"/>
    <mergeCell ref="E23:AN23"/>
    <mergeCell ref="AK26:AO26"/>
    <mergeCell ref="L28:P28"/>
    <mergeCell ref="W28:AE28"/>
    <mergeCell ref="AK28:AO28"/>
    <mergeCell ref="AK29:AO29"/>
    <mergeCell ref="L29:P29"/>
    <mergeCell ref="W29:AE29"/>
    <mergeCell ref="AK30:AO30"/>
    <mergeCell ref="W30:AE30"/>
    <mergeCell ref="L30:P30"/>
    <mergeCell ref="AK31:AO31"/>
    <mergeCell ref="L31:P31"/>
    <mergeCell ref="W31:AE31"/>
    <mergeCell ref="L32:P32"/>
    <mergeCell ref="W32:AE32"/>
    <mergeCell ref="AK32:AO32"/>
  </mergeCells>
  <hyperlinks>
    <hyperlink ref="A57" location="'01.1,01.2 - Architektonic...'!C2" display="/"/>
    <hyperlink ref="A58" location="'VRN - Vedlejší rozpočtové...'!C2" display="/"/>
    <hyperlink ref="A61" location="'01.1,01.2 - Architektonic..._01'!C2" display="/"/>
    <hyperlink ref="A62" location="'01.4 - Domovní plynovod v...'!C2" display="/"/>
    <hyperlink ref="A63" location="'01.5 - Zdravotně technick...'!C2" display="/"/>
    <hyperlink ref="A64" location="'01.6 - Vytápění'!C2" display="/"/>
    <hyperlink ref="A65" location="'01.7 - Zařízení silnoprou...'!C2" display="/"/>
    <hyperlink ref="A66" location="'01.8 - Zařízení slaboprou...'!C2" display="/"/>
    <hyperlink ref="A67" location="'01.9 - Vzduchotechnika'!C2" display="/"/>
    <hyperlink ref="A69" location="'03.1 - Návrh úprav parteru'!C2" display="/"/>
    <hyperlink ref="A70" location="'04.1 -  Areálové rozvody ...'!C2" display="/"/>
    <hyperlink ref="A71" location="'04.2 - Domovní plynovod'!C2" display="/"/>
    <hyperlink ref="A72" location="'04.3 - Areálový rozvod el...'!C2" display="/"/>
    <hyperlink ref="A74" location="'05.1 - Kanalizační a vodo...'!C2" display="/"/>
    <hyperlink ref="A75" location="'SO 06 - Plynovodní přípojka'!C2" display="/"/>
    <hyperlink ref="A76" location="'VRN - Vedlejší rozpočtové..._01'!C2" display="/"/>
    <hyperlink ref="A79" location="'01.1,01.2 - Architektonic..._02'!C2" display="/"/>
    <hyperlink ref="A80" location="'01.3 - PBŘ'!C2" display="/"/>
    <hyperlink ref="A82" location="'02.1,02.2 - Architektonic...'!C2" display="/"/>
    <hyperlink ref="A83" location="'02.3 - Zařízení silnoprou...'!C2" display="/"/>
    <hyperlink ref="A85" location="'03.1 - Návrh úprav parteru_01'!C2" display="/"/>
    <hyperlink ref="A86" location="'SO 07 - Návrh zahradních ...'!C2" display="/"/>
    <hyperlink ref="A87" location="'VRN - Vedlejší rozpočtové..._02'!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BM139"/>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8"/>
      <c r="M2" s="288"/>
      <c r="N2" s="288"/>
      <c r="O2" s="288"/>
      <c r="P2" s="288"/>
      <c r="Q2" s="288"/>
      <c r="R2" s="288"/>
      <c r="S2" s="288"/>
      <c r="T2" s="288"/>
      <c r="U2" s="288"/>
      <c r="V2" s="288"/>
      <c r="AT2" s="18" t="s">
        <v>118</v>
      </c>
    </row>
    <row r="3" spans="2:46" ht="6.95" customHeight="1">
      <c r="B3" s="19"/>
      <c r="C3" s="20"/>
      <c r="D3" s="20"/>
      <c r="E3" s="20"/>
      <c r="F3" s="20"/>
      <c r="G3" s="20"/>
      <c r="H3" s="20"/>
      <c r="I3" s="20"/>
      <c r="J3" s="20"/>
      <c r="K3" s="20"/>
      <c r="L3" s="21"/>
      <c r="AT3" s="18" t="s">
        <v>83</v>
      </c>
    </row>
    <row r="4" spans="2:46" ht="24.95" customHeight="1">
      <c r="B4" s="21"/>
      <c r="D4" s="22" t="s">
        <v>166</v>
      </c>
      <c r="L4" s="21"/>
      <c r="M4" s="91" t="s">
        <v>10</v>
      </c>
      <c r="AT4" s="18" t="s">
        <v>4</v>
      </c>
    </row>
    <row r="5" spans="2:12" ht="6.95" customHeight="1">
      <c r="B5" s="21"/>
      <c r="L5" s="21"/>
    </row>
    <row r="6" spans="2:12" ht="12" customHeight="1">
      <c r="B6" s="21"/>
      <c r="D6" s="28" t="s">
        <v>16</v>
      </c>
      <c r="L6" s="21"/>
    </row>
    <row r="7" spans="2:12" ht="16.5" customHeight="1">
      <c r="B7" s="21"/>
      <c r="E7" s="326" t="str">
        <f>'Rekapitulace stavby'!K6</f>
        <v>Revitalizace Starého děkanství, Nymburk</v>
      </c>
      <c r="F7" s="327"/>
      <c r="G7" s="327"/>
      <c r="H7" s="327"/>
      <c r="L7" s="21"/>
    </row>
    <row r="8" spans="2:12" ht="12.75">
      <c r="B8" s="21"/>
      <c r="D8" s="28" t="s">
        <v>167</v>
      </c>
      <c r="L8" s="21"/>
    </row>
    <row r="9" spans="2:12" ht="16.5" customHeight="1">
      <c r="B9" s="21"/>
      <c r="E9" s="326" t="s">
        <v>2260</v>
      </c>
      <c r="F9" s="288"/>
      <c r="G9" s="288"/>
      <c r="H9" s="288"/>
      <c r="L9" s="21"/>
    </row>
    <row r="10" spans="2:12" ht="12" customHeight="1">
      <c r="B10" s="21"/>
      <c r="D10" s="28" t="s">
        <v>169</v>
      </c>
      <c r="L10" s="21"/>
    </row>
    <row r="11" spans="2:12" s="1" customFormat="1" ht="16.5" customHeight="1">
      <c r="B11" s="33"/>
      <c r="E11" s="322" t="s">
        <v>170</v>
      </c>
      <c r="F11" s="328"/>
      <c r="G11" s="328"/>
      <c r="H11" s="328"/>
      <c r="L11" s="33"/>
    </row>
    <row r="12" spans="2:12" s="1" customFormat="1" ht="12" customHeight="1">
      <c r="B12" s="33"/>
      <c r="D12" s="28" t="s">
        <v>171</v>
      </c>
      <c r="L12" s="33"/>
    </row>
    <row r="13" spans="2:12" s="1" customFormat="1" ht="16.5" customHeight="1">
      <c r="B13" s="33"/>
      <c r="E13" s="309" t="s">
        <v>3997</v>
      </c>
      <c r="F13" s="328"/>
      <c r="G13" s="328"/>
      <c r="H13" s="328"/>
      <c r="L13" s="33"/>
    </row>
    <row r="14" spans="2:12" s="1" customFormat="1" ht="11.25">
      <c r="B14" s="33"/>
      <c r="L14" s="33"/>
    </row>
    <row r="15" spans="2:12" s="1" customFormat="1" ht="12" customHeight="1">
      <c r="B15" s="33"/>
      <c r="D15" s="28" t="s">
        <v>18</v>
      </c>
      <c r="F15" s="26" t="s">
        <v>19</v>
      </c>
      <c r="I15" s="28" t="s">
        <v>20</v>
      </c>
      <c r="J15" s="26" t="s">
        <v>19</v>
      </c>
      <c r="L15" s="33"/>
    </row>
    <row r="16" spans="2:12" s="1" customFormat="1" ht="12" customHeight="1">
      <c r="B16" s="33"/>
      <c r="D16" s="28" t="s">
        <v>21</v>
      </c>
      <c r="F16" s="26" t="s">
        <v>27</v>
      </c>
      <c r="I16" s="28" t="s">
        <v>23</v>
      </c>
      <c r="J16" s="50" t="str">
        <f>'Rekapitulace stavby'!AN8</f>
        <v>2. 5. 2022</v>
      </c>
      <c r="L16" s="33"/>
    </row>
    <row r="17" spans="2:12" s="1" customFormat="1" ht="10.9" customHeight="1">
      <c r="B17" s="33"/>
      <c r="L17" s="33"/>
    </row>
    <row r="18" spans="2:12" s="1" customFormat="1" ht="12" customHeight="1">
      <c r="B18" s="33"/>
      <c r="D18" s="28" t="s">
        <v>25</v>
      </c>
      <c r="I18" s="28" t="s">
        <v>26</v>
      </c>
      <c r="J18" s="26" t="str">
        <f>IF('Rekapitulace stavby'!AN10="","",'Rekapitulace stavby'!AN10)</f>
        <v/>
      </c>
      <c r="L18" s="33"/>
    </row>
    <row r="19" spans="2:12" s="1" customFormat="1" ht="18" customHeight="1">
      <c r="B19" s="33"/>
      <c r="E19" s="26" t="str">
        <f>IF('Rekapitulace stavby'!E11="","",'Rekapitulace stavby'!E11)</f>
        <v xml:space="preserve"> </v>
      </c>
      <c r="I19" s="28" t="s">
        <v>28</v>
      </c>
      <c r="J19" s="26" t="str">
        <f>IF('Rekapitulace stavby'!AN11="","",'Rekapitulace stavby'!AN11)</f>
        <v/>
      </c>
      <c r="L19" s="33"/>
    </row>
    <row r="20" spans="2:12" s="1" customFormat="1" ht="6.95" customHeight="1">
      <c r="B20" s="33"/>
      <c r="L20" s="33"/>
    </row>
    <row r="21" spans="2:12" s="1" customFormat="1" ht="12" customHeight="1">
      <c r="B21" s="33"/>
      <c r="D21" s="28" t="s">
        <v>29</v>
      </c>
      <c r="I21" s="28" t="s">
        <v>26</v>
      </c>
      <c r="J21" s="29" t="str">
        <f>'Rekapitulace stavby'!AN13</f>
        <v>Vyplň údaj</v>
      </c>
      <c r="L21" s="33"/>
    </row>
    <row r="22" spans="2:12" s="1" customFormat="1" ht="18" customHeight="1">
      <c r="B22" s="33"/>
      <c r="E22" s="329" t="str">
        <f>'Rekapitulace stavby'!E14</f>
        <v>Vyplň údaj</v>
      </c>
      <c r="F22" s="287"/>
      <c r="G22" s="287"/>
      <c r="H22" s="287"/>
      <c r="I22" s="28" t="s">
        <v>28</v>
      </c>
      <c r="J22" s="29" t="str">
        <f>'Rekapitulace stavby'!AN14</f>
        <v>Vyplň údaj</v>
      </c>
      <c r="L22" s="33"/>
    </row>
    <row r="23" spans="2:12" s="1" customFormat="1" ht="6.95" customHeight="1">
      <c r="B23" s="33"/>
      <c r="L23" s="33"/>
    </row>
    <row r="24" spans="2:12" s="1" customFormat="1" ht="12" customHeight="1">
      <c r="B24" s="33"/>
      <c r="D24" s="28" t="s">
        <v>31</v>
      </c>
      <c r="I24" s="28" t="s">
        <v>26</v>
      </c>
      <c r="J24" s="26" t="s">
        <v>32</v>
      </c>
      <c r="L24" s="33"/>
    </row>
    <row r="25" spans="2:12" s="1" customFormat="1" ht="18" customHeight="1">
      <c r="B25" s="33"/>
      <c r="E25" s="26" t="s">
        <v>33</v>
      </c>
      <c r="I25" s="28" t="s">
        <v>28</v>
      </c>
      <c r="J25" s="26" t="s">
        <v>19</v>
      </c>
      <c r="L25" s="33"/>
    </row>
    <row r="26" spans="2:12" s="1" customFormat="1" ht="6.95" customHeight="1">
      <c r="B26" s="33"/>
      <c r="L26" s="33"/>
    </row>
    <row r="27" spans="2:12" s="1" customFormat="1" ht="12" customHeight="1">
      <c r="B27" s="33"/>
      <c r="D27" s="28" t="s">
        <v>35</v>
      </c>
      <c r="I27" s="28" t="s">
        <v>26</v>
      </c>
      <c r="J27" s="26" t="str">
        <f>IF('Rekapitulace stavby'!AN19="","",'Rekapitulace stavby'!AN19)</f>
        <v>47747528</v>
      </c>
      <c r="L27" s="33"/>
    </row>
    <row r="28" spans="2:12" s="1" customFormat="1" ht="18" customHeight="1">
      <c r="B28" s="33"/>
      <c r="E28" s="26" t="str">
        <f>IF('Rekapitulace stavby'!E20="","",'Rekapitulace stavby'!E20)</f>
        <v>Veronika Šoulová</v>
      </c>
      <c r="I28" s="28" t="s">
        <v>28</v>
      </c>
      <c r="J28" s="26" t="str">
        <f>IF('Rekapitulace stavby'!AN20="","",'Rekapitulace stavby'!AN20)</f>
        <v/>
      </c>
      <c r="L28" s="33"/>
    </row>
    <row r="29" spans="2:12" s="1" customFormat="1" ht="6.95" customHeight="1">
      <c r="B29" s="33"/>
      <c r="L29" s="33"/>
    </row>
    <row r="30" spans="2:12" s="1" customFormat="1" ht="12" customHeight="1">
      <c r="B30" s="33"/>
      <c r="D30" s="28" t="s">
        <v>38</v>
      </c>
      <c r="L30" s="33"/>
    </row>
    <row r="31" spans="2:12" s="7" customFormat="1" ht="16.5" customHeight="1">
      <c r="B31" s="92"/>
      <c r="E31" s="292" t="s">
        <v>19</v>
      </c>
      <c r="F31" s="292"/>
      <c r="G31" s="292"/>
      <c r="H31" s="292"/>
      <c r="L31" s="92"/>
    </row>
    <row r="32" spans="2:12" s="1" customFormat="1" ht="6.95" customHeight="1">
      <c r="B32" s="33"/>
      <c r="L32" s="33"/>
    </row>
    <row r="33" spans="2:12" s="1" customFormat="1" ht="6.95" customHeight="1">
      <c r="B33" s="33"/>
      <c r="D33" s="51"/>
      <c r="E33" s="51"/>
      <c r="F33" s="51"/>
      <c r="G33" s="51"/>
      <c r="H33" s="51"/>
      <c r="I33" s="51"/>
      <c r="J33" s="51"/>
      <c r="K33" s="51"/>
      <c r="L33" s="33"/>
    </row>
    <row r="34" spans="2:12" s="1" customFormat="1" ht="25.35" customHeight="1">
      <c r="B34" s="33"/>
      <c r="D34" s="93" t="s">
        <v>40</v>
      </c>
      <c r="J34" s="64">
        <f>ROUND(J97,2)</f>
        <v>0</v>
      </c>
      <c r="L34" s="33"/>
    </row>
    <row r="35" spans="2:12" s="1" customFormat="1" ht="6.95" customHeight="1">
      <c r="B35" s="33"/>
      <c r="D35" s="51"/>
      <c r="E35" s="51"/>
      <c r="F35" s="51"/>
      <c r="G35" s="51"/>
      <c r="H35" s="51"/>
      <c r="I35" s="51"/>
      <c r="J35" s="51"/>
      <c r="K35" s="51"/>
      <c r="L35" s="33"/>
    </row>
    <row r="36" spans="2:12" s="1" customFormat="1" ht="14.45" customHeight="1">
      <c r="B36" s="33"/>
      <c r="F36" s="36" t="s">
        <v>42</v>
      </c>
      <c r="I36" s="36" t="s">
        <v>41</v>
      </c>
      <c r="J36" s="36" t="s">
        <v>43</v>
      </c>
      <c r="L36" s="33"/>
    </row>
    <row r="37" spans="2:12" s="1" customFormat="1" ht="14.45" customHeight="1">
      <c r="B37" s="33"/>
      <c r="D37" s="53" t="s">
        <v>44</v>
      </c>
      <c r="E37" s="28" t="s">
        <v>45</v>
      </c>
      <c r="F37" s="83">
        <f>ROUND((SUM(BE97:BE138)),2)</f>
        <v>0</v>
      </c>
      <c r="I37" s="94">
        <v>0.21</v>
      </c>
      <c r="J37" s="83">
        <f>ROUND(((SUM(BE97:BE138))*I37),2)</f>
        <v>0</v>
      </c>
      <c r="L37" s="33"/>
    </row>
    <row r="38" spans="2:12" s="1" customFormat="1" ht="14.45" customHeight="1">
      <c r="B38" s="33"/>
      <c r="E38" s="28" t="s">
        <v>46</v>
      </c>
      <c r="F38" s="83">
        <f>ROUND((SUM(BF97:BF138)),2)</f>
        <v>0</v>
      </c>
      <c r="I38" s="94">
        <v>0.15</v>
      </c>
      <c r="J38" s="83">
        <f>ROUND(((SUM(BF97:BF138))*I38),2)</f>
        <v>0</v>
      </c>
      <c r="L38" s="33"/>
    </row>
    <row r="39" spans="2:12" s="1" customFormat="1" ht="14.45" customHeight="1" hidden="1">
      <c r="B39" s="33"/>
      <c r="E39" s="28" t="s">
        <v>47</v>
      </c>
      <c r="F39" s="83">
        <f>ROUND((SUM(BG97:BG138)),2)</f>
        <v>0</v>
      </c>
      <c r="I39" s="94">
        <v>0.21</v>
      </c>
      <c r="J39" s="83">
        <f>0</f>
        <v>0</v>
      </c>
      <c r="L39" s="33"/>
    </row>
    <row r="40" spans="2:12" s="1" customFormat="1" ht="14.45" customHeight="1" hidden="1">
      <c r="B40" s="33"/>
      <c r="E40" s="28" t="s">
        <v>48</v>
      </c>
      <c r="F40" s="83">
        <f>ROUND((SUM(BH97:BH138)),2)</f>
        <v>0</v>
      </c>
      <c r="I40" s="94">
        <v>0.15</v>
      </c>
      <c r="J40" s="83">
        <f>0</f>
        <v>0</v>
      </c>
      <c r="L40" s="33"/>
    </row>
    <row r="41" spans="2:12" s="1" customFormat="1" ht="14.45" customHeight="1" hidden="1">
      <c r="B41" s="33"/>
      <c r="E41" s="28" t="s">
        <v>49</v>
      </c>
      <c r="F41" s="83">
        <f>ROUND((SUM(BI97:BI138)),2)</f>
        <v>0</v>
      </c>
      <c r="I41" s="94">
        <v>0</v>
      </c>
      <c r="J41" s="83">
        <f>0</f>
        <v>0</v>
      </c>
      <c r="L41" s="33"/>
    </row>
    <row r="42" spans="2:12" s="1" customFormat="1" ht="6.95" customHeight="1">
      <c r="B42" s="33"/>
      <c r="L42" s="33"/>
    </row>
    <row r="43" spans="2:12" s="1" customFormat="1" ht="25.35" customHeight="1">
      <c r="B43" s="33"/>
      <c r="C43" s="95"/>
      <c r="D43" s="96" t="s">
        <v>50</v>
      </c>
      <c r="E43" s="55"/>
      <c r="F43" s="55"/>
      <c r="G43" s="97" t="s">
        <v>51</v>
      </c>
      <c r="H43" s="98" t="s">
        <v>52</v>
      </c>
      <c r="I43" s="55"/>
      <c r="J43" s="99">
        <f>SUM(J34:J41)</f>
        <v>0</v>
      </c>
      <c r="K43" s="100"/>
      <c r="L43" s="33"/>
    </row>
    <row r="44" spans="2:12" s="1" customFormat="1" ht="14.45" customHeight="1">
      <c r="B44" s="42"/>
      <c r="C44" s="43"/>
      <c r="D44" s="43"/>
      <c r="E44" s="43"/>
      <c r="F44" s="43"/>
      <c r="G44" s="43"/>
      <c r="H44" s="43"/>
      <c r="I44" s="43"/>
      <c r="J44" s="43"/>
      <c r="K44" s="43"/>
      <c r="L44" s="33"/>
    </row>
    <row r="48" spans="2:12" s="1" customFormat="1" ht="6.95" customHeight="1">
      <c r="B48" s="44"/>
      <c r="C48" s="45"/>
      <c r="D48" s="45"/>
      <c r="E48" s="45"/>
      <c r="F48" s="45"/>
      <c r="G48" s="45"/>
      <c r="H48" s="45"/>
      <c r="I48" s="45"/>
      <c r="J48" s="45"/>
      <c r="K48" s="45"/>
      <c r="L48" s="33"/>
    </row>
    <row r="49" spans="2:12" s="1" customFormat="1" ht="24.95" customHeight="1">
      <c r="B49" s="33"/>
      <c r="C49" s="22" t="s">
        <v>173</v>
      </c>
      <c r="L49" s="33"/>
    </row>
    <row r="50" spans="2:12" s="1" customFormat="1" ht="6.95" customHeight="1">
      <c r="B50" s="33"/>
      <c r="L50" s="33"/>
    </row>
    <row r="51" spans="2:12" s="1" customFormat="1" ht="12" customHeight="1">
      <c r="B51" s="33"/>
      <c r="C51" s="28" t="s">
        <v>16</v>
      </c>
      <c r="L51" s="33"/>
    </row>
    <row r="52" spans="2:12" s="1" customFormat="1" ht="16.5" customHeight="1">
      <c r="B52" s="33"/>
      <c r="E52" s="326" t="str">
        <f>E7</f>
        <v>Revitalizace Starého děkanství, Nymburk</v>
      </c>
      <c r="F52" s="327"/>
      <c r="G52" s="327"/>
      <c r="H52" s="327"/>
      <c r="L52" s="33"/>
    </row>
    <row r="53" spans="2:12" ht="12" customHeight="1">
      <c r="B53" s="21"/>
      <c r="C53" s="28" t="s">
        <v>167</v>
      </c>
      <c r="L53" s="21"/>
    </row>
    <row r="54" spans="2:12" ht="16.5" customHeight="1">
      <c r="B54" s="21"/>
      <c r="E54" s="326" t="s">
        <v>2260</v>
      </c>
      <c r="F54" s="288"/>
      <c r="G54" s="288"/>
      <c r="H54" s="288"/>
      <c r="L54" s="21"/>
    </row>
    <row r="55" spans="2:12" ht="12" customHeight="1">
      <c r="B55" s="21"/>
      <c r="C55" s="28" t="s">
        <v>169</v>
      </c>
      <c r="L55" s="21"/>
    </row>
    <row r="56" spans="2:12" s="1" customFormat="1" ht="16.5" customHeight="1">
      <c r="B56" s="33"/>
      <c r="E56" s="322" t="s">
        <v>170</v>
      </c>
      <c r="F56" s="328"/>
      <c r="G56" s="328"/>
      <c r="H56" s="328"/>
      <c r="L56" s="33"/>
    </row>
    <row r="57" spans="2:12" s="1" customFormat="1" ht="12" customHeight="1">
      <c r="B57" s="33"/>
      <c r="C57" s="28" t="s">
        <v>171</v>
      </c>
      <c r="L57" s="33"/>
    </row>
    <row r="58" spans="2:12" s="1" customFormat="1" ht="16.5" customHeight="1">
      <c r="B58" s="33"/>
      <c r="E58" s="309" t="str">
        <f>E13</f>
        <v>01.9 - Vzduchotechnika</v>
      </c>
      <c r="F58" s="328"/>
      <c r="G58" s="328"/>
      <c r="H58" s="328"/>
      <c r="L58" s="33"/>
    </row>
    <row r="59" spans="2:12" s="1" customFormat="1" ht="6.95" customHeight="1">
      <c r="B59" s="33"/>
      <c r="L59" s="33"/>
    </row>
    <row r="60" spans="2:12" s="1" customFormat="1" ht="12" customHeight="1">
      <c r="B60" s="33"/>
      <c r="C60" s="28" t="s">
        <v>21</v>
      </c>
      <c r="F60" s="26" t="str">
        <f>F16</f>
        <v xml:space="preserve"> </v>
      </c>
      <c r="I60" s="28" t="s">
        <v>23</v>
      </c>
      <c r="J60" s="50" t="str">
        <f>IF(J16="","",J16)</f>
        <v>2. 5. 2022</v>
      </c>
      <c r="L60" s="33"/>
    </row>
    <row r="61" spans="2:12" s="1" customFormat="1" ht="6.95" customHeight="1">
      <c r="B61" s="33"/>
      <c r="L61" s="33"/>
    </row>
    <row r="62" spans="2:12" s="1" customFormat="1" ht="15.2" customHeight="1">
      <c r="B62" s="33"/>
      <c r="C62" s="28" t="s">
        <v>25</v>
      </c>
      <c r="F62" s="26" t="str">
        <f>E19</f>
        <v xml:space="preserve"> </v>
      </c>
      <c r="I62" s="28" t="s">
        <v>31</v>
      </c>
      <c r="J62" s="31" t="str">
        <f>E25</f>
        <v>FAPAL s.r.o.</v>
      </c>
      <c r="L62" s="33"/>
    </row>
    <row r="63" spans="2:12" s="1" customFormat="1" ht="15.2" customHeight="1">
      <c r="B63" s="33"/>
      <c r="C63" s="28" t="s">
        <v>29</v>
      </c>
      <c r="F63" s="26" t="str">
        <f>IF(E22="","",E22)</f>
        <v>Vyplň údaj</v>
      </c>
      <c r="I63" s="28" t="s">
        <v>35</v>
      </c>
      <c r="J63" s="31" t="str">
        <f>E28</f>
        <v>Veronika Šoulová</v>
      </c>
      <c r="L63" s="33"/>
    </row>
    <row r="64" spans="2:12" s="1" customFormat="1" ht="10.35" customHeight="1">
      <c r="B64" s="33"/>
      <c r="L64" s="33"/>
    </row>
    <row r="65" spans="2:12" s="1" customFormat="1" ht="29.25" customHeight="1">
      <c r="B65" s="33"/>
      <c r="C65" s="101" t="s">
        <v>174</v>
      </c>
      <c r="D65" s="95"/>
      <c r="E65" s="95"/>
      <c r="F65" s="95"/>
      <c r="G65" s="95"/>
      <c r="H65" s="95"/>
      <c r="I65" s="95"/>
      <c r="J65" s="102" t="s">
        <v>175</v>
      </c>
      <c r="K65" s="95"/>
      <c r="L65" s="33"/>
    </row>
    <row r="66" spans="2:12" s="1" customFormat="1" ht="10.35" customHeight="1">
      <c r="B66" s="33"/>
      <c r="L66" s="33"/>
    </row>
    <row r="67" spans="2:47" s="1" customFormat="1" ht="22.9" customHeight="1">
      <c r="B67" s="33"/>
      <c r="C67" s="103" t="s">
        <v>72</v>
      </c>
      <c r="J67" s="64">
        <f>J97</f>
        <v>0</v>
      </c>
      <c r="L67" s="33"/>
      <c r="AU67" s="18" t="s">
        <v>176</v>
      </c>
    </row>
    <row r="68" spans="2:12" s="8" customFormat="1" ht="24.95" customHeight="1">
      <c r="B68" s="104"/>
      <c r="D68" s="105" t="s">
        <v>3628</v>
      </c>
      <c r="E68" s="106"/>
      <c r="F68" s="106"/>
      <c r="G68" s="106"/>
      <c r="H68" s="106"/>
      <c r="I68" s="106"/>
      <c r="J68" s="107">
        <f>J98</f>
        <v>0</v>
      </c>
      <c r="L68" s="104"/>
    </row>
    <row r="69" spans="2:12" s="9" customFormat="1" ht="19.9" customHeight="1">
      <c r="B69" s="108"/>
      <c r="D69" s="109" t="s">
        <v>3998</v>
      </c>
      <c r="E69" s="110"/>
      <c r="F69" s="110"/>
      <c r="G69" s="110"/>
      <c r="H69" s="110"/>
      <c r="I69" s="110"/>
      <c r="J69" s="111">
        <f>J99</f>
        <v>0</v>
      </c>
      <c r="L69" s="108"/>
    </row>
    <row r="70" spans="2:12" s="9" customFormat="1" ht="19.9" customHeight="1">
      <c r="B70" s="108"/>
      <c r="D70" s="109" t="s">
        <v>3999</v>
      </c>
      <c r="E70" s="110"/>
      <c r="F70" s="110"/>
      <c r="G70" s="110"/>
      <c r="H70" s="110"/>
      <c r="I70" s="110"/>
      <c r="J70" s="111">
        <f>J109</f>
        <v>0</v>
      </c>
      <c r="L70" s="108"/>
    </row>
    <row r="71" spans="2:12" s="9" customFormat="1" ht="19.9" customHeight="1">
      <c r="B71" s="108"/>
      <c r="D71" s="109" t="s">
        <v>4000</v>
      </c>
      <c r="E71" s="110"/>
      <c r="F71" s="110"/>
      <c r="G71" s="110"/>
      <c r="H71" s="110"/>
      <c r="I71" s="110"/>
      <c r="J71" s="111">
        <f>J123</f>
        <v>0</v>
      </c>
      <c r="L71" s="108"/>
    </row>
    <row r="72" spans="2:12" s="9" customFormat="1" ht="19.9" customHeight="1">
      <c r="B72" s="108"/>
      <c r="D72" s="109" t="s">
        <v>4001</v>
      </c>
      <c r="E72" s="110"/>
      <c r="F72" s="110"/>
      <c r="G72" s="110"/>
      <c r="H72" s="110"/>
      <c r="I72" s="110"/>
      <c r="J72" s="111">
        <f>J129</f>
        <v>0</v>
      </c>
      <c r="L72" s="108"/>
    </row>
    <row r="73" spans="2:12" s="9" customFormat="1" ht="19.9" customHeight="1">
      <c r="B73" s="108"/>
      <c r="D73" s="109" t="s">
        <v>4002</v>
      </c>
      <c r="E73" s="110"/>
      <c r="F73" s="110"/>
      <c r="G73" s="110"/>
      <c r="H73" s="110"/>
      <c r="I73" s="110"/>
      <c r="J73" s="111">
        <f>J132</f>
        <v>0</v>
      </c>
      <c r="L73" s="108"/>
    </row>
    <row r="74" spans="2:12" s="1" customFormat="1" ht="21.75" customHeight="1">
      <c r="B74" s="33"/>
      <c r="L74" s="33"/>
    </row>
    <row r="75" spans="2:12" s="1" customFormat="1" ht="6.95" customHeight="1">
      <c r="B75" s="42"/>
      <c r="C75" s="43"/>
      <c r="D75" s="43"/>
      <c r="E75" s="43"/>
      <c r="F75" s="43"/>
      <c r="G75" s="43"/>
      <c r="H75" s="43"/>
      <c r="I75" s="43"/>
      <c r="J75" s="43"/>
      <c r="K75" s="43"/>
      <c r="L75" s="33"/>
    </row>
    <row r="79" spans="2:12" s="1" customFormat="1" ht="6.95" customHeight="1">
      <c r="B79" s="44"/>
      <c r="C79" s="45"/>
      <c r="D79" s="45"/>
      <c r="E79" s="45"/>
      <c r="F79" s="45"/>
      <c r="G79" s="45"/>
      <c r="H79" s="45"/>
      <c r="I79" s="45"/>
      <c r="J79" s="45"/>
      <c r="K79" s="45"/>
      <c r="L79" s="33"/>
    </row>
    <row r="80" spans="2:12" s="1" customFormat="1" ht="24.95" customHeight="1">
      <c r="B80" s="33"/>
      <c r="C80" s="22" t="s">
        <v>195</v>
      </c>
      <c r="L80" s="33"/>
    </row>
    <row r="81" spans="2:12" s="1" customFormat="1" ht="6.95" customHeight="1">
      <c r="B81" s="33"/>
      <c r="L81" s="33"/>
    </row>
    <row r="82" spans="2:12" s="1" customFormat="1" ht="12" customHeight="1">
      <c r="B82" s="33"/>
      <c r="C82" s="28" t="s">
        <v>16</v>
      </c>
      <c r="L82" s="33"/>
    </row>
    <row r="83" spans="2:12" s="1" customFormat="1" ht="16.5" customHeight="1">
      <c r="B83" s="33"/>
      <c r="E83" s="326" t="str">
        <f>E7</f>
        <v>Revitalizace Starého děkanství, Nymburk</v>
      </c>
      <c r="F83" s="327"/>
      <c r="G83" s="327"/>
      <c r="H83" s="327"/>
      <c r="L83" s="33"/>
    </row>
    <row r="84" spans="2:12" ht="12" customHeight="1">
      <c r="B84" s="21"/>
      <c r="C84" s="28" t="s">
        <v>167</v>
      </c>
      <c r="L84" s="21"/>
    </row>
    <row r="85" spans="2:12" ht="16.5" customHeight="1">
      <c r="B85" s="21"/>
      <c r="E85" s="326" t="s">
        <v>2260</v>
      </c>
      <c r="F85" s="288"/>
      <c r="G85" s="288"/>
      <c r="H85" s="288"/>
      <c r="L85" s="21"/>
    </row>
    <row r="86" spans="2:12" ht="12" customHeight="1">
      <c r="B86" s="21"/>
      <c r="C86" s="28" t="s">
        <v>169</v>
      </c>
      <c r="L86" s="21"/>
    </row>
    <row r="87" spans="2:12" s="1" customFormat="1" ht="16.5" customHeight="1">
      <c r="B87" s="33"/>
      <c r="E87" s="322" t="s">
        <v>170</v>
      </c>
      <c r="F87" s="328"/>
      <c r="G87" s="328"/>
      <c r="H87" s="328"/>
      <c r="L87" s="33"/>
    </row>
    <row r="88" spans="2:12" s="1" customFormat="1" ht="12" customHeight="1">
      <c r="B88" s="33"/>
      <c r="C88" s="28" t="s">
        <v>171</v>
      </c>
      <c r="L88" s="33"/>
    </row>
    <row r="89" spans="2:12" s="1" customFormat="1" ht="16.5" customHeight="1">
      <c r="B89" s="33"/>
      <c r="E89" s="309" t="str">
        <f>E13</f>
        <v>01.9 - Vzduchotechnika</v>
      </c>
      <c r="F89" s="328"/>
      <c r="G89" s="328"/>
      <c r="H89" s="328"/>
      <c r="L89" s="33"/>
    </row>
    <row r="90" spans="2:12" s="1" customFormat="1" ht="6.95" customHeight="1">
      <c r="B90" s="33"/>
      <c r="L90" s="33"/>
    </row>
    <row r="91" spans="2:12" s="1" customFormat="1" ht="12" customHeight="1">
      <c r="B91" s="33"/>
      <c r="C91" s="28" t="s">
        <v>21</v>
      </c>
      <c r="F91" s="26" t="str">
        <f>F16</f>
        <v xml:space="preserve"> </v>
      </c>
      <c r="I91" s="28" t="s">
        <v>23</v>
      </c>
      <c r="J91" s="50" t="str">
        <f>IF(J16="","",J16)</f>
        <v>2. 5. 2022</v>
      </c>
      <c r="L91" s="33"/>
    </row>
    <row r="92" spans="2:12" s="1" customFormat="1" ht="6.95" customHeight="1">
      <c r="B92" s="33"/>
      <c r="L92" s="33"/>
    </row>
    <row r="93" spans="2:12" s="1" customFormat="1" ht="15.2" customHeight="1">
      <c r="B93" s="33"/>
      <c r="C93" s="28" t="s">
        <v>25</v>
      </c>
      <c r="F93" s="26" t="str">
        <f>E19</f>
        <v xml:space="preserve"> </v>
      </c>
      <c r="I93" s="28" t="s">
        <v>31</v>
      </c>
      <c r="J93" s="31" t="str">
        <f>E25</f>
        <v>FAPAL s.r.o.</v>
      </c>
      <c r="L93" s="33"/>
    </row>
    <row r="94" spans="2:12" s="1" customFormat="1" ht="15.2" customHeight="1">
      <c r="B94" s="33"/>
      <c r="C94" s="28" t="s">
        <v>29</v>
      </c>
      <c r="F94" s="26" t="str">
        <f>IF(E22="","",E22)</f>
        <v>Vyplň údaj</v>
      </c>
      <c r="I94" s="28" t="s">
        <v>35</v>
      </c>
      <c r="J94" s="31" t="str">
        <f>E28</f>
        <v>Veronika Šoulová</v>
      </c>
      <c r="L94" s="33"/>
    </row>
    <row r="95" spans="2:12" s="1" customFormat="1" ht="10.35" customHeight="1">
      <c r="B95" s="33"/>
      <c r="L95" s="33"/>
    </row>
    <row r="96" spans="2:20" s="10" customFormat="1" ht="29.25" customHeight="1">
      <c r="B96" s="112"/>
      <c r="C96" s="113" t="s">
        <v>196</v>
      </c>
      <c r="D96" s="114" t="s">
        <v>59</v>
      </c>
      <c r="E96" s="114" t="s">
        <v>55</v>
      </c>
      <c r="F96" s="114" t="s">
        <v>56</v>
      </c>
      <c r="G96" s="114" t="s">
        <v>197</v>
      </c>
      <c r="H96" s="114" t="s">
        <v>198</v>
      </c>
      <c r="I96" s="114" t="s">
        <v>199</v>
      </c>
      <c r="J96" s="114" t="s">
        <v>175</v>
      </c>
      <c r="K96" s="115" t="s">
        <v>200</v>
      </c>
      <c r="L96" s="112"/>
      <c r="M96" s="57" t="s">
        <v>19</v>
      </c>
      <c r="N96" s="58" t="s">
        <v>44</v>
      </c>
      <c r="O96" s="58" t="s">
        <v>201</v>
      </c>
      <c r="P96" s="58" t="s">
        <v>202</v>
      </c>
      <c r="Q96" s="58" t="s">
        <v>203</v>
      </c>
      <c r="R96" s="58" t="s">
        <v>204</v>
      </c>
      <c r="S96" s="58" t="s">
        <v>205</v>
      </c>
      <c r="T96" s="59" t="s">
        <v>206</v>
      </c>
    </row>
    <row r="97" spans="2:63" s="1" customFormat="1" ht="22.9" customHeight="1">
      <c r="B97" s="33"/>
      <c r="C97" s="62" t="s">
        <v>207</v>
      </c>
      <c r="J97" s="116">
        <f>BK97</f>
        <v>0</v>
      </c>
      <c r="L97" s="33"/>
      <c r="M97" s="60"/>
      <c r="N97" s="51"/>
      <c r="O97" s="51"/>
      <c r="P97" s="117">
        <f>P98</f>
        <v>0</v>
      </c>
      <c r="Q97" s="51"/>
      <c r="R97" s="117">
        <f>R98</f>
        <v>0</v>
      </c>
      <c r="S97" s="51"/>
      <c r="T97" s="118">
        <f>T98</f>
        <v>0</v>
      </c>
      <c r="AT97" s="18" t="s">
        <v>73</v>
      </c>
      <c r="AU97" s="18" t="s">
        <v>176</v>
      </c>
      <c r="BK97" s="119">
        <f>BK98</f>
        <v>0</v>
      </c>
    </row>
    <row r="98" spans="2:63" s="11" customFormat="1" ht="25.9" customHeight="1">
      <c r="B98" s="120"/>
      <c r="D98" s="121" t="s">
        <v>73</v>
      </c>
      <c r="E98" s="122" t="s">
        <v>941</v>
      </c>
      <c r="F98" s="122" t="s">
        <v>941</v>
      </c>
      <c r="I98" s="123"/>
      <c r="J98" s="124">
        <f>BK98</f>
        <v>0</v>
      </c>
      <c r="L98" s="120"/>
      <c r="M98" s="125"/>
      <c r="P98" s="126">
        <f>P99+P109+P123+P129+P132</f>
        <v>0</v>
      </c>
      <c r="R98" s="126">
        <f>R99+R109+R123+R129+R132</f>
        <v>0</v>
      </c>
      <c r="T98" s="127">
        <f>T99+T109+T123+T129+T132</f>
        <v>0</v>
      </c>
      <c r="AR98" s="121" t="s">
        <v>83</v>
      </c>
      <c r="AT98" s="128" t="s">
        <v>73</v>
      </c>
      <c r="AU98" s="128" t="s">
        <v>74</v>
      </c>
      <c r="AY98" s="121" t="s">
        <v>210</v>
      </c>
      <c r="BK98" s="129">
        <f>BK99+BK109+BK123+BK129+BK132</f>
        <v>0</v>
      </c>
    </row>
    <row r="99" spans="2:63" s="11" customFormat="1" ht="22.9" customHeight="1">
      <c r="B99" s="120"/>
      <c r="D99" s="121" t="s">
        <v>73</v>
      </c>
      <c r="E99" s="130" t="s">
        <v>4003</v>
      </c>
      <c r="F99" s="130" t="s">
        <v>4004</v>
      </c>
      <c r="I99" s="123"/>
      <c r="J99" s="131">
        <f>BK99</f>
        <v>0</v>
      </c>
      <c r="L99" s="120"/>
      <c r="M99" s="125"/>
      <c r="P99" s="126">
        <f>SUM(P100:P108)</f>
        <v>0</v>
      </c>
      <c r="R99" s="126">
        <f>SUM(R100:R108)</f>
        <v>0</v>
      </c>
      <c r="T99" s="127">
        <f>SUM(T100:T108)</f>
        <v>0</v>
      </c>
      <c r="AR99" s="121" t="s">
        <v>83</v>
      </c>
      <c r="AT99" s="128" t="s">
        <v>73</v>
      </c>
      <c r="AU99" s="128" t="s">
        <v>81</v>
      </c>
      <c r="AY99" s="121" t="s">
        <v>210</v>
      </c>
      <c r="BK99" s="129">
        <f>SUM(BK100:BK108)</f>
        <v>0</v>
      </c>
    </row>
    <row r="100" spans="2:65" s="1" customFormat="1" ht="33" customHeight="1">
      <c r="B100" s="33"/>
      <c r="C100" s="177" t="s">
        <v>81</v>
      </c>
      <c r="D100" s="177" t="s">
        <v>424</v>
      </c>
      <c r="E100" s="178" t="s">
        <v>4005</v>
      </c>
      <c r="F100" s="179" t="s">
        <v>4006</v>
      </c>
      <c r="G100" s="180" t="s">
        <v>868</v>
      </c>
      <c r="H100" s="181">
        <v>4</v>
      </c>
      <c r="I100" s="182"/>
      <c r="J100" s="183">
        <f aca="true" t="shared" si="0" ref="J100:J108">ROUND(I100*H100,2)</f>
        <v>0</v>
      </c>
      <c r="K100" s="179" t="s">
        <v>19</v>
      </c>
      <c r="L100" s="184"/>
      <c r="M100" s="185" t="s">
        <v>19</v>
      </c>
      <c r="N100" s="186" t="s">
        <v>45</v>
      </c>
      <c r="P100" s="141">
        <f aca="true" t="shared" si="1" ref="P100:P108">O100*H100</f>
        <v>0</v>
      </c>
      <c r="Q100" s="141">
        <v>0</v>
      </c>
      <c r="R100" s="141">
        <f aca="true" t="shared" si="2" ref="R100:R108">Q100*H100</f>
        <v>0</v>
      </c>
      <c r="S100" s="141">
        <v>0</v>
      </c>
      <c r="T100" s="142">
        <f aca="true" t="shared" si="3" ref="T100:T108">S100*H100</f>
        <v>0</v>
      </c>
      <c r="AR100" s="143" t="s">
        <v>498</v>
      </c>
      <c r="AT100" s="143" t="s">
        <v>424</v>
      </c>
      <c r="AU100" s="143" t="s">
        <v>83</v>
      </c>
      <c r="AY100" s="18" t="s">
        <v>210</v>
      </c>
      <c r="BE100" s="144">
        <f aca="true" t="shared" si="4" ref="BE100:BE108">IF(N100="základní",J100,0)</f>
        <v>0</v>
      </c>
      <c r="BF100" s="144">
        <f aca="true" t="shared" si="5" ref="BF100:BF108">IF(N100="snížená",J100,0)</f>
        <v>0</v>
      </c>
      <c r="BG100" s="144">
        <f aca="true" t="shared" si="6" ref="BG100:BG108">IF(N100="zákl. přenesená",J100,0)</f>
        <v>0</v>
      </c>
      <c r="BH100" s="144">
        <f aca="true" t="shared" si="7" ref="BH100:BH108">IF(N100="sníž. přenesená",J100,0)</f>
        <v>0</v>
      </c>
      <c r="BI100" s="144">
        <f aca="true" t="shared" si="8" ref="BI100:BI108">IF(N100="nulová",J100,0)</f>
        <v>0</v>
      </c>
      <c r="BJ100" s="18" t="s">
        <v>81</v>
      </c>
      <c r="BK100" s="144">
        <f aca="true" t="shared" si="9" ref="BK100:BK108">ROUND(I100*H100,2)</f>
        <v>0</v>
      </c>
      <c r="BL100" s="18" t="s">
        <v>368</v>
      </c>
      <c r="BM100" s="143" t="s">
        <v>4007</v>
      </c>
    </row>
    <row r="101" spans="2:65" s="1" customFormat="1" ht="16.5" customHeight="1">
      <c r="B101" s="33"/>
      <c r="C101" s="177" t="s">
        <v>83</v>
      </c>
      <c r="D101" s="177" t="s">
        <v>424</v>
      </c>
      <c r="E101" s="178" t="s">
        <v>4008</v>
      </c>
      <c r="F101" s="179" t="s">
        <v>4009</v>
      </c>
      <c r="G101" s="180" t="s">
        <v>868</v>
      </c>
      <c r="H101" s="181">
        <v>1</v>
      </c>
      <c r="I101" s="182"/>
      <c r="J101" s="183">
        <f t="shared" si="0"/>
        <v>0</v>
      </c>
      <c r="K101" s="179" t="s">
        <v>19</v>
      </c>
      <c r="L101" s="184"/>
      <c r="M101" s="185" t="s">
        <v>19</v>
      </c>
      <c r="N101" s="186" t="s">
        <v>45</v>
      </c>
      <c r="P101" s="141">
        <f t="shared" si="1"/>
        <v>0</v>
      </c>
      <c r="Q101" s="141">
        <v>0</v>
      </c>
      <c r="R101" s="141">
        <f t="shared" si="2"/>
        <v>0</v>
      </c>
      <c r="S101" s="141">
        <v>0</v>
      </c>
      <c r="T101" s="142">
        <f t="shared" si="3"/>
        <v>0</v>
      </c>
      <c r="AR101" s="143" t="s">
        <v>498</v>
      </c>
      <c r="AT101" s="143" t="s">
        <v>424</v>
      </c>
      <c r="AU101" s="143" t="s">
        <v>83</v>
      </c>
      <c r="AY101" s="18" t="s">
        <v>210</v>
      </c>
      <c r="BE101" s="144">
        <f t="shared" si="4"/>
        <v>0</v>
      </c>
      <c r="BF101" s="144">
        <f t="shared" si="5"/>
        <v>0</v>
      </c>
      <c r="BG101" s="144">
        <f t="shared" si="6"/>
        <v>0</v>
      </c>
      <c r="BH101" s="144">
        <f t="shared" si="7"/>
        <v>0</v>
      </c>
      <c r="BI101" s="144">
        <f t="shared" si="8"/>
        <v>0</v>
      </c>
      <c r="BJ101" s="18" t="s">
        <v>81</v>
      </c>
      <c r="BK101" s="144">
        <f t="shared" si="9"/>
        <v>0</v>
      </c>
      <c r="BL101" s="18" t="s">
        <v>368</v>
      </c>
      <c r="BM101" s="143" t="s">
        <v>4010</v>
      </c>
    </row>
    <row r="102" spans="2:65" s="1" customFormat="1" ht="16.5" customHeight="1">
      <c r="B102" s="33"/>
      <c r="C102" s="177" t="s">
        <v>91</v>
      </c>
      <c r="D102" s="177" t="s">
        <v>424</v>
      </c>
      <c r="E102" s="178" t="s">
        <v>4011</v>
      </c>
      <c r="F102" s="179" t="s">
        <v>4012</v>
      </c>
      <c r="G102" s="180" t="s">
        <v>868</v>
      </c>
      <c r="H102" s="181">
        <v>1</v>
      </c>
      <c r="I102" s="182"/>
      <c r="J102" s="183">
        <f t="shared" si="0"/>
        <v>0</v>
      </c>
      <c r="K102" s="179" t="s">
        <v>19</v>
      </c>
      <c r="L102" s="184"/>
      <c r="M102" s="185" t="s">
        <v>19</v>
      </c>
      <c r="N102" s="186" t="s">
        <v>45</v>
      </c>
      <c r="P102" s="141">
        <f t="shared" si="1"/>
        <v>0</v>
      </c>
      <c r="Q102" s="141">
        <v>0</v>
      </c>
      <c r="R102" s="141">
        <f t="shared" si="2"/>
        <v>0</v>
      </c>
      <c r="S102" s="141">
        <v>0</v>
      </c>
      <c r="T102" s="142">
        <f t="shared" si="3"/>
        <v>0</v>
      </c>
      <c r="AR102" s="143" t="s">
        <v>498</v>
      </c>
      <c r="AT102" s="143" t="s">
        <v>424</v>
      </c>
      <c r="AU102" s="143" t="s">
        <v>83</v>
      </c>
      <c r="AY102" s="18" t="s">
        <v>210</v>
      </c>
      <c r="BE102" s="144">
        <f t="shared" si="4"/>
        <v>0</v>
      </c>
      <c r="BF102" s="144">
        <f t="shared" si="5"/>
        <v>0</v>
      </c>
      <c r="BG102" s="144">
        <f t="shared" si="6"/>
        <v>0</v>
      </c>
      <c r="BH102" s="144">
        <f t="shared" si="7"/>
        <v>0</v>
      </c>
      <c r="BI102" s="144">
        <f t="shared" si="8"/>
        <v>0</v>
      </c>
      <c r="BJ102" s="18" t="s">
        <v>81</v>
      </c>
      <c r="BK102" s="144">
        <f t="shared" si="9"/>
        <v>0</v>
      </c>
      <c r="BL102" s="18" t="s">
        <v>368</v>
      </c>
      <c r="BM102" s="143" t="s">
        <v>4013</v>
      </c>
    </row>
    <row r="103" spans="2:65" s="1" customFormat="1" ht="16.5" customHeight="1">
      <c r="B103" s="33"/>
      <c r="C103" s="177" t="s">
        <v>217</v>
      </c>
      <c r="D103" s="177" t="s">
        <v>424</v>
      </c>
      <c r="E103" s="178" t="s">
        <v>4014</v>
      </c>
      <c r="F103" s="179" t="s">
        <v>4015</v>
      </c>
      <c r="G103" s="180" t="s">
        <v>417</v>
      </c>
      <c r="H103" s="181">
        <v>5</v>
      </c>
      <c r="I103" s="182"/>
      <c r="J103" s="183">
        <f t="shared" si="0"/>
        <v>0</v>
      </c>
      <c r="K103" s="179" t="s">
        <v>19</v>
      </c>
      <c r="L103" s="184"/>
      <c r="M103" s="185" t="s">
        <v>19</v>
      </c>
      <c r="N103" s="186" t="s">
        <v>45</v>
      </c>
      <c r="P103" s="141">
        <f t="shared" si="1"/>
        <v>0</v>
      </c>
      <c r="Q103" s="141">
        <v>0</v>
      </c>
      <c r="R103" s="141">
        <f t="shared" si="2"/>
        <v>0</v>
      </c>
      <c r="S103" s="141">
        <v>0</v>
      </c>
      <c r="T103" s="142">
        <f t="shared" si="3"/>
        <v>0</v>
      </c>
      <c r="AR103" s="143" t="s">
        <v>498</v>
      </c>
      <c r="AT103" s="143" t="s">
        <v>424</v>
      </c>
      <c r="AU103" s="143" t="s">
        <v>83</v>
      </c>
      <c r="AY103" s="18" t="s">
        <v>210</v>
      </c>
      <c r="BE103" s="144">
        <f t="shared" si="4"/>
        <v>0</v>
      </c>
      <c r="BF103" s="144">
        <f t="shared" si="5"/>
        <v>0</v>
      </c>
      <c r="BG103" s="144">
        <f t="shared" si="6"/>
        <v>0</v>
      </c>
      <c r="BH103" s="144">
        <f t="shared" si="7"/>
        <v>0</v>
      </c>
      <c r="BI103" s="144">
        <f t="shared" si="8"/>
        <v>0</v>
      </c>
      <c r="BJ103" s="18" t="s">
        <v>81</v>
      </c>
      <c r="BK103" s="144">
        <f t="shared" si="9"/>
        <v>0</v>
      </c>
      <c r="BL103" s="18" t="s">
        <v>368</v>
      </c>
      <c r="BM103" s="143" t="s">
        <v>4016</v>
      </c>
    </row>
    <row r="104" spans="2:65" s="1" customFormat="1" ht="16.5" customHeight="1">
      <c r="B104" s="33"/>
      <c r="C104" s="177" t="s">
        <v>267</v>
      </c>
      <c r="D104" s="177" t="s">
        <v>424</v>
      </c>
      <c r="E104" s="178" t="s">
        <v>4017</v>
      </c>
      <c r="F104" s="179" t="s">
        <v>4018</v>
      </c>
      <c r="G104" s="180" t="s">
        <v>417</v>
      </c>
      <c r="H104" s="181">
        <v>2</v>
      </c>
      <c r="I104" s="182"/>
      <c r="J104" s="183">
        <f t="shared" si="0"/>
        <v>0</v>
      </c>
      <c r="K104" s="179" t="s">
        <v>19</v>
      </c>
      <c r="L104" s="184"/>
      <c r="M104" s="185" t="s">
        <v>19</v>
      </c>
      <c r="N104" s="186" t="s">
        <v>45</v>
      </c>
      <c r="P104" s="141">
        <f t="shared" si="1"/>
        <v>0</v>
      </c>
      <c r="Q104" s="141">
        <v>0</v>
      </c>
      <c r="R104" s="141">
        <f t="shared" si="2"/>
        <v>0</v>
      </c>
      <c r="S104" s="141">
        <v>0</v>
      </c>
      <c r="T104" s="142">
        <f t="shared" si="3"/>
        <v>0</v>
      </c>
      <c r="AR104" s="143" t="s">
        <v>498</v>
      </c>
      <c r="AT104" s="143" t="s">
        <v>424</v>
      </c>
      <c r="AU104" s="143" t="s">
        <v>83</v>
      </c>
      <c r="AY104" s="18" t="s">
        <v>210</v>
      </c>
      <c r="BE104" s="144">
        <f t="shared" si="4"/>
        <v>0</v>
      </c>
      <c r="BF104" s="144">
        <f t="shared" si="5"/>
        <v>0</v>
      </c>
      <c r="BG104" s="144">
        <f t="shared" si="6"/>
        <v>0</v>
      </c>
      <c r="BH104" s="144">
        <f t="shared" si="7"/>
        <v>0</v>
      </c>
      <c r="BI104" s="144">
        <f t="shared" si="8"/>
        <v>0</v>
      </c>
      <c r="BJ104" s="18" t="s">
        <v>81</v>
      </c>
      <c r="BK104" s="144">
        <f t="shared" si="9"/>
        <v>0</v>
      </c>
      <c r="BL104" s="18" t="s">
        <v>368</v>
      </c>
      <c r="BM104" s="143" t="s">
        <v>4019</v>
      </c>
    </row>
    <row r="105" spans="2:65" s="1" customFormat="1" ht="16.5" customHeight="1">
      <c r="B105" s="33"/>
      <c r="C105" s="177" t="s">
        <v>276</v>
      </c>
      <c r="D105" s="177" t="s">
        <v>424</v>
      </c>
      <c r="E105" s="178" t="s">
        <v>4020</v>
      </c>
      <c r="F105" s="179" t="s">
        <v>4021</v>
      </c>
      <c r="G105" s="180" t="s">
        <v>417</v>
      </c>
      <c r="H105" s="181">
        <v>14</v>
      </c>
      <c r="I105" s="182"/>
      <c r="J105" s="183">
        <f t="shared" si="0"/>
        <v>0</v>
      </c>
      <c r="K105" s="179" t="s">
        <v>19</v>
      </c>
      <c r="L105" s="184"/>
      <c r="M105" s="185" t="s">
        <v>19</v>
      </c>
      <c r="N105" s="186" t="s">
        <v>45</v>
      </c>
      <c r="P105" s="141">
        <f t="shared" si="1"/>
        <v>0</v>
      </c>
      <c r="Q105" s="141">
        <v>0</v>
      </c>
      <c r="R105" s="141">
        <f t="shared" si="2"/>
        <v>0</v>
      </c>
      <c r="S105" s="141">
        <v>0</v>
      </c>
      <c r="T105" s="142">
        <f t="shared" si="3"/>
        <v>0</v>
      </c>
      <c r="AR105" s="143" t="s">
        <v>498</v>
      </c>
      <c r="AT105" s="143" t="s">
        <v>424</v>
      </c>
      <c r="AU105" s="143" t="s">
        <v>83</v>
      </c>
      <c r="AY105" s="18" t="s">
        <v>210</v>
      </c>
      <c r="BE105" s="144">
        <f t="shared" si="4"/>
        <v>0</v>
      </c>
      <c r="BF105" s="144">
        <f t="shared" si="5"/>
        <v>0</v>
      </c>
      <c r="BG105" s="144">
        <f t="shared" si="6"/>
        <v>0</v>
      </c>
      <c r="BH105" s="144">
        <f t="shared" si="7"/>
        <v>0</v>
      </c>
      <c r="BI105" s="144">
        <f t="shared" si="8"/>
        <v>0</v>
      </c>
      <c r="BJ105" s="18" t="s">
        <v>81</v>
      </c>
      <c r="BK105" s="144">
        <f t="shared" si="9"/>
        <v>0</v>
      </c>
      <c r="BL105" s="18" t="s">
        <v>368</v>
      </c>
      <c r="BM105" s="143" t="s">
        <v>4022</v>
      </c>
    </row>
    <row r="106" spans="2:65" s="1" customFormat="1" ht="16.5" customHeight="1">
      <c r="B106" s="33"/>
      <c r="C106" s="177" t="s">
        <v>281</v>
      </c>
      <c r="D106" s="177" t="s">
        <v>424</v>
      </c>
      <c r="E106" s="178" t="s">
        <v>4023</v>
      </c>
      <c r="F106" s="179" t="s">
        <v>4024</v>
      </c>
      <c r="G106" s="180" t="s">
        <v>417</v>
      </c>
      <c r="H106" s="181">
        <v>1</v>
      </c>
      <c r="I106" s="182"/>
      <c r="J106" s="183">
        <f t="shared" si="0"/>
        <v>0</v>
      </c>
      <c r="K106" s="179" t="s">
        <v>19</v>
      </c>
      <c r="L106" s="184"/>
      <c r="M106" s="185" t="s">
        <v>19</v>
      </c>
      <c r="N106" s="186" t="s">
        <v>45</v>
      </c>
      <c r="P106" s="141">
        <f t="shared" si="1"/>
        <v>0</v>
      </c>
      <c r="Q106" s="141">
        <v>0</v>
      </c>
      <c r="R106" s="141">
        <f t="shared" si="2"/>
        <v>0</v>
      </c>
      <c r="S106" s="141">
        <v>0</v>
      </c>
      <c r="T106" s="142">
        <f t="shared" si="3"/>
        <v>0</v>
      </c>
      <c r="AR106" s="143" t="s">
        <v>498</v>
      </c>
      <c r="AT106" s="143" t="s">
        <v>424</v>
      </c>
      <c r="AU106" s="143" t="s">
        <v>83</v>
      </c>
      <c r="AY106" s="18" t="s">
        <v>210</v>
      </c>
      <c r="BE106" s="144">
        <f t="shared" si="4"/>
        <v>0</v>
      </c>
      <c r="BF106" s="144">
        <f t="shared" si="5"/>
        <v>0</v>
      </c>
      <c r="BG106" s="144">
        <f t="shared" si="6"/>
        <v>0</v>
      </c>
      <c r="BH106" s="144">
        <f t="shared" si="7"/>
        <v>0</v>
      </c>
      <c r="BI106" s="144">
        <f t="shared" si="8"/>
        <v>0</v>
      </c>
      <c r="BJ106" s="18" t="s">
        <v>81</v>
      </c>
      <c r="BK106" s="144">
        <f t="shared" si="9"/>
        <v>0</v>
      </c>
      <c r="BL106" s="18" t="s">
        <v>368</v>
      </c>
      <c r="BM106" s="143" t="s">
        <v>4025</v>
      </c>
    </row>
    <row r="107" spans="2:65" s="1" customFormat="1" ht="16.5" customHeight="1">
      <c r="B107" s="33"/>
      <c r="C107" s="177" t="s">
        <v>286</v>
      </c>
      <c r="D107" s="177" t="s">
        <v>424</v>
      </c>
      <c r="E107" s="178" t="s">
        <v>4026</v>
      </c>
      <c r="F107" s="179" t="s">
        <v>4027</v>
      </c>
      <c r="G107" s="180" t="s">
        <v>270</v>
      </c>
      <c r="H107" s="181">
        <v>6</v>
      </c>
      <c r="I107" s="182"/>
      <c r="J107" s="183">
        <f t="shared" si="0"/>
        <v>0</v>
      </c>
      <c r="K107" s="179" t="s">
        <v>19</v>
      </c>
      <c r="L107" s="184"/>
      <c r="M107" s="185" t="s">
        <v>19</v>
      </c>
      <c r="N107" s="186" t="s">
        <v>45</v>
      </c>
      <c r="P107" s="141">
        <f t="shared" si="1"/>
        <v>0</v>
      </c>
      <c r="Q107" s="141">
        <v>0</v>
      </c>
      <c r="R107" s="141">
        <f t="shared" si="2"/>
        <v>0</v>
      </c>
      <c r="S107" s="141">
        <v>0</v>
      </c>
      <c r="T107" s="142">
        <f t="shared" si="3"/>
        <v>0</v>
      </c>
      <c r="AR107" s="143" t="s">
        <v>498</v>
      </c>
      <c r="AT107" s="143" t="s">
        <v>424</v>
      </c>
      <c r="AU107" s="143" t="s">
        <v>83</v>
      </c>
      <c r="AY107" s="18" t="s">
        <v>210</v>
      </c>
      <c r="BE107" s="144">
        <f t="shared" si="4"/>
        <v>0</v>
      </c>
      <c r="BF107" s="144">
        <f t="shared" si="5"/>
        <v>0</v>
      </c>
      <c r="BG107" s="144">
        <f t="shared" si="6"/>
        <v>0</v>
      </c>
      <c r="BH107" s="144">
        <f t="shared" si="7"/>
        <v>0</v>
      </c>
      <c r="BI107" s="144">
        <f t="shared" si="8"/>
        <v>0</v>
      </c>
      <c r="BJ107" s="18" t="s">
        <v>81</v>
      </c>
      <c r="BK107" s="144">
        <f t="shared" si="9"/>
        <v>0</v>
      </c>
      <c r="BL107" s="18" t="s">
        <v>368</v>
      </c>
      <c r="BM107" s="143" t="s">
        <v>4028</v>
      </c>
    </row>
    <row r="108" spans="2:65" s="1" customFormat="1" ht="16.5" customHeight="1">
      <c r="B108" s="33"/>
      <c r="C108" s="177" t="s">
        <v>292</v>
      </c>
      <c r="D108" s="177" t="s">
        <v>424</v>
      </c>
      <c r="E108" s="178" t="s">
        <v>4029</v>
      </c>
      <c r="F108" s="179" t="s">
        <v>4030</v>
      </c>
      <c r="G108" s="180" t="s">
        <v>295</v>
      </c>
      <c r="H108" s="181">
        <v>1</v>
      </c>
      <c r="I108" s="182"/>
      <c r="J108" s="183">
        <f t="shared" si="0"/>
        <v>0</v>
      </c>
      <c r="K108" s="179" t="s">
        <v>19</v>
      </c>
      <c r="L108" s="184"/>
      <c r="M108" s="185" t="s">
        <v>19</v>
      </c>
      <c r="N108" s="186" t="s">
        <v>45</v>
      </c>
      <c r="P108" s="141">
        <f t="shared" si="1"/>
        <v>0</v>
      </c>
      <c r="Q108" s="141">
        <v>0</v>
      </c>
      <c r="R108" s="141">
        <f t="shared" si="2"/>
        <v>0</v>
      </c>
      <c r="S108" s="141">
        <v>0</v>
      </c>
      <c r="T108" s="142">
        <f t="shared" si="3"/>
        <v>0</v>
      </c>
      <c r="AR108" s="143" t="s">
        <v>498</v>
      </c>
      <c r="AT108" s="143" t="s">
        <v>424</v>
      </c>
      <c r="AU108" s="143" t="s">
        <v>83</v>
      </c>
      <c r="AY108" s="18" t="s">
        <v>210</v>
      </c>
      <c r="BE108" s="144">
        <f t="shared" si="4"/>
        <v>0</v>
      </c>
      <c r="BF108" s="144">
        <f t="shared" si="5"/>
        <v>0</v>
      </c>
      <c r="BG108" s="144">
        <f t="shared" si="6"/>
        <v>0</v>
      </c>
      <c r="BH108" s="144">
        <f t="shared" si="7"/>
        <v>0</v>
      </c>
      <c r="BI108" s="144">
        <f t="shared" si="8"/>
        <v>0</v>
      </c>
      <c r="BJ108" s="18" t="s">
        <v>81</v>
      </c>
      <c r="BK108" s="144">
        <f t="shared" si="9"/>
        <v>0</v>
      </c>
      <c r="BL108" s="18" t="s">
        <v>368</v>
      </c>
      <c r="BM108" s="143" t="s">
        <v>4031</v>
      </c>
    </row>
    <row r="109" spans="2:63" s="11" customFormat="1" ht="22.9" customHeight="1">
      <c r="B109" s="120"/>
      <c r="D109" s="121" t="s">
        <v>73</v>
      </c>
      <c r="E109" s="130" t="s">
        <v>3634</v>
      </c>
      <c r="F109" s="130" t="s">
        <v>4032</v>
      </c>
      <c r="I109" s="123"/>
      <c r="J109" s="131">
        <f>BK109</f>
        <v>0</v>
      </c>
      <c r="L109" s="120"/>
      <c r="M109" s="125"/>
      <c r="P109" s="126">
        <f>SUM(P110:P122)</f>
        <v>0</v>
      </c>
      <c r="R109" s="126">
        <f>SUM(R110:R122)</f>
        <v>0</v>
      </c>
      <c r="T109" s="127">
        <f>SUM(T110:T122)</f>
        <v>0</v>
      </c>
      <c r="AR109" s="121" t="s">
        <v>83</v>
      </c>
      <c r="AT109" s="128" t="s">
        <v>73</v>
      </c>
      <c r="AU109" s="128" t="s">
        <v>81</v>
      </c>
      <c r="AY109" s="121" t="s">
        <v>210</v>
      </c>
      <c r="BK109" s="129">
        <f>SUM(BK110:BK122)</f>
        <v>0</v>
      </c>
    </row>
    <row r="110" spans="2:65" s="1" customFormat="1" ht="44.25" customHeight="1">
      <c r="B110" s="33"/>
      <c r="C110" s="177" t="s">
        <v>299</v>
      </c>
      <c r="D110" s="177" t="s">
        <v>424</v>
      </c>
      <c r="E110" s="178" t="s">
        <v>4033</v>
      </c>
      <c r="F110" s="179" t="s">
        <v>4034</v>
      </c>
      <c r="G110" s="180" t="s">
        <v>868</v>
      </c>
      <c r="H110" s="181">
        <v>2</v>
      </c>
      <c r="I110" s="182"/>
      <c r="J110" s="183">
        <f aca="true" t="shared" si="10" ref="J110:J122">ROUND(I110*H110,2)</f>
        <v>0</v>
      </c>
      <c r="K110" s="179" t="s">
        <v>19</v>
      </c>
      <c r="L110" s="184"/>
      <c r="M110" s="185" t="s">
        <v>19</v>
      </c>
      <c r="N110" s="186" t="s">
        <v>45</v>
      </c>
      <c r="P110" s="141">
        <f aca="true" t="shared" si="11" ref="P110:P122">O110*H110</f>
        <v>0</v>
      </c>
      <c r="Q110" s="141">
        <v>0</v>
      </c>
      <c r="R110" s="141">
        <f aca="true" t="shared" si="12" ref="R110:R122">Q110*H110</f>
        <v>0</v>
      </c>
      <c r="S110" s="141">
        <v>0</v>
      </c>
      <c r="T110" s="142">
        <f aca="true" t="shared" si="13" ref="T110:T122">S110*H110</f>
        <v>0</v>
      </c>
      <c r="AR110" s="143" t="s">
        <v>498</v>
      </c>
      <c r="AT110" s="143" t="s">
        <v>424</v>
      </c>
      <c r="AU110" s="143" t="s">
        <v>83</v>
      </c>
      <c r="AY110" s="18" t="s">
        <v>210</v>
      </c>
      <c r="BE110" s="144">
        <f aca="true" t="shared" si="14" ref="BE110:BE122">IF(N110="základní",J110,0)</f>
        <v>0</v>
      </c>
      <c r="BF110" s="144">
        <f aca="true" t="shared" si="15" ref="BF110:BF122">IF(N110="snížená",J110,0)</f>
        <v>0</v>
      </c>
      <c r="BG110" s="144">
        <f aca="true" t="shared" si="16" ref="BG110:BG122">IF(N110="zákl. přenesená",J110,0)</f>
        <v>0</v>
      </c>
      <c r="BH110" s="144">
        <f aca="true" t="shared" si="17" ref="BH110:BH122">IF(N110="sníž. přenesená",J110,0)</f>
        <v>0</v>
      </c>
      <c r="BI110" s="144">
        <f aca="true" t="shared" si="18" ref="BI110:BI122">IF(N110="nulová",J110,0)</f>
        <v>0</v>
      </c>
      <c r="BJ110" s="18" t="s">
        <v>81</v>
      </c>
      <c r="BK110" s="144">
        <f aca="true" t="shared" si="19" ref="BK110:BK122">ROUND(I110*H110,2)</f>
        <v>0</v>
      </c>
      <c r="BL110" s="18" t="s">
        <v>368</v>
      </c>
      <c r="BM110" s="143" t="s">
        <v>4035</v>
      </c>
    </row>
    <row r="111" spans="2:65" s="1" customFormat="1" ht="16.5" customHeight="1">
      <c r="B111" s="33"/>
      <c r="C111" s="177" t="s">
        <v>307</v>
      </c>
      <c r="D111" s="177" t="s">
        <v>424</v>
      </c>
      <c r="E111" s="178" t="s">
        <v>4036</v>
      </c>
      <c r="F111" s="179" t="s">
        <v>4037</v>
      </c>
      <c r="G111" s="180" t="s">
        <v>868</v>
      </c>
      <c r="H111" s="181">
        <v>4</v>
      </c>
      <c r="I111" s="182"/>
      <c r="J111" s="183">
        <f t="shared" si="10"/>
        <v>0</v>
      </c>
      <c r="K111" s="179" t="s">
        <v>19</v>
      </c>
      <c r="L111" s="184"/>
      <c r="M111" s="185" t="s">
        <v>19</v>
      </c>
      <c r="N111" s="186" t="s">
        <v>45</v>
      </c>
      <c r="P111" s="141">
        <f t="shared" si="11"/>
        <v>0</v>
      </c>
      <c r="Q111" s="141">
        <v>0</v>
      </c>
      <c r="R111" s="141">
        <f t="shared" si="12"/>
        <v>0</v>
      </c>
      <c r="S111" s="141">
        <v>0</v>
      </c>
      <c r="T111" s="142">
        <f t="shared" si="13"/>
        <v>0</v>
      </c>
      <c r="AR111" s="143" t="s">
        <v>498</v>
      </c>
      <c r="AT111" s="143" t="s">
        <v>424</v>
      </c>
      <c r="AU111" s="143" t="s">
        <v>83</v>
      </c>
      <c r="AY111" s="18" t="s">
        <v>210</v>
      </c>
      <c r="BE111" s="144">
        <f t="shared" si="14"/>
        <v>0</v>
      </c>
      <c r="BF111" s="144">
        <f t="shared" si="15"/>
        <v>0</v>
      </c>
      <c r="BG111" s="144">
        <f t="shared" si="16"/>
        <v>0</v>
      </c>
      <c r="BH111" s="144">
        <f t="shared" si="17"/>
        <v>0</v>
      </c>
      <c r="BI111" s="144">
        <f t="shared" si="18"/>
        <v>0</v>
      </c>
      <c r="BJ111" s="18" t="s">
        <v>81</v>
      </c>
      <c r="BK111" s="144">
        <f t="shared" si="19"/>
        <v>0</v>
      </c>
      <c r="BL111" s="18" t="s">
        <v>368</v>
      </c>
      <c r="BM111" s="143" t="s">
        <v>4038</v>
      </c>
    </row>
    <row r="112" spans="2:65" s="1" customFormat="1" ht="16.5" customHeight="1">
      <c r="B112" s="33"/>
      <c r="C112" s="177" t="s">
        <v>314</v>
      </c>
      <c r="D112" s="177" t="s">
        <v>424</v>
      </c>
      <c r="E112" s="178" t="s">
        <v>4039</v>
      </c>
      <c r="F112" s="179" t="s">
        <v>4040</v>
      </c>
      <c r="G112" s="180" t="s">
        <v>868</v>
      </c>
      <c r="H112" s="181">
        <v>1</v>
      </c>
      <c r="I112" s="182"/>
      <c r="J112" s="183">
        <f t="shared" si="10"/>
        <v>0</v>
      </c>
      <c r="K112" s="179" t="s">
        <v>19</v>
      </c>
      <c r="L112" s="184"/>
      <c r="M112" s="185" t="s">
        <v>19</v>
      </c>
      <c r="N112" s="186" t="s">
        <v>45</v>
      </c>
      <c r="P112" s="141">
        <f t="shared" si="11"/>
        <v>0</v>
      </c>
      <c r="Q112" s="141">
        <v>0</v>
      </c>
      <c r="R112" s="141">
        <f t="shared" si="12"/>
        <v>0</v>
      </c>
      <c r="S112" s="141">
        <v>0</v>
      </c>
      <c r="T112" s="142">
        <f t="shared" si="13"/>
        <v>0</v>
      </c>
      <c r="AR112" s="143" t="s">
        <v>498</v>
      </c>
      <c r="AT112" s="143" t="s">
        <v>424</v>
      </c>
      <c r="AU112" s="143" t="s">
        <v>83</v>
      </c>
      <c r="AY112" s="18" t="s">
        <v>210</v>
      </c>
      <c r="BE112" s="144">
        <f t="shared" si="14"/>
        <v>0</v>
      </c>
      <c r="BF112" s="144">
        <f t="shared" si="15"/>
        <v>0</v>
      </c>
      <c r="BG112" s="144">
        <f t="shared" si="16"/>
        <v>0</v>
      </c>
      <c r="BH112" s="144">
        <f t="shared" si="17"/>
        <v>0</v>
      </c>
      <c r="BI112" s="144">
        <f t="shared" si="18"/>
        <v>0</v>
      </c>
      <c r="BJ112" s="18" t="s">
        <v>81</v>
      </c>
      <c r="BK112" s="144">
        <f t="shared" si="19"/>
        <v>0</v>
      </c>
      <c r="BL112" s="18" t="s">
        <v>368</v>
      </c>
      <c r="BM112" s="143" t="s">
        <v>4041</v>
      </c>
    </row>
    <row r="113" spans="2:65" s="1" customFormat="1" ht="16.5" customHeight="1">
      <c r="B113" s="33"/>
      <c r="C113" s="177" t="s">
        <v>332</v>
      </c>
      <c r="D113" s="177" t="s">
        <v>424</v>
      </c>
      <c r="E113" s="178" t="s">
        <v>4042</v>
      </c>
      <c r="F113" s="179" t="s">
        <v>4043</v>
      </c>
      <c r="G113" s="180" t="s">
        <v>868</v>
      </c>
      <c r="H113" s="181">
        <v>2</v>
      </c>
      <c r="I113" s="182"/>
      <c r="J113" s="183">
        <f t="shared" si="10"/>
        <v>0</v>
      </c>
      <c r="K113" s="179" t="s">
        <v>19</v>
      </c>
      <c r="L113" s="184"/>
      <c r="M113" s="185" t="s">
        <v>19</v>
      </c>
      <c r="N113" s="186" t="s">
        <v>45</v>
      </c>
      <c r="P113" s="141">
        <f t="shared" si="11"/>
        <v>0</v>
      </c>
      <c r="Q113" s="141">
        <v>0</v>
      </c>
      <c r="R113" s="141">
        <f t="shared" si="12"/>
        <v>0</v>
      </c>
      <c r="S113" s="141">
        <v>0</v>
      </c>
      <c r="T113" s="142">
        <f t="shared" si="13"/>
        <v>0</v>
      </c>
      <c r="AR113" s="143" t="s">
        <v>498</v>
      </c>
      <c r="AT113" s="143" t="s">
        <v>424</v>
      </c>
      <c r="AU113" s="143" t="s">
        <v>83</v>
      </c>
      <c r="AY113" s="18" t="s">
        <v>210</v>
      </c>
      <c r="BE113" s="144">
        <f t="shared" si="14"/>
        <v>0</v>
      </c>
      <c r="BF113" s="144">
        <f t="shared" si="15"/>
        <v>0</v>
      </c>
      <c r="BG113" s="144">
        <f t="shared" si="16"/>
        <v>0</v>
      </c>
      <c r="BH113" s="144">
        <f t="shared" si="17"/>
        <v>0</v>
      </c>
      <c r="BI113" s="144">
        <f t="shared" si="18"/>
        <v>0</v>
      </c>
      <c r="BJ113" s="18" t="s">
        <v>81</v>
      </c>
      <c r="BK113" s="144">
        <f t="shared" si="19"/>
        <v>0</v>
      </c>
      <c r="BL113" s="18" t="s">
        <v>368</v>
      </c>
      <c r="BM113" s="143" t="s">
        <v>4044</v>
      </c>
    </row>
    <row r="114" spans="2:65" s="1" customFormat="1" ht="16.5" customHeight="1">
      <c r="B114" s="33"/>
      <c r="C114" s="177" t="s">
        <v>349</v>
      </c>
      <c r="D114" s="177" t="s">
        <v>424</v>
      </c>
      <c r="E114" s="178" t="s">
        <v>4045</v>
      </c>
      <c r="F114" s="179" t="s">
        <v>4046</v>
      </c>
      <c r="G114" s="180" t="s">
        <v>868</v>
      </c>
      <c r="H114" s="181">
        <v>1</v>
      </c>
      <c r="I114" s="182"/>
      <c r="J114" s="183">
        <f t="shared" si="10"/>
        <v>0</v>
      </c>
      <c r="K114" s="179" t="s">
        <v>19</v>
      </c>
      <c r="L114" s="184"/>
      <c r="M114" s="185" t="s">
        <v>19</v>
      </c>
      <c r="N114" s="186" t="s">
        <v>45</v>
      </c>
      <c r="P114" s="141">
        <f t="shared" si="11"/>
        <v>0</v>
      </c>
      <c r="Q114" s="141">
        <v>0</v>
      </c>
      <c r="R114" s="141">
        <f t="shared" si="12"/>
        <v>0</v>
      </c>
      <c r="S114" s="141">
        <v>0</v>
      </c>
      <c r="T114" s="142">
        <f t="shared" si="13"/>
        <v>0</v>
      </c>
      <c r="AR114" s="143" t="s">
        <v>498</v>
      </c>
      <c r="AT114" s="143" t="s">
        <v>424</v>
      </c>
      <c r="AU114" s="143" t="s">
        <v>83</v>
      </c>
      <c r="AY114" s="18" t="s">
        <v>210</v>
      </c>
      <c r="BE114" s="144">
        <f t="shared" si="14"/>
        <v>0</v>
      </c>
      <c r="BF114" s="144">
        <f t="shared" si="15"/>
        <v>0</v>
      </c>
      <c r="BG114" s="144">
        <f t="shared" si="16"/>
        <v>0</v>
      </c>
      <c r="BH114" s="144">
        <f t="shared" si="17"/>
        <v>0</v>
      </c>
      <c r="BI114" s="144">
        <f t="shared" si="18"/>
        <v>0</v>
      </c>
      <c r="BJ114" s="18" t="s">
        <v>81</v>
      </c>
      <c r="BK114" s="144">
        <f t="shared" si="19"/>
        <v>0</v>
      </c>
      <c r="BL114" s="18" t="s">
        <v>368</v>
      </c>
      <c r="BM114" s="143" t="s">
        <v>4047</v>
      </c>
    </row>
    <row r="115" spans="2:65" s="1" customFormat="1" ht="16.5" customHeight="1">
      <c r="B115" s="33"/>
      <c r="C115" s="177" t="s">
        <v>8</v>
      </c>
      <c r="D115" s="177" t="s">
        <v>424</v>
      </c>
      <c r="E115" s="178" t="s">
        <v>4048</v>
      </c>
      <c r="F115" s="179" t="s">
        <v>4049</v>
      </c>
      <c r="G115" s="180" t="s">
        <v>868</v>
      </c>
      <c r="H115" s="181">
        <v>2</v>
      </c>
      <c r="I115" s="182"/>
      <c r="J115" s="183">
        <f t="shared" si="10"/>
        <v>0</v>
      </c>
      <c r="K115" s="179" t="s">
        <v>19</v>
      </c>
      <c r="L115" s="184"/>
      <c r="M115" s="185" t="s">
        <v>19</v>
      </c>
      <c r="N115" s="186" t="s">
        <v>45</v>
      </c>
      <c r="P115" s="141">
        <f t="shared" si="11"/>
        <v>0</v>
      </c>
      <c r="Q115" s="141">
        <v>0</v>
      </c>
      <c r="R115" s="141">
        <f t="shared" si="12"/>
        <v>0</v>
      </c>
      <c r="S115" s="141">
        <v>0</v>
      </c>
      <c r="T115" s="142">
        <f t="shared" si="13"/>
        <v>0</v>
      </c>
      <c r="AR115" s="143" t="s">
        <v>498</v>
      </c>
      <c r="AT115" s="143" t="s">
        <v>424</v>
      </c>
      <c r="AU115" s="143" t="s">
        <v>83</v>
      </c>
      <c r="AY115" s="18" t="s">
        <v>210</v>
      </c>
      <c r="BE115" s="144">
        <f t="shared" si="14"/>
        <v>0</v>
      </c>
      <c r="BF115" s="144">
        <f t="shared" si="15"/>
        <v>0</v>
      </c>
      <c r="BG115" s="144">
        <f t="shared" si="16"/>
        <v>0</v>
      </c>
      <c r="BH115" s="144">
        <f t="shared" si="17"/>
        <v>0</v>
      </c>
      <c r="BI115" s="144">
        <f t="shared" si="18"/>
        <v>0</v>
      </c>
      <c r="BJ115" s="18" t="s">
        <v>81</v>
      </c>
      <c r="BK115" s="144">
        <f t="shared" si="19"/>
        <v>0</v>
      </c>
      <c r="BL115" s="18" t="s">
        <v>368</v>
      </c>
      <c r="BM115" s="143" t="s">
        <v>4050</v>
      </c>
    </row>
    <row r="116" spans="2:65" s="1" customFormat="1" ht="21.75" customHeight="1">
      <c r="B116" s="33"/>
      <c r="C116" s="177" t="s">
        <v>368</v>
      </c>
      <c r="D116" s="177" t="s">
        <v>424</v>
      </c>
      <c r="E116" s="178" t="s">
        <v>4051</v>
      </c>
      <c r="F116" s="179" t="s">
        <v>4052</v>
      </c>
      <c r="G116" s="180" t="s">
        <v>868</v>
      </c>
      <c r="H116" s="181">
        <v>2</v>
      </c>
      <c r="I116" s="182"/>
      <c r="J116" s="183">
        <f t="shared" si="10"/>
        <v>0</v>
      </c>
      <c r="K116" s="179" t="s">
        <v>19</v>
      </c>
      <c r="L116" s="184"/>
      <c r="M116" s="185" t="s">
        <v>19</v>
      </c>
      <c r="N116" s="186" t="s">
        <v>45</v>
      </c>
      <c r="P116" s="141">
        <f t="shared" si="11"/>
        <v>0</v>
      </c>
      <c r="Q116" s="141">
        <v>0</v>
      </c>
      <c r="R116" s="141">
        <f t="shared" si="12"/>
        <v>0</v>
      </c>
      <c r="S116" s="141">
        <v>0</v>
      </c>
      <c r="T116" s="142">
        <f t="shared" si="13"/>
        <v>0</v>
      </c>
      <c r="AR116" s="143" t="s">
        <v>498</v>
      </c>
      <c r="AT116" s="143" t="s">
        <v>424</v>
      </c>
      <c r="AU116" s="143" t="s">
        <v>83</v>
      </c>
      <c r="AY116" s="18" t="s">
        <v>210</v>
      </c>
      <c r="BE116" s="144">
        <f t="shared" si="14"/>
        <v>0</v>
      </c>
      <c r="BF116" s="144">
        <f t="shared" si="15"/>
        <v>0</v>
      </c>
      <c r="BG116" s="144">
        <f t="shared" si="16"/>
        <v>0</v>
      </c>
      <c r="BH116" s="144">
        <f t="shared" si="17"/>
        <v>0</v>
      </c>
      <c r="BI116" s="144">
        <f t="shared" si="18"/>
        <v>0</v>
      </c>
      <c r="BJ116" s="18" t="s">
        <v>81</v>
      </c>
      <c r="BK116" s="144">
        <f t="shared" si="19"/>
        <v>0</v>
      </c>
      <c r="BL116" s="18" t="s">
        <v>368</v>
      </c>
      <c r="BM116" s="143" t="s">
        <v>4053</v>
      </c>
    </row>
    <row r="117" spans="2:65" s="1" customFormat="1" ht="21.75" customHeight="1">
      <c r="B117" s="33"/>
      <c r="C117" s="177" t="s">
        <v>374</v>
      </c>
      <c r="D117" s="177" t="s">
        <v>424</v>
      </c>
      <c r="E117" s="178" t="s">
        <v>4054</v>
      </c>
      <c r="F117" s="179" t="s">
        <v>4055</v>
      </c>
      <c r="G117" s="180" t="s">
        <v>868</v>
      </c>
      <c r="H117" s="181">
        <v>2</v>
      </c>
      <c r="I117" s="182"/>
      <c r="J117" s="183">
        <f t="shared" si="10"/>
        <v>0</v>
      </c>
      <c r="K117" s="179" t="s">
        <v>19</v>
      </c>
      <c r="L117" s="184"/>
      <c r="M117" s="185" t="s">
        <v>19</v>
      </c>
      <c r="N117" s="186" t="s">
        <v>45</v>
      </c>
      <c r="P117" s="141">
        <f t="shared" si="11"/>
        <v>0</v>
      </c>
      <c r="Q117" s="141">
        <v>0</v>
      </c>
      <c r="R117" s="141">
        <f t="shared" si="12"/>
        <v>0</v>
      </c>
      <c r="S117" s="141">
        <v>0</v>
      </c>
      <c r="T117" s="142">
        <f t="shared" si="13"/>
        <v>0</v>
      </c>
      <c r="AR117" s="143" t="s">
        <v>498</v>
      </c>
      <c r="AT117" s="143" t="s">
        <v>424</v>
      </c>
      <c r="AU117" s="143" t="s">
        <v>83</v>
      </c>
      <c r="AY117" s="18" t="s">
        <v>210</v>
      </c>
      <c r="BE117" s="144">
        <f t="shared" si="14"/>
        <v>0</v>
      </c>
      <c r="BF117" s="144">
        <f t="shared" si="15"/>
        <v>0</v>
      </c>
      <c r="BG117" s="144">
        <f t="shared" si="16"/>
        <v>0</v>
      </c>
      <c r="BH117" s="144">
        <f t="shared" si="17"/>
        <v>0</v>
      </c>
      <c r="BI117" s="144">
        <f t="shared" si="18"/>
        <v>0</v>
      </c>
      <c r="BJ117" s="18" t="s">
        <v>81</v>
      </c>
      <c r="BK117" s="144">
        <f t="shared" si="19"/>
        <v>0</v>
      </c>
      <c r="BL117" s="18" t="s">
        <v>368</v>
      </c>
      <c r="BM117" s="143" t="s">
        <v>4056</v>
      </c>
    </row>
    <row r="118" spans="2:65" s="1" customFormat="1" ht="16.5" customHeight="1">
      <c r="B118" s="33"/>
      <c r="C118" s="177" t="s">
        <v>386</v>
      </c>
      <c r="D118" s="177" t="s">
        <v>424</v>
      </c>
      <c r="E118" s="178" t="s">
        <v>4057</v>
      </c>
      <c r="F118" s="179" t="s">
        <v>4058</v>
      </c>
      <c r="G118" s="180" t="s">
        <v>417</v>
      </c>
      <c r="H118" s="181">
        <v>4</v>
      </c>
      <c r="I118" s="182"/>
      <c r="J118" s="183">
        <f t="shared" si="10"/>
        <v>0</v>
      </c>
      <c r="K118" s="179" t="s">
        <v>19</v>
      </c>
      <c r="L118" s="184"/>
      <c r="M118" s="185" t="s">
        <v>19</v>
      </c>
      <c r="N118" s="186" t="s">
        <v>45</v>
      </c>
      <c r="P118" s="141">
        <f t="shared" si="11"/>
        <v>0</v>
      </c>
      <c r="Q118" s="141">
        <v>0</v>
      </c>
      <c r="R118" s="141">
        <f t="shared" si="12"/>
        <v>0</v>
      </c>
      <c r="S118" s="141">
        <v>0</v>
      </c>
      <c r="T118" s="142">
        <f t="shared" si="13"/>
        <v>0</v>
      </c>
      <c r="AR118" s="143" t="s">
        <v>498</v>
      </c>
      <c r="AT118" s="143" t="s">
        <v>424</v>
      </c>
      <c r="AU118" s="143" t="s">
        <v>83</v>
      </c>
      <c r="AY118" s="18" t="s">
        <v>210</v>
      </c>
      <c r="BE118" s="144">
        <f t="shared" si="14"/>
        <v>0</v>
      </c>
      <c r="BF118" s="144">
        <f t="shared" si="15"/>
        <v>0</v>
      </c>
      <c r="BG118" s="144">
        <f t="shared" si="16"/>
        <v>0</v>
      </c>
      <c r="BH118" s="144">
        <f t="shared" si="17"/>
        <v>0</v>
      </c>
      <c r="BI118" s="144">
        <f t="shared" si="18"/>
        <v>0</v>
      </c>
      <c r="BJ118" s="18" t="s">
        <v>81</v>
      </c>
      <c r="BK118" s="144">
        <f t="shared" si="19"/>
        <v>0</v>
      </c>
      <c r="BL118" s="18" t="s">
        <v>368</v>
      </c>
      <c r="BM118" s="143" t="s">
        <v>4059</v>
      </c>
    </row>
    <row r="119" spans="2:65" s="1" customFormat="1" ht="16.5" customHeight="1">
      <c r="B119" s="33"/>
      <c r="C119" s="177" t="s">
        <v>399</v>
      </c>
      <c r="D119" s="177" t="s">
        <v>424</v>
      </c>
      <c r="E119" s="178" t="s">
        <v>4060</v>
      </c>
      <c r="F119" s="179" t="s">
        <v>4061</v>
      </c>
      <c r="G119" s="180" t="s">
        <v>270</v>
      </c>
      <c r="H119" s="181">
        <v>18</v>
      </c>
      <c r="I119" s="182"/>
      <c r="J119" s="183">
        <f t="shared" si="10"/>
        <v>0</v>
      </c>
      <c r="K119" s="179" t="s">
        <v>19</v>
      </c>
      <c r="L119" s="184"/>
      <c r="M119" s="185" t="s">
        <v>19</v>
      </c>
      <c r="N119" s="186" t="s">
        <v>45</v>
      </c>
      <c r="P119" s="141">
        <f t="shared" si="11"/>
        <v>0</v>
      </c>
      <c r="Q119" s="141">
        <v>0</v>
      </c>
      <c r="R119" s="141">
        <f t="shared" si="12"/>
        <v>0</v>
      </c>
      <c r="S119" s="141">
        <v>0</v>
      </c>
      <c r="T119" s="142">
        <f t="shared" si="13"/>
        <v>0</v>
      </c>
      <c r="AR119" s="143" t="s">
        <v>498</v>
      </c>
      <c r="AT119" s="143" t="s">
        <v>424</v>
      </c>
      <c r="AU119" s="143" t="s">
        <v>83</v>
      </c>
      <c r="AY119" s="18" t="s">
        <v>210</v>
      </c>
      <c r="BE119" s="144">
        <f t="shared" si="14"/>
        <v>0</v>
      </c>
      <c r="BF119" s="144">
        <f t="shared" si="15"/>
        <v>0</v>
      </c>
      <c r="BG119" s="144">
        <f t="shared" si="16"/>
        <v>0</v>
      </c>
      <c r="BH119" s="144">
        <f t="shared" si="17"/>
        <v>0</v>
      </c>
      <c r="BI119" s="144">
        <f t="shared" si="18"/>
        <v>0</v>
      </c>
      <c r="BJ119" s="18" t="s">
        <v>81</v>
      </c>
      <c r="BK119" s="144">
        <f t="shared" si="19"/>
        <v>0</v>
      </c>
      <c r="BL119" s="18" t="s">
        <v>368</v>
      </c>
      <c r="BM119" s="143" t="s">
        <v>4062</v>
      </c>
    </row>
    <row r="120" spans="2:65" s="1" customFormat="1" ht="16.5" customHeight="1">
      <c r="B120" s="33"/>
      <c r="C120" s="177" t="s">
        <v>406</v>
      </c>
      <c r="D120" s="177" t="s">
        <v>424</v>
      </c>
      <c r="E120" s="178" t="s">
        <v>4063</v>
      </c>
      <c r="F120" s="179" t="s">
        <v>4064</v>
      </c>
      <c r="G120" s="180" t="s">
        <v>417</v>
      </c>
      <c r="H120" s="181">
        <v>11</v>
      </c>
      <c r="I120" s="182"/>
      <c r="J120" s="183">
        <f t="shared" si="10"/>
        <v>0</v>
      </c>
      <c r="K120" s="179" t="s">
        <v>19</v>
      </c>
      <c r="L120" s="184"/>
      <c r="M120" s="185" t="s">
        <v>19</v>
      </c>
      <c r="N120" s="186" t="s">
        <v>45</v>
      </c>
      <c r="P120" s="141">
        <f t="shared" si="11"/>
        <v>0</v>
      </c>
      <c r="Q120" s="141">
        <v>0</v>
      </c>
      <c r="R120" s="141">
        <f t="shared" si="12"/>
        <v>0</v>
      </c>
      <c r="S120" s="141">
        <v>0</v>
      </c>
      <c r="T120" s="142">
        <f t="shared" si="13"/>
        <v>0</v>
      </c>
      <c r="AR120" s="143" t="s">
        <v>498</v>
      </c>
      <c r="AT120" s="143" t="s">
        <v>424</v>
      </c>
      <c r="AU120" s="143" t="s">
        <v>83</v>
      </c>
      <c r="AY120" s="18" t="s">
        <v>210</v>
      </c>
      <c r="BE120" s="144">
        <f t="shared" si="14"/>
        <v>0</v>
      </c>
      <c r="BF120" s="144">
        <f t="shared" si="15"/>
        <v>0</v>
      </c>
      <c r="BG120" s="144">
        <f t="shared" si="16"/>
        <v>0</v>
      </c>
      <c r="BH120" s="144">
        <f t="shared" si="17"/>
        <v>0</v>
      </c>
      <c r="BI120" s="144">
        <f t="shared" si="18"/>
        <v>0</v>
      </c>
      <c r="BJ120" s="18" t="s">
        <v>81</v>
      </c>
      <c r="BK120" s="144">
        <f t="shared" si="19"/>
        <v>0</v>
      </c>
      <c r="BL120" s="18" t="s">
        <v>368</v>
      </c>
      <c r="BM120" s="143" t="s">
        <v>4065</v>
      </c>
    </row>
    <row r="121" spans="2:65" s="1" customFormat="1" ht="16.5" customHeight="1">
      <c r="B121" s="33"/>
      <c r="C121" s="177" t="s">
        <v>7</v>
      </c>
      <c r="D121" s="177" t="s">
        <v>424</v>
      </c>
      <c r="E121" s="178" t="s">
        <v>4066</v>
      </c>
      <c r="F121" s="179" t="s">
        <v>4027</v>
      </c>
      <c r="G121" s="180" t="s">
        <v>270</v>
      </c>
      <c r="H121" s="181">
        <v>18</v>
      </c>
      <c r="I121" s="182"/>
      <c r="J121" s="183">
        <f t="shared" si="10"/>
        <v>0</v>
      </c>
      <c r="K121" s="179" t="s">
        <v>19</v>
      </c>
      <c r="L121" s="184"/>
      <c r="M121" s="185" t="s">
        <v>19</v>
      </c>
      <c r="N121" s="186" t="s">
        <v>45</v>
      </c>
      <c r="P121" s="141">
        <f t="shared" si="11"/>
        <v>0</v>
      </c>
      <c r="Q121" s="141">
        <v>0</v>
      </c>
      <c r="R121" s="141">
        <f t="shared" si="12"/>
        <v>0</v>
      </c>
      <c r="S121" s="141">
        <v>0</v>
      </c>
      <c r="T121" s="142">
        <f t="shared" si="13"/>
        <v>0</v>
      </c>
      <c r="AR121" s="143" t="s">
        <v>498</v>
      </c>
      <c r="AT121" s="143" t="s">
        <v>424</v>
      </c>
      <c r="AU121" s="143" t="s">
        <v>83</v>
      </c>
      <c r="AY121" s="18" t="s">
        <v>210</v>
      </c>
      <c r="BE121" s="144">
        <f t="shared" si="14"/>
        <v>0</v>
      </c>
      <c r="BF121" s="144">
        <f t="shared" si="15"/>
        <v>0</v>
      </c>
      <c r="BG121" s="144">
        <f t="shared" si="16"/>
        <v>0</v>
      </c>
      <c r="BH121" s="144">
        <f t="shared" si="17"/>
        <v>0</v>
      </c>
      <c r="BI121" s="144">
        <f t="shared" si="18"/>
        <v>0</v>
      </c>
      <c r="BJ121" s="18" t="s">
        <v>81</v>
      </c>
      <c r="BK121" s="144">
        <f t="shared" si="19"/>
        <v>0</v>
      </c>
      <c r="BL121" s="18" t="s">
        <v>368</v>
      </c>
      <c r="BM121" s="143" t="s">
        <v>4067</v>
      </c>
    </row>
    <row r="122" spans="2:65" s="1" customFormat="1" ht="16.5" customHeight="1">
      <c r="B122" s="33"/>
      <c r="C122" s="177" t="s">
        <v>423</v>
      </c>
      <c r="D122" s="177" t="s">
        <v>424</v>
      </c>
      <c r="E122" s="178" t="s">
        <v>4068</v>
      </c>
      <c r="F122" s="179" t="s">
        <v>4030</v>
      </c>
      <c r="G122" s="180" t="s">
        <v>295</v>
      </c>
      <c r="H122" s="181">
        <v>1</v>
      </c>
      <c r="I122" s="182"/>
      <c r="J122" s="183">
        <f t="shared" si="10"/>
        <v>0</v>
      </c>
      <c r="K122" s="179" t="s">
        <v>19</v>
      </c>
      <c r="L122" s="184"/>
      <c r="M122" s="185" t="s">
        <v>19</v>
      </c>
      <c r="N122" s="186" t="s">
        <v>45</v>
      </c>
      <c r="P122" s="141">
        <f t="shared" si="11"/>
        <v>0</v>
      </c>
      <c r="Q122" s="141">
        <v>0</v>
      </c>
      <c r="R122" s="141">
        <f t="shared" si="12"/>
        <v>0</v>
      </c>
      <c r="S122" s="141">
        <v>0</v>
      </c>
      <c r="T122" s="142">
        <f t="shared" si="13"/>
        <v>0</v>
      </c>
      <c r="AR122" s="143" t="s">
        <v>498</v>
      </c>
      <c r="AT122" s="143" t="s">
        <v>424</v>
      </c>
      <c r="AU122" s="143" t="s">
        <v>83</v>
      </c>
      <c r="AY122" s="18" t="s">
        <v>210</v>
      </c>
      <c r="BE122" s="144">
        <f t="shared" si="14"/>
        <v>0</v>
      </c>
      <c r="BF122" s="144">
        <f t="shared" si="15"/>
        <v>0</v>
      </c>
      <c r="BG122" s="144">
        <f t="shared" si="16"/>
        <v>0</v>
      </c>
      <c r="BH122" s="144">
        <f t="shared" si="17"/>
        <v>0</v>
      </c>
      <c r="BI122" s="144">
        <f t="shared" si="18"/>
        <v>0</v>
      </c>
      <c r="BJ122" s="18" t="s">
        <v>81</v>
      </c>
      <c r="BK122" s="144">
        <f t="shared" si="19"/>
        <v>0</v>
      </c>
      <c r="BL122" s="18" t="s">
        <v>368</v>
      </c>
      <c r="BM122" s="143" t="s">
        <v>4069</v>
      </c>
    </row>
    <row r="123" spans="2:63" s="11" customFormat="1" ht="22.9" customHeight="1">
      <c r="B123" s="120"/>
      <c r="D123" s="121" t="s">
        <v>73</v>
      </c>
      <c r="E123" s="130" t="s">
        <v>3801</v>
      </c>
      <c r="F123" s="130" t="s">
        <v>4070</v>
      </c>
      <c r="I123" s="123"/>
      <c r="J123" s="131">
        <f>BK123</f>
        <v>0</v>
      </c>
      <c r="L123" s="120"/>
      <c r="M123" s="125"/>
      <c r="P123" s="126">
        <f>SUM(P124:P128)</f>
        <v>0</v>
      </c>
      <c r="R123" s="126">
        <f>SUM(R124:R128)</f>
        <v>0</v>
      </c>
      <c r="T123" s="127">
        <f>SUM(T124:T128)</f>
        <v>0</v>
      </c>
      <c r="AR123" s="121" t="s">
        <v>83</v>
      </c>
      <c r="AT123" s="128" t="s">
        <v>73</v>
      </c>
      <c r="AU123" s="128" t="s">
        <v>81</v>
      </c>
      <c r="AY123" s="121" t="s">
        <v>210</v>
      </c>
      <c r="BK123" s="129">
        <f>SUM(BK124:BK128)</f>
        <v>0</v>
      </c>
    </row>
    <row r="124" spans="2:65" s="1" customFormat="1" ht="33" customHeight="1">
      <c r="B124" s="33"/>
      <c r="C124" s="177" t="s">
        <v>428</v>
      </c>
      <c r="D124" s="177" t="s">
        <v>424</v>
      </c>
      <c r="E124" s="178" t="s">
        <v>4071</v>
      </c>
      <c r="F124" s="179" t="s">
        <v>4072</v>
      </c>
      <c r="G124" s="180" t="s">
        <v>868</v>
      </c>
      <c r="H124" s="181">
        <v>1</v>
      </c>
      <c r="I124" s="182"/>
      <c r="J124" s="183">
        <f>ROUND(I124*H124,2)</f>
        <v>0</v>
      </c>
      <c r="K124" s="179" t="s">
        <v>19</v>
      </c>
      <c r="L124" s="184"/>
      <c r="M124" s="185" t="s">
        <v>19</v>
      </c>
      <c r="N124" s="186" t="s">
        <v>45</v>
      </c>
      <c r="P124" s="141">
        <f>O124*H124</f>
        <v>0</v>
      </c>
      <c r="Q124" s="141">
        <v>0</v>
      </c>
      <c r="R124" s="141">
        <f>Q124*H124</f>
        <v>0</v>
      </c>
      <c r="S124" s="141">
        <v>0</v>
      </c>
      <c r="T124" s="142">
        <f>S124*H124</f>
        <v>0</v>
      </c>
      <c r="AR124" s="143" t="s">
        <v>498</v>
      </c>
      <c r="AT124" s="143" t="s">
        <v>424</v>
      </c>
      <c r="AU124" s="143" t="s">
        <v>83</v>
      </c>
      <c r="AY124" s="18" t="s">
        <v>210</v>
      </c>
      <c r="BE124" s="144">
        <f>IF(N124="základní",J124,0)</f>
        <v>0</v>
      </c>
      <c r="BF124" s="144">
        <f>IF(N124="snížená",J124,0)</f>
        <v>0</v>
      </c>
      <c r="BG124" s="144">
        <f>IF(N124="zákl. přenesená",J124,0)</f>
        <v>0</v>
      </c>
      <c r="BH124" s="144">
        <f>IF(N124="sníž. přenesená",J124,0)</f>
        <v>0</v>
      </c>
      <c r="BI124" s="144">
        <f>IF(N124="nulová",J124,0)</f>
        <v>0</v>
      </c>
      <c r="BJ124" s="18" t="s">
        <v>81</v>
      </c>
      <c r="BK124" s="144">
        <f>ROUND(I124*H124,2)</f>
        <v>0</v>
      </c>
      <c r="BL124" s="18" t="s">
        <v>368</v>
      </c>
      <c r="BM124" s="143" t="s">
        <v>4073</v>
      </c>
    </row>
    <row r="125" spans="2:65" s="1" customFormat="1" ht="16.5" customHeight="1">
      <c r="B125" s="33"/>
      <c r="C125" s="177" t="s">
        <v>435</v>
      </c>
      <c r="D125" s="177" t="s">
        <v>424</v>
      </c>
      <c r="E125" s="178" t="s">
        <v>4074</v>
      </c>
      <c r="F125" s="179" t="s">
        <v>4075</v>
      </c>
      <c r="G125" s="180" t="s">
        <v>868</v>
      </c>
      <c r="H125" s="181">
        <v>1</v>
      </c>
      <c r="I125" s="182"/>
      <c r="J125" s="183">
        <f>ROUND(I125*H125,2)</f>
        <v>0</v>
      </c>
      <c r="K125" s="179" t="s">
        <v>19</v>
      </c>
      <c r="L125" s="184"/>
      <c r="M125" s="185" t="s">
        <v>19</v>
      </c>
      <c r="N125" s="186" t="s">
        <v>45</v>
      </c>
      <c r="P125" s="141">
        <f>O125*H125</f>
        <v>0</v>
      </c>
      <c r="Q125" s="141">
        <v>0</v>
      </c>
      <c r="R125" s="141">
        <f>Q125*H125</f>
        <v>0</v>
      </c>
      <c r="S125" s="141">
        <v>0</v>
      </c>
      <c r="T125" s="142">
        <f>S125*H125</f>
        <v>0</v>
      </c>
      <c r="AR125" s="143" t="s">
        <v>498</v>
      </c>
      <c r="AT125" s="143" t="s">
        <v>424</v>
      </c>
      <c r="AU125" s="143" t="s">
        <v>83</v>
      </c>
      <c r="AY125" s="18" t="s">
        <v>210</v>
      </c>
      <c r="BE125" s="144">
        <f>IF(N125="základní",J125,0)</f>
        <v>0</v>
      </c>
      <c r="BF125" s="144">
        <f>IF(N125="snížená",J125,0)</f>
        <v>0</v>
      </c>
      <c r="BG125" s="144">
        <f>IF(N125="zákl. přenesená",J125,0)</f>
        <v>0</v>
      </c>
      <c r="BH125" s="144">
        <f>IF(N125="sníž. přenesená",J125,0)</f>
        <v>0</v>
      </c>
      <c r="BI125" s="144">
        <f>IF(N125="nulová",J125,0)</f>
        <v>0</v>
      </c>
      <c r="BJ125" s="18" t="s">
        <v>81</v>
      </c>
      <c r="BK125" s="144">
        <f>ROUND(I125*H125,2)</f>
        <v>0</v>
      </c>
      <c r="BL125" s="18" t="s">
        <v>368</v>
      </c>
      <c r="BM125" s="143" t="s">
        <v>4076</v>
      </c>
    </row>
    <row r="126" spans="2:65" s="1" customFormat="1" ht="16.5" customHeight="1">
      <c r="B126" s="33"/>
      <c r="C126" s="177" t="s">
        <v>450</v>
      </c>
      <c r="D126" s="177" t="s">
        <v>424</v>
      </c>
      <c r="E126" s="178" t="s">
        <v>4077</v>
      </c>
      <c r="F126" s="179" t="s">
        <v>4021</v>
      </c>
      <c r="G126" s="180" t="s">
        <v>417</v>
      </c>
      <c r="H126" s="181">
        <v>1.5</v>
      </c>
      <c r="I126" s="182"/>
      <c r="J126" s="183">
        <f>ROUND(I126*H126,2)</f>
        <v>0</v>
      </c>
      <c r="K126" s="179" t="s">
        <v>19</v>
      </c>
      <c r="L126" s="184"/>
      <c r="M126" s="185" t="s">
        <v>19</v>
      </c>
      <c r="N126" s="186" t="s">
        <v>45</v>
      </c>
      <c r="P126" s="141">
        <f>O126*H126</f>
        <v>0</v>
      </c>
      <c r="Q126" s="141">
        <v>0</v>
      </c>
      <c r="R126" s="141">
        <f>Q126*H126</f>
        <v>0</v>
      </c>
      <c r="S126" s="141">
        <v>0</v>
      </c>
      <c r="T126" s="142">
        <f>S126*H126</f>
        <v>0</v>
      </c>
      <c r="AR126" s="143" t="s">
        <v>498</v>
      </c>
      <c r="AT126" s="143" t="s">
        <v>424</v>
      </c>
      <c r="AU126" s="143" t="s">
        <v>83</v>
      </c>
      <c r="AY126" s="18" t="s">
        <v>210</v>
      </c>
      <c r="BE126" s="144">
        <f>IF(N126="základní",J126,0)</f>
        <v>0</v>
      </c>
      <c r="BF126" s="144">
        <f>IF(N126="snížená",J126,0)</f>
        <v>0</v>
      </c>
      <c r="BG126" s="144">
        <f>IF(N126="zákl. přenesená",J126,0)</f>
        <v>0</v>
      </c>
      <c r="BH126" s="144">
        <f>IF(N126="sníž. přenesená",J126,0)</f>
        <v>0</v>
      </c>
      <c r="BI126" s="144">
        <f>IF(N126="nulová",J126,0)</f>
        <v>0</v>
      </c>
      <c r="BJ126" s="18" t="s">
        <v>81</v>
      </c>
      <c r="BK126" s="144">
        <f>ROUND(I126*H126,2)</f>
        <v>0</v>
      </c>
      <c r="BL126" s="18" t="s">
        <v>368</v>
      </c>
      <c r="BM126" s="143" t="s">
        <v>4078</v>
      </c>
    </row>
    <row r="127" spans="2:65" s="1" customFormat="1" ht="16.5" customHeight="1">
      <c r="B127" s="33"/>
      <c r="C127" s="177" t="s">
        <v>456</v>
      </c>
      <c r="D127" s="177" t="s">
        <v>424</v>
      </c>
      <c r="E127" s="178" t="s">
        <v>4079</v>
      </c>
      <c r="F127" s="179" t="s">
        <v>4024</v>
      </c>
      <c r="G127" s="180" t="s">
        <v>417</v>
      </c>
      <c r="H127" s="181">
        <v>0.2</v>
      </c>
      <c r="I127" s="182"/>
      <c r="J127" s="183">
        <f>ROUND(I127*H127,2)</f>
        <v>0</v>
      </c>
      <c r="K127" s="179" t="s">
        <v>19</v>
      </c>
      <c r="L127" s="184"/>
      <c r="M127" s="185" t="s">
        <v>19</v>
      </c>
      <c r="N127" s="186" t="s">
        <v>45</v>
      </c>
      <c r="P127" s="141">
        <f>O127*H127</f>
        <v>0</v>
      </c>
      <c r="Q127" s="141">
        <v>0</v>
      </c>
      <c r="R127" s="141">
        <f>Q127*H127</f>
        <v>0</v>
      </c>
      <c r="S127" s="141">
        <v>0</v>
      </c>
      <c r="T127" s="142">
        <f>S127*H127</f>
        <v>0</v>
      </c>
      <c r="AR127" s="143" t="s">
        <v>498</v>
      </c>
      <c r="AT127" s="143" t="s">
        <v>424</v>
      </c>
      <c r="AU127" s="143" t="s">
        <v>83</v>
      </c>
      <c r="AY127" s="18" t="s">
        <v>210</v>
      </c>
      <c r="BE127" s="144">
        <f>IF(N127="základní",J127,0)</f>
        <v>0</v>
      </c>
      <c r="BF127" s="144">
        <f>IF(N127="snížená",J127,0)</f>
        <v>0</v>
      </c>
      <c r="BG127" s="144">
        <f>IF(N127="zákl. přenesená",J127,0)</f>
        <v>0</v>
      </c>
      <c r="BH127" s="144">
        <f>IF(N127="sníž. přenesená",J127,0)</f>
        <v>0</v>
      </c>
      <c r="BI127" s="144">
        <f>IF(N127="nulová",J127,0)</f>
        <v>0</v>
      </c>
      <c r="BJ127" s="18" t="s">
        <v>81</v>
      </c>
      <c r="BK127" s="144">
        <f>ROUND(I127*H127,2)</f>
        <v>0</v>
      </c>
      <c r="BL127" s="18" t="s">
        <v>368</v>
      </c>
      <c r="BM127" s="143" t="s">
        <v>4080</v>
      </c>
    </row>
    <row r="128" spans="2:65" s="1" customFormat="1" ht="16.5" customHeight="1">
      <c r="B128" s="33"/>
      <c r="C128" s="177" t="s">
        <v>467</v>
      </c>
      <c r="D128" s="177" t="s">
        <v>424</v>
      </c>
      <c r="E128" s="178" t="s">
        <v>4081</v>
      </c>
      <c r="F128" s="179" t="s">
        <v>4030</v>
      </c>
      <c r="G128" s="180" t="s">
        <v>295</v>
      </c>
      <c r="H128" s="181">
        <v>1</v>
      </c>
      <c r="I128" s="182"/>
      <c r="J128" s="183">
        <f>ROUND(I128*H128,2)</f>
        <v>0</v>
      </c>
      <c r="K128" s="179" t="s">
        <v>19</v>
      </c>
      <c r="L128" s="184"/>
      <c r="M128" s="185" t="s">
        <v>19</v>
      </c>
      <c r="N128" s="186" t="s">
        <v>45</v>
      </c>
      <c r="P128" s="141">
        <f>O128*H128</f>
        <v>0</v>
      </c>
      <c r="Q128" s="141">
        <v>0</v>
      </c>
      <c r="R128" s="141">
        <f>Q128*H128</f>
        <v>0</v>
      </c>
      <c r="S128" s="141">
        <v>0</v>
      </c>
      <c r="T128" s="142">
        <f>S128*H128</f>
        <v>0</v>
      </c>
      <c r="AR128" s="143" t="s">
        <v>498</v>
      </c>
      <c r="AT128" s="143" t="s">
        <v>424</v>
      </c>
      <c r="AU128" s="143" t="s">
        <v>83</v>
      </c>
      <c r="AY128" s="18" t="s">
        <v>210</v>
      </c>
      <c r="BE128" s="144">
        <f>IF(N128="základní",J128,0)</f>
        <v>0</v>
      </c>
      <c r="BF128" s="144">
        <f>IF(N128="snížená",J128,0)</f>
        <v>0</v>
      </c>
      <c r="BG128" s="144">
        <f>IF(N128="zákl. přenesená",J128,0)</f>
        <v>0</v>
      </c>
      <c r="BH128" s="144">
        <f>IF(N128="sníž. přenesená",J128,0)</f>
        <v>0</v>
      </c>
      <c r="BI128" s="144">
        <f>IF(N128="nulová",J128,0)</f>
        <v>0</v>
      </c>
      <c r="BJ128" s="18" t="s">
        <v>81</v>
      </c>
      <c r="BK128" s="144">
        <f>ROUND(I128*H128,2)</f>
        <v>0</v>
      </c>
      <c r="BL128" s="18" t="s">
        <v>368</v>
      </c>
      <c r="BM128" s="143" t="s">
        <v>4082</v>
      </c>
    </row>
    <row r="129" spans="2:63" s="11" customFormat="1" ht="22.9" customHeight="1">
      <c r="B129" s="120"/>
      <c r="D129" s="121" t="s">
        <v>73</v>
      </c>
      <c r="E129" s="130" t="s">
        <v>3808</v>
      </c>
      <c r="F129" s="130" t="s">
        <v>4083</v>
      </c>
      <c r="I129" s="123"/>
      <c r="J129" s="131">
        <f>BK129</f>
        <v>0</v>
      </c>
      <c r="L129" s="120"/>
      <c r="M129" s="125"/>
      <c r="P129" s="126">
        <f>SUM(P130:P131)</f>
        <v>0</v>
      </c>
      <c r="R129" s="126">
        <f>SUM(R130:R131)</f>
        <v>0</v>
      </c>
      <c r="T129" s="127">
        <f>SUM(T130:T131)</f>
        <v>0</v>
      </c>
      <c r="AR129" s="121" t="s">
        <v>83</v>
      </c>
      <c r="AT129" s="128" t="s">
        <v>73</v>
      </c>
      <c r="AU129" s="128" t="s">
        <v>81</v>
      </c>
      <c r="AY129" s="121" t="s">
        <v>210</v>
      </c>
      <c r="BK129" s="129">
        <f>SUM(BK130:BK131)</f>
        <v>0</v>
      </c>
    </row>
    <row r="130" spans="2:65" s="1" customFormat="1" ht="21.75" customHeight="1">
      <c r="B130" s="33"/>
      <c r="C130" s="177" t="s">
        <v>474</v>
      </c>
      <c r="D130" s="177" t="s">
        <v>424</v>
      </c>
      <c r="E130" s="178" t="s">
        <v>4084</v>
      </c>
      <c r="F130" s="179" t="s">
        <v>4085</v>
      </c>
      <c r="G130" s="180" t="s">
        <v>868</v>
      </c>
      <c r="H130" s="181">
        <v>1</v>
      </c>
      <c r="I130" s="182"/>
      <c r="J130" s="183">
        <f>ROUND(I130*H130,2)</f>
        <v>0</v>
      </c>
      <c r="K130" s="179" t="s">
        <v>19</v>
      </c>
      <c r="L130" s="184"/>
      <c r="M130" s="185" t="s">
        <v>19</v>
      </c>
      <c r="N130" s="186" t="s">
        <v>45</v>
      </c>
      <c r="P130" s="141">
        <f>O130*H130</f>
        <v>0</v>
      </c>
      <c r="Q130" s="141">
        <v>0</v>
      </c>
      <c r="R130" s="141">
        <f>Q130*H130</f>
        <v>0</v>
      </c>
      <c r="S130" s="141">
        <v>0</v>
      </c>
      <c r="T130" s="142">
        <f>S130*H130</f>
        <v>0</v>
      </c>
      <c r="AR130" s="143" t="s">
        <v>498</v>
      </c>
      <c r="AT130" s="143" t="s">
        <v>424</v>
      </c>
      <c r="AU130" s="143" t="s">
        <v>83</v>
      </c>
      <c r="AY130" s="18" t="s">
        <v>210</v>
      </c>
      <c r="BE130" s="144">
        <f>IF(N130="základní",J130,0)</f>
        <v>0</v>
      </c>
      <c r="BF130" s="144">
        <f>IF(N130="snížená",J130,0)</f>
        <v>0</v>
      </c>
      <c r="BG130" s="144">
        <f>IF(N130="zákl. přenesená",J130,0)</f>
        <v>0</v>
      </c>
      <c r="BH130" s="144">
        <f>IF(N130="sníž. přenesená",J130,0)</f>
        <v>0</v>
      </c>
      <c r="BI130" s="144">
        <f>IF(N130="nulová",J130,0)</f>
        <v>0</v>
      </c>
      <c r="BJ130" s="18" t="s">
        <v>81</v>
      </c>
      <c r="BK130" s="144">
        <f>ROUND(I130*H130,2)</f>
        <v>0</v>
      </c>
      <c r="BL130" s="18" t="s">
        <v>368</v>
      </c>
      <c r="BM130" s="143" t="s">
        <v>4086</v>
      </c>
    </row>
    <row r="131" spans="2:65" s="1" customFormat="1" ht="16.5" customHeight="1">
      <c r="B131" s="33"/>
      <c r="C131" s="177" t="s">
        <v>481</v>
      </c>
      <c r="D131" s="177" t="s">
        <v>424</v>
      </c>
      <c r="E131" s="178" t="s">
        <v>4087</v>
      </c>
      <c r="F131" s="179" t="s">
        <v>4088</v>
      </c>
      <c r="G131" s="180" t="s">
        <v>868</v>
      </c>
      <c r="H131" s="181">
        <v>1</v>
      </c>
      <c r="I131" s="182"/>
      <c r="J131" s="183">
        <f>ROUND(I131*H131,2)</f>
        <v>0</v>
      </c>
      <c r="K131" s="179" t="s">
        <v>19</v>
      </c>
      <c r="L131" s="184"/>
      <c r="M131" s="185" t="s">
        <v>19</v>
      </c>
      <c r="N131" s="186" t="s">
        <v>45</v>
      </c>
      <c r="P131" s="141">
        <f>O131*H131</f>
        <v>0</v>
      </c>
      <c r="Q131" s="141">
        <v>0</v>
      </c>
      <c r="R131" s="141">
        <f>Q131*H131</f>
        <v>0</v>
      </c>
      <c r="S131" s="141">
        <v>0</v>
      </c>
      <c r="T131" s="142">
        <f>S131*H131</f>
        <v>0</v>
      </c>
      <c r="AR131" s="143" t="s">
        <v>498</v>
      </c>
      <c r="AT131" s="143" t="s">
        <v>424</v>
      </c>
      <c r="AU131" s="143" t="s">
        <v>83</v>
      </c>
      <c r="AY131" s="18" t="s">
        <v>210</v>
      </c>
      <c r="BE131" s="144">
        <f>IF(N131="základní",J131,0)</f>
        <v>0</v>
      </c>
      <c r="BF131" s="144">
        <f>IF(N131="snížená",J131,0)</f>
        <v>0</v>
      </c>
      <c r="BG131" s="144">
        <f>IF(N131="zákl. přenesená",J131,0)</f>
        <v>0</v>
      </c>
      <c r="BH131" s="144">
        <f>IF(N131="sníž. přenesená",J131,0)</f>
        <v>0</v>
      </c>
      <c r="BI131" s="144">
        <f>IF(N131="nulová",J131,0)</f>
        <v>0</v>
      </c>
      <c r="BJ131" s="18" t="s">
        <v>81</v>
      </c>
      <c r="BK131" s="144">
        <f>ROUND(I131*H131,2)</f>
        <v>0</v>
      </c>
      <c r="BL131" s="18" t="s">
        <v>368</v>
      </c>
      <c r="BM131" s="143" t="s">
        <v>4089</v>
      </c>
    </row>
    <row r="132" spans="2:63" s="11" customFormat="1" ht="22.9" customHeight="1">
      <c r="B132" s="120"/>
      <c r="D132" s="121" t="s">
        <v>73</v>
      </c>
      <c r="E132" s="130" t="s">
        <v>3858</v>
      </c>
      <c r="F132" s="130" t="s">
        <v>2252</v>
      </c>
      <c r="I132" s="123"/>
      <c r="J132" s="131">
        <f>BK132</f>
        <v>0</v>
      </c>
      <c r="L132" s="120"/>
      <c r="M132" s="125"/>
      <c r="P132" s="126">
        <f>SUM(P133:P138)</f>
        <v>0</v>
      </c>
      <c r="R132" s="126">
        <f>SUM(R133:R138)</f>
        <v>0</v>
      </c>
      <c r="T132" s="127">
        <f>SUM(T133:T138)</f>
        <v>0</v>
      </c>
      <c r="AR132" s="121" t="s">
        <v>83</v>
      </c>
      <c r="AT132" s="128" t="s">
        <v>73</v>
      </c>
      <c r="AU132" s="128" t="s">
        <v>81</v>
      </c>
      <c r="AY132" s="121" t="s">
        <v>210</v>
      </c>
      <c r="BK132" s="129">
        <f>SUM(BK133:BK138)</f>
        <v>0</v>
      </c>
    </row>
    <row r="133" spans="2:65" s="1" customFormat="1" ht="16.5" customHeight="1">
      <c r="B133" s="33"/>
      <c r="C133" s="177" t="s">
        <v>487</v>
      </c>
      <c r="D133" s="177" t="s">
        <v>424</v>
      </c>
      <c r="E133" s="178" t="s">
        <v>4090</v>
      </c>
      <c r="F133" s="179" t="s">
        <v>4091</v>
      </c>
      <c r="G133" s="180" t="s">
        <v>295</v>
      </c>
      <c r="H133" s="181">
        <v>1</v>
      </c>
      <c r="I133" s="182"/>
      <c r="J133" s="183">
        <f aca="true" t="shared" si="20" ref="J133:J138">ROUND(I133*H133,2)</f>
        <v>0</v>
      </c>
      <c r="K133" s="179" t="s">
        <v>19</v>
      </c>
      <c r="L133" s="184"/>
      <c r="M133" s="185" t="s">
        <v>19</v>
      </c>
      <c r="N133" s="186" t="s">
        <v>45</v>
      </c>
      <c r="P133" s="141">
        <f aca="true" t="shared" si="21" ref="P133:P138">O133*H133</f>
        <v>0</v>
      </c>
      <c r="Q133" s="141">
        <v>0</v>
      </c>
      <c r="R133" s="141">
        <f aca="true" t="shared" si="22" ref="R133:R138">Q133*H133</f>
        <v>0</v>
      </c>
      <c r="S133" s="141">
        <v>0</v>
      </c>
      <c r="T133" s="142">
        <f aca="true" t="shared" si="23" ref="T133:T138">S133*H133</f>
        <v>0</v>
      </c>
      <c r="AR133" s="143" t="s">
        <v>498</v>
      </c>
      <c r="AT133" s="143" t="s">
        <v>424</v>
      </c>
      <c r="AU133" s="143" t="s">
        <v>83</v>
      </c>
      <c r="AY133" s="18" t="s">
        <v>210</v>
      </c>
      <c r="BE133" s="144">
        <f aca="true" t="shared" si="24" ref="BE133:BE138">IF(N133="základní",J133,0)</f>
        <v>0</v>
      </c>
      <c r="BF133" s="144">
        <f aca="true" t="shared" si="25" ref="BF133:BF138">IF(N133="snížená",J133,0)</f>
        <v>0</v>
      </c>
      <c r="BG133" s="144">
        <f aca="true" t="shared" si="26" ref="BG133:BG138">IF(N133="zákl. přenesená",J133,0)</f>
        <v>0</v>
      </c>
      <c r="BH133" s="144">
        <f aca="true" t="shared" si="27" ref="BH133:BH138">IF(N133="sníž. přenesená",J133,0)</f>
        <v>0</v>
      </c>
      <c r="BI133" s="144">
        <f aca="true" t="shared" si="28" ref="BI133:BI138">IF(N133="nulová",J133,0)</f>
        <v>0</v>
      </c>
      <c r="BJ133" s="18" t="s">
        <v>81</v>
      </c>
      <c r="BK133" s="144">
        <f aca="true" t="shared" si="29" ref="BK133:BK138">ROUND(I133*H133,2)</f>
        <v>0</v>
      </c>
      <c r="BL133" s="18" t="s">
        <v>368</v>
      </c>
      <c r="BM133" s="143" t="s">
        <v>4092</v>
      </c>
    </row>
    <row r="134" spans="2:65" s="1" customFormat="1" ht="16.5" customHeight="1">
      <c r="B134" s="33"/>
      <c r="C134" s="177" t="s">
        <v>492</v>
      </c>
      <c r="D134" s="177" t="s">
        <v>424</v>
      </c>
      <c r="E134" s="178" t="s">
        <v>4093</v>
      </c>
      <c r="F134" s="179" t="s">
        <v>3580</v>
      </c>
      <c r="G134" s="180" t="s">
        <v>295</v>
      </c>
      <c r="H134" s="181">
        <v>1</v>
      </c>
      <c r="I134" s="182"/>
      <c r="J134" s="183">
        <f t="shared" si="20"/>
        <v>0</v>
      </c>
      <c r="K134" s="179" t="s">
        <v>19</v>
      </c>
      <c r="L134" s="184"/>
      <c r="M134" s="185" t="s">
        <v>19</v>
      </c>
      <c r="N134" s="186" t="s">
        <v>45</v>
      </c>
      <c r="P134" s="141">
        <f t="shared" si="21"/>
        <v>0</v>
      </c>
      <c r="Q134" s="141">
        <v>0</v>
      </c>
      <c r="R134" s="141">
        <f t="shared" si="22"/>
        <v>0</v>
      </c>
      <c r="S134" s="141">
        <v>0</v>
      </c>
      <c r="T134" s="142">
        <f t="shared" si="23"/>
        <v>0</v>
      </c>
      <c r="AR134" s="143" t="s">
        <v>498</v>
      </c>
      <c r="AT134" s="143" t="s">
        <v>424</v>
      </c>
      <c r="AU134" s="143" t="s">
        <v>83</v>
      </c>
      <c r="AY134" s="18" t="s">
        <v>210</v>
      </c>
      <c r="BE134" s="144">
        <f t="shared" si="24"/>
        <v>0</v>
      </c>
      <c r="BF134" s="144">
        <f t="shared" si="25"/>
        <v>0</v>
      </c>
      <c r="BG134" s="144">
        <f t="shared" si="26"/>
        <v>0</v>
      </c>
      <c r="BH134" s="144">
        <f t="shared" si="27"/>
        <v>0</v>
      </c>
      <c r="BI134" s="144">
        <f t="shared" si="28"/>
        <v>0</v>
      </c>
      <c r="BJ134" s="18" t="s">
        <v>81</v>
      </c>
      <c r="BK134" s="144">
        <f t="shared" si="29"/>
        <v>0</v>
      </c>
      <c r="BL134" s="18" t="s">
        <v>368</v>
      </c>
      <c r="BM134" s="143" t="s">
        <v>4094</v>
      </c>
    </row>
    <row r="135" spans="2:65" s="1" customFormat="1" ht="16.5" customHeight="1">
      <c r="B135" s="33"/>
      <c r="C135" s="177" t="s">
        <v>498</v>
      </c>
      <c r="D135" s="177" t="s">
        <v>424</v>
      </c>
      <c r="E135" s="178" t="s">
        <v>4095</v>
      </c>
      <c r="F135" s="179" t="s">
        <v>4096</v>
      </c>
      <c r="G135" s="180" t="s">
        <v>295</v>
      </c>
      <c r="H135" s="181">
        <v>1</v>
      </c>
      <c r="I135" s="182"/>
      <c r="J135" s="183">
        <f t="shared" si="20"/>
        <v>0</v>
      </c>
      <c r="K135" s="179" t="s">
        <v>19</v>
      </c>
      <c r="L135" s="184"/>
      <c r="M135" s="185" t="s">
        <v>19</v>
      </c>
      <c r="N135" s="186" t="s">
        <v>45</v>
      </c>
      <c r="P135" s="141">
        <f t="shared" si="21"/>
        <v>0</v>
      </c>
      <c r="Q135" s="141">
        <v>0</v>
      </c>
      <c r="R135" s="141">
        <f t="shared" si="22"/>
        <v>0</v>
      </c>
      <c r="S135" s="141">
        <v>0</v>
      </c>
      <c r="T135" s="142">
        <f t="shared" si="23"/>
        <v>0</v>
      </c>
      <c r="AR135" s="143" t="s">
        <v>498</v>
      </c>
      <c r="AT135" s="143" t="s">
        <v>424</v>
      </c>
      <c r="AU135" s="143" t="s">
        <v>83</v>
      </c>
      <c r="AY135" s="18" t="s">
        <v>210</v>
      </c>
      <c r="BE135" s="144">
        <f t="shared" si="24"/>
        <v>0</v>
      </c>
      <c r="BF135" s="144">
        <f t="shared" si="25"/>
        <v>0</v>
      </c>
      <c r="BG135" s="144">
        <f t="shared" si="26"/>
        <v>0</v>
      </c>
      <c r="BH135" s="144">
        <f t="shared" si="27"/>
        <v>0</v>
      </c>
      <c r="BI135" s="144">
        <f t="shared" si="28"/>
        <v>0</v>
      </c>
      <c r="BJ135" s="18" t="s">
        <v>81</v>
      </c>
      <c r="BK135" s="144">
        <f t="shared" si="29"/>
        <v>0</v>
      </c>
      <c r="BL135" s="18" t="s">
        <v>368</v>
      </c>
      <c r="BM135" s="143" t="s">
        <v>4097</v>
      </c>
    </row>
    <row r="136" spans="2:65" s="1" customFormat="1" ht="16.5" customHeight="1">
      <c r="B136" s="33"/>
      <c r="C136" s="177" t="s">
        <v>504</v>
      </c>
      <c r="D136" s="177" t="s">
        <v>424</v>
      </c>
      <c r="E136" s="178" t="s">
        <v>4098</v>
      </c>
      <c r="F136" s="179" t="s">
        <v>4099</v>
      </c>
      <c r="G136" s="180" t="s">
        <v>295</v>
      </c>
      <c r="H136" s="181">
        <v>1</v>
      </c>
      <c r="I136" s="182"/>
      <c r="J136" s="183">
        <f t="shared" si="20"/>
        <v>0</v>
      </c>
      <c r="K136" s="179" t="s">
        <v>19</v>
      </c>
      <c r="L136" s="184"/>
      <c r="M136" s="185" t="s">
        <v>19</v>
      </c>
      <c r="N136" s="186" t="s">
        <v>45</v>
      </c>
      <c r="P136" s="141">
        <f t="shared" si="21"/>
        <v>0</v>
      </c>
      <c r="Q136" s="141">
        <v>0</v>
      </c>
      <c r="R136" s="141">
        <f t="shared" si="22"/>
        <v>0</v>
      </c>
      <c r="S136" s="141">
        <v>0</v>
      </c>
      <c r="T136" s="142">
        <f t="shared" si="23"/>
        <v>0</v>
      </c>
      <c r="AR136" s="143" t="s">
        <v>498</v>
      </c>
      <c r="AT136" s="143" t="s">
        <v>424</v>
      </c>
      <c r="AU136" s="143" t="s">
        <v>83</v>
      </c>
      <c r="AY136" s="18" t="s">
        <v>210</v>
      </c>
      <c r="BE136" s="144">
        <f t="shared" si="24"/>
        <v>0</v>
      </c>
      <c r="BF136" s="144">
        <f t="shared" si="25"/>
        <v>0</v>
      </c>
      <c r="BG136" s="144">
        <f t="shared" si="26"/>
        <v>0</v>
      </c>
      <c r="BH136" s="144">
        <f t="shared" si="27"/>
        <v>0</v>
      </c>
      <c r="BI136" s="144">
        <f t="shared" si="28"/>
        <v>0</v>
      </c>
      <c r="BJ136" s="18" t="s">
        <v>81</v>
      </c>
      <c r="BK136" s="144">
        <f t="shared" si="29"/>
        <v>0</v>
      </c>
      <c r="BL136" s="18" t="s">
        <v>368</v>
      </c>
      <c r="BM136" s="143" t="s">
        <v>4100</v>
      </c>
    </row>
    <row r="137" spans="2:65" s="1" customFormat="1" ht="16.5" customHeight="1">
      <c r="B137" s="33"/>
      <c r="C137" s="177" t="s">
        <v>514</v>
      </c>
      <c r="D137" s="177" t="s">
        <v>424</v>
      </c>
      <c r="E137" s="178" t="s">
        <v>4101</v>
      </c>
      <c r="F137" s="179" t="s">
        <v>4102</v>
      </c>
      <c r="G137" s="180" t="s">
        <v>19</v>
      </c>
      <c r="H137" s="181">
        <v>1</v>
      </c>
      <c r="I137" s="182"/>
      <c r="J137" s="183">
        <f t="shared" si="20"/>
        <v>0</v>
      </c>
      <c r="K137" s="179" t="s">
        <v>19</v>
      </c>
      <c r="L137" s="184"/>
      <c r="M137" s="185" t="s">
        <v>19</v>
      </c>
      <c r="N137" s="186" t="s">
        <v>45</v>
      </c>
      <c r="P137" s="141">
        <f t="shared" si="21"/>
        <v>0</v>
      </c>
      <c r="Q137" s="141">
        <v>0</v>
      </c>
      <c r="R137" s="141">
        <f t="shared" si="22"/>
        <v>0</v>
      </c>
      <c r="S137" s="141">
        <v>0</v>
      </c>
      <c r="T137" s="142">
        <f t="shared" si="23"/>
        <v>0</v>
      </c>
      <c r="AR137" s="143" t="s">
        <v>498</v>
      </c>
      <c r="AT137" s="143" t="s">
        <v>424</v>
      </c>
      <c r="AU137" s="143" t="s">
        <v>83</v>
      </c>
      <c r="AY137" s="18" t="s">
        <v>210</v>
      </c>
      <c r="BE137" s="144">
        <f t="shared" si="24"/>
        <v>0</v>
      </c>
      <c r="BF137" s="144">
        <f t="shared" si="25"/>
        <v>0</v>
      </c>
      <c r="BG137" s="144">
        <f t="shared" si="26"/>
        <v>0</v>
      </c>
      <c r="BH137" s="144">
        <f t="shared" si="27"/>
        <v>0</v>
      </c>
      <c r="BI137" s="144">
        <f t="shared" si="28"/>
        <v>0</v>
      </c>
      <c r="BJ137" s="18" t="s">
        <v>81</v>
      </c>
      <c r="BK137" s="144">
        <f t="shared" si="29"/>
        <v>0</v>
      </c>
      <c r="BL137" s="18" t="s">
        <v>368</v>
      </c>
      <c r="BM137" s="143" t="s">
        <v>4103</v>
      </c>
    </row>
    <row r="138" spans="2:65" s="1" customFormat="1" ht="16.5" customHeight="1">
      <c r="B138" s="33"/>
      <c r="C138" s="177" t="s">
        <v>521</v>
      </c>
      <c r="D138" s="177" t="s">
        <v>424</v>
      </c>
      <c r="E138" s="178" t="s">
        <v>4104</v>
      </c>
      <c r="F138" s="179" t="s">
        <v>4105</v>
      </c>
      <c r="G138" s="180" t="s">
        <v>295</v>
      </c>
      <c r="H138" s="181">
        <v>1</v>
      </c>
      <c r="I138" s="182"/>
      <c r="J138" s="183">
        <f t="shared" si="20"/>
        <v>0</v>
      </c>
      <c r="K138" s="179" t="s">
        <v>19</v>
      </c>
      <c r="L138" s="184"/>
      <c r="M138" s="200" t="s">
        <v>19</v>
      </c>
      <c r="N138" s="201" t="s">
        <v>45</v>
      </c>
      <c r="O138" s="191"/>
      <c r="P138" s="192">
        <f t="shared" si="21"/>
        <v>0</v>
      </c>
      <c r="Q138" s="192">
        <v>0</v>
      </c>
      <c r="R138" s="192">
        <f t="shared" si="22"/>
        <v>0</v>
      </c>
      <c r="S138" s="192">
        <v>0</v>
      </c>
      <c r="T138" s="193">
        <f t="shared" si="23"/>
        <v>0</v>
      </c>
      <c r="AR138" s="143" t="s">
        <v>498</v>
      </c>
      <c r="AT138" s="143" t="s">
        <v>424</v>
      </c>
      <c r="AU138" s="143" t="s">
        <v>83</v>
      </c>
      <c r="AY138" s="18" t="s">
        <v>210</v>
      </c>
      <c r="BE138" s="144">
        <f t="shared" si="24"/>
        <v>0</v>
      </c>
      <c r="BF138" s="144">
        <f t="shared" si="25"/>
        <v>0</v>
      </c>
      <c r="BG138" s="144">
        <f t="shared" si="26"/>
        <v>0</v>
      </c>
      <c r="BH138" s="144">
        <f t="shared" si="27"/>
        <v>0</v>
      </c>
      <c r="BI138" s="144">
        <f t="shared" si="28"/>
        <v>0</v>
      </c>
      <c r="BJ138" s="18" t="s">
        <v>81</v>
      </c>
      <c r="BK138" s="144">
        <f t="shared" si="29"/>
        <v>0</v>
      </c>
      <c r="BL138" s="18" t="s">
        <v>368</v>
      </c>
      <c r="BM138" s="143" t="s">
        <v>4106</v>
      </c>
    </row>
    <row r="139" spans="2:12" s="1" customFormat="1" ht="6.95" customHeight="1">
      <c r="B139" s="42"/>
      <c r="C139" s="43"/>
      <c r="D139" s="43"/>
      <c r="E139" s="43"/>
      <c r="F139" s="43"/>
      <c r="G139" s="43"/>
      <c r="H139" s="43"/>
      <c r="I139" s="43"/>
      <c r="J139" s="43"/>
      <c r="K139" s="43"/>
      <c r="L139" s="33"/>
    </row>
  </sheetData>
  <sheetProtection algorithmName="SHA-512" hashValue="6Qax/iklWekHgOHGh01X+z/HX1rJLKxOMxLI8V3ZGhYV1wia6yplwrccAKNg1Ysx21apgLFS2vTMExeZyA0DQw==" saltValue="eqV4I82Q0AvZCu6vIuyiMWCc1Ty/xljQWd4WT59pLaBvbRcP9GTGWxn6SfNqayOf0bCzzIR5as9dHlVhwUxkig==" spinCount="100000" sheet="1" objects="1" scenarios="1" formatColumns="0" formatRows="0" autoFilter="0"/>
  <autoFilter ref="C96:K138"/>
  <mergeCells count="15">
    <mergeCell ref="E83:H83"/>
    <mergeCell ref="E87:H87"/>
    <mergeCell ref="E85:H85"/>
    <mergeCell ref="E89:H89"/>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BM163"/>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8"/>
      <c r="M2" s="288"/>
      <c r="N2" s="288"/>
      <c r="O2" s="288"/>
      <c r="P2" s="288"/>
      <c r="Q2" s="288"/>
      <c r="R2" s="288"/>
      <c r="S2" s="288"/>
      <c r="T2" s="288"/>
      <c r="U2" s="288"/>
      <c r="V2" s="288"/>
      <c r="AT2" s="18" t="s">
        <v>124</v>
      </c>
    </row>
    <row r="3" spans="2:46" ht="6.95" customHeight="1">
      <c r="B3" s="19"/>
      <c r="C3" s="20"/>
      <c r="D3" s="20"/>
      <c r="E3" s="20"/>
      <c r="F3" s="20"/>
      <c r="G3" s="20"/>
      <c r="H3" s="20"/>
      <c r="I3" s="20"/>
      <c r="J3" s="20"/>
      <c r="K3" s="20"/>
      <c r="L3" s="21"/>
      <c r="AT3" s="18" t="s">
        <v>83</v>
      </c>
    </row>
    <row r="4" spans="2:46" ht="24.95" customHeight="1">
      <c r="B4" s="21"/>
      <c r="D4" s="22" t="s">
        <v>166</v>
      </c>
      <c r="L4" s="21"/>
      <c r="M4" s="91" t="s">
        <v>10</v>
      </c>
      <c r="AT4" s="18" t="s">
        <v>4</v>
      </c>
    </row>
    <row r="5" spans="2:12" ht="6.95" customHeight="1">
      <c r="B5" s="21"/>
      <c r="L5" s="21"/>
    </row>
    <row r="6" spans="2:12" ht="12" customHeight="1">
      <c r="B6" s="21"/>
      <c r="D6" s="28" t="s">
        <v>16</v>
      </c>
      <c r="L6" s="21"/>
    </row>
    <row r="7" spans="2:12" ht="16.5" customHeight="1">
      <c r="B7" s="21"/>
      <c r="E7" s="326" t="str">
        <f>'Rekapitulace stavby'!K6</f>
        <v>Revitalizace Starého děkanství, Nymburk</v>
      </c>
      <c r="F7" s="327"/>
      <c r="G7" s="327"/>
      <c r="H7" s="327"/>
      <c r="L7" s="21"/>
    </row>
    <row r="8" spans="2:12" ht="12.75">
      <c r="B8" s="21"/>
      <c r="D8" s="28" t="s">
        <v>167</v>
      </c>
      <c r="L8" s="21"/>
    </row>
    <row r="9" spans="2:12" ht="16.5" customHeight="1">
      <c r="B9" s="21"/>
      <c r="E9" s="326" t="s">
        <v>2260</v>
      </c>
      <c r="F9" s="288"/>
      <c r="G9" s="288"/>
      <c r="H9" s="288"/>
      <c r="L9" s="21"/>
    </row>
    <row r="10" spans="2:12" ht="12" customHeight="1">
      <c r="B10" s="21"/>
      <c r="D10" s="28" t="s">
        <v>169</v>
      </c>
      <c r="L10" s="21"/>
    </row>
    <row r="11" spans="2:12" s="1" customFormat="1" ht="16.5" customHeight="1">
      <c r="B11" s="33"/>
      <c r="E11" s="322" t="s">
        <v>4107</v>
      </c>
      <c r="F11" s="328"/>
      <c r="G11" s="328"/>
      <c r="H11" s="328"/>
      <c r="L11" s="33"/>
    </row>
    <row r="12" spans="2:12" s="1" customFormat="1" ht="12" customHeight="1">
      <c r="B12" s="33"/>
      <c r="D12" s="28" t="s">
        <v>171</v>
      </c>
      <c r="L12" s="33"/>
    </row>
    <row r="13" spans="2:12" s="1" customFormat="1" ht="16.5" customHeight="1">
      <c r="B13" s="33"/>
      <c r="E13" s="309" t="s">
        <v>4108</v>
      </c>
      <c r="F13" s="328"/>
      <c r="G13" s="328"/>
      <c r="H13" s="328"/>
      <c r="L13" s="33"/>
    </row>
    <row r="14" spans="2:12" s="1" customFormat="1" ht="11.25">
      <c r="B14" s="33"/>
      <c r="L14" s="33"/>
    </row>
    <row r="15" spans="2:12" s="1" customFormat="1" ht="12" customHeight="1">
      <c r="B15" s="33"/>
      <c r="D15" s="28" t="s">
        <v>18</v>
      </c>
      <c r="F15" s="26" t="s">
        <v>19</v>
      </c>
      <c r="I15" s="28" t="s">
        <v>20</v>
      </c>
      <c r="J15" s="26" t="s">
        <v>19</v>
      </c>
      <c r="L15" s="33"/>
    </row>
    <row r="16" spans="2:12" s="1" customFormat="1" ht="12" customHeight="1">
      <c r="B16" s="33"/>
      <c r="D16" s="28" t="s">
        <v>21</v>
      </c>
      <c r="F16" s="26" t="s">
        <v>27</v>
      </c>
      <c r="I16" s="28" t="s">
        <v>23</v>
      </c>
      <c r="J16" s="50" t="str">
        <f>'Rekapitulace stavby'!AN8</f>
        <v>2. 5. 2022</v>
      </c>
      <c r="L16" s="33"/>
    </row>
    <row r="17" spans="2:12" s="1" customFormat="1" ht="10.9" customHeight="1">
      <c r="B17" s="33"/>
      <c r="L17" s="33"/>
    </row>
    <row r="18" spans="2:12" s="1" customFormat="1" ht="12" customHeight="1">
      <c r="B18" s="33"/>
      <c r="D18" s="28" t="s">
        <v>25</v>
      </c>
      <c r="I18" s="28" t="s">
        <v>26</v>
      </c>
      <c r="J18" s="26" t="str">
        <f>IF('Rekapitulace stavby'!AN10="","",'Rekapitulace stavby'!AN10)</f>
        <v/>
      </c>
      <c r="L18" s="33"/>
    </row>
    <row r="19" spans="2:12" s="1" customFormat="1" ht="18" customHeight="1">
      <c r="B19" s="33"/>
      <c r="E19" s="26" t="str">
        <f>IF('Rekapitulace stavby'!E11="","",'Rekapitulace stavby'!E11)</f>
        <v xml:space="preserve"> </v>
      </c>
      <c r="I19" s="28" t="s">
        <v>28</v>
      </c>
      <c r="J19" s="26" t="str">
        <f>IF('Rekapitulace stavby'!AN11="","",'Rekapitulace stavby'!AN11)</f>
        <v/>
      </c>
      <c r="L19" s="33"/>
    </row>
    <row r="20" spans="2:12" s="1" customFormat="1" ht="6.95" customHeight="1">
      <c r="B20" s="33"/>
      <c r="L20" s="33"/>
    </row>
    <row r="21" spans="2:12" s="1" customFormat="1" ht="12" customHeight="1">
      <c r="B21" s="33"/>
      <c r="D21" s="28" t="s">
        <v>29</v>
      </c>
      <c r="I21" s="28" t="s">
        <v>26</v>
      </c>
      <c r="J21" s="29" t="str">
        <f>'Rekapitulace stavby'!AN13</f>
        <v>Vyplň údaj</v>
      </c>
      <c r="L21" s="33"/>
    </row>
    <row r="22" spans="2:12" s="1" customFormat="1" ht="18" customHeight="1">
      <c r="B22" s="33"/>
      <c r="E22" s="329" t="str">
        <f>'Rekapitulace stavby'!E14</f>
        <v>Vyplň údaj</v>
      </c>
      <c r="F22" s="287"/>
      <c r="G22" s="287"/>
      <c r="H22" s="287"/>
      <c r="I22" s="28" t="s">
        <v>28</v>
      </c>
      <c r="J22" s="29" t="str">
        <f>'Rekapitulace stavby'!AN14</f>
        <v>Vyplň údaj</v>
      </c>
      <c r="L22" s="33"/>
    </row>
    <row r="23" spans="2:12" s="1" customFormat="1" ht="6.95" customHeight="1">
      <c r="B23" s="33"/>
      <c r="L23" s="33"/>
    </row>
    <row r="24" spans="2:12" s="1" customFormat="1" ht="12" customHeight="1">
      <c r="B24" s="33"/>
      <c r="D24" s="28" t="s">
        <v>31</v>
      </c>
      <c r="I24" s="28" t="s">
        <v>26</v>
      </c>
      <c r="J24" s="26" t="str">
        <f>IF('Rekapitulace stavby'!AN16="","",'Rekapitulace stavby'!AN16)</f>
        <v>06083927</v>
      </c>
      <c r="L24" s="33"/>
    </row>
    <row r="25" spans="2:12" s="1" customFormat="1" ht="18" customHeight="1">
      <c r="B25" s="33"/>
      <c r="E25" s="26" t="str">
        <f>IF('Rekapitulace stavby'!E17="","",'Rekapitulace stavby'!E17)</f>
        <v>FAPAL s.r.o.</v>
      </c>
      <c r="I25" s="28" t="s">
        <v>28</v>
      </c>
      <c r="J25" s="26" t="str">
        <f>IF('Rekapitulace stavby'!AN17="","",'Rekapitulace stavby'!AN17)</f>
        <v/>
      </c>
      <c r="L25" s="33"/>
    </row>
    <row r="26" spans="2:12" s="1" customFormat="1" ht="6.95" customHeight="1">
      <c r="B26" s="33"/>
      <c r="L26" s="33"/>
    </row>
    <row r="27" spans="2:12" s="1" customFormat="1" ht="12" customHeight="1">
      <c r="B27" s="33"/>
      <c r="D27" s="28" t="s">
        <v>35</v>
      </c>
      <c r="I27" s="28" t="s">
        <v>26</v>
      </c>
      <c r="J27" s="26" t="str">
        <f>IF('Rekapitulace stavby'!AN19="","",'Rekapitulace stavby'!AN19)</f>
        <v>47747528</v>
      </c>
      <c r="L27" s="33"/>
    </row>
    <row r="28" spans="2:12" s="1" customFormat="1" ht="18" customHeight="1">
      <c r="B28" s="33"/>
      <c r="E28" s="26" t="str">
        <f>IF('Rekapitulace stavby'!E20="","",'Rekapitulace stavby'!E20)</f>
        <v>Veronika Šoulová</v>
      </c>
      <c r="I28" s="28" t="s">
        <v>28</v>
      </c>
      <c r="J28" s="26" t="str">
        <f>IF('Rekapitulace stavby'!AN20="","",'Rekapitulace stavby'!AN20)</f>
        <v/>
      </c>
      <c r="L28" s="33"/>
    </row>
    <row r="29" spans="2:12" s="1" customFormat="1" ht="6.95" customHeight="1">
      <c r="B29" s="33"/>
      <c r="L29" s="33"/>
    </row>
    <row r="30" spans="2:12" s="1" customFormat="1" ht="12" customHeight="1">
      <c r="B30" s="33"/>
      <c r="D30" s="28" t="s">
        <v>38</v>
      </c>
      <c r="L30" s="33"/>
    </row>
    <row r="31" spans="2:12" s="7" customFormat="1" ht="16.5" customHeight="1">
      <c r="B31" s="92"/>
      <c r="E31" s="292" t="s">
        <v>19</v>
      </c>
      <c r="F31" s="292"/>
      <c r="G31" s="292"/>
      <c r="H31" s="292"/>
      <c r="L31" s="92"/>
    </row>
    <row r="32" spans="2:12" s="1" customFormat="1" ht="6.95" customHeight="1">
      <c r="B32" s="33"/>
      <c r="L32" s="33"/>
    </row>
    <row r="33" spans="2:12" s="1" customFormat="1" ht="6.95" customHeight="1">
      <c r="B33" s="33"/>
      <c r="D33" s="51"/>
      <c r="E33" s="51"/>
      <c r="F33" s="51"/>
      <c r="G33" s="51"/>
      <c r="H33" s="51"/>
      <c r="I33" s="51"/>
      <c r="J33" s="51"/>
      <c r="K33" s="51"/>
      <c r="L33" s="33"/>
    </row>
    <row r="34" spans="2:12" s="1" customFormat="1" ht="25.35" customHeight="1">
      <c r="B34" s="33"/>
      <c r="D34" s="93" t="s">
        <v>40</v>
      </c>
      <c r="J34" s="64">
        <f>ROUND(J94,2)</f>
        <v>0</v>
      </c>
      <c r="L34" s="33"/>
    </row>
    <row r="35" spans="2:12" s="1" customFormat="1" ht="6.95" customHeight="1">
      <c r="B35" s="33"/>
      <c r="D35" s="51"/>
      <c r="E35" s="51"/>
      <c r="F35" s="51"/>
      <c r="G35" s="51"/>
      <c r="H35" s="51"/>
      <c r="I35" s="51"/>
      <c r="J35" s="51"/>
      <c r="K35" s="51"/>
      <c r="L35" s="33"/>
    </row>
    <row r="36" spans="2:12" s="1" customFormat="1" ht="14.45" customHeight="1">
      <c r="B36" s="33"/>
      <c r="F36" s="36" t="s">
        <v>42</v>
      </c>
      <c r="I36" s="36" t="s">
        <v>41</v>
      </c>
      <c r="J36" s="36" t="s">
        <v>43</v>
      </c>
      <c r="L36" s="33"/>
    </row>
    <row r="37" spans="2:12" s="1" customFormat="1" ht="14.45" customHeight="1">
      <c r="B37" s="33"/>
      <c r="D37" s="53" t="s">
        <v>44</v>
      </c>
      <c r="E37" s="28" t="s">
        <v>45</v>
      </c>
      <c r="F37" s="83">
        <f>ROUND((SUM(BE94:BE162)),2)</f>
        <v>0</v>
      </c>
      <c r="I37" s="94">
        <v>0.21</v>
      </c>
      <c r="J37" s="83">
        <f>ROUND(((SUM(BE94:BE162))*I37),2)</f>
        <v>0</v>
      </c>
      <c r="L37" s="33"/>
    </row>
    <row r="38" spans="2:12" s="1" customFormat="1" ht="14.45" customHeight="1">
      <c r="B38" s="33"/>
      <c r="E38" s="28" t="s">
        <v>46</v>
      </c>
      <c r="F38" s="83">
        <f>ROUND((SUM(BF94:BF162)),2)</f>
        <v>0</v>
      </c>
      <c r="I38" s="94">
        <v>0.15</v>
      </c>
      <c r="J38" s="83">
        <f>ROUND(((SUM(BF94:BF162))*I38),2)</f>
        <v>0</v>
      </c>
      <c r="L38" s="33"/>
    </row>
    <row r="39" spans="2:12" s="1" customFormat="1" ht="14.45" customHeight="1" hidden="1">
      <c r="B39" s="33"/>
      <c r="E39" s="28" t="s">
        <v>47</v>
      </c>
      <c r="F39" s="83">
        <f>ROUND((SUM(BG94:BG162)),2)</f>
        <v>0</v>
      </c>
      <c r="I39" s="94">
        <v>0.21</v>
      </c>
      <c r="J39" s="83">
        <f>0</f>
        <v>0</v>
      </c>
      <c r="L39" s="33"/>
    </row>
    <row r="40" spans="2:12" s="1" customFormat="1" ht="14.45" customHeight="1" hidden="1">
      <c r="B40" s="33"/>
      <c r="E40" s="28" t="s">
        <v>48</v>
      </c>
      <c r="F40" s="83">
        <f>ROUND((SUM(BH94:BH162)),2)</f>
        <v>0</v>
      </c>
      <c r="I40" s="94">
        <v>0.15</v>
      </c>
      <c r="J40" s="83">
        <f>0</f>
        <v>0</v>
      </c>
      <c r="L40" s="33"/>
    </row>
    <row r="41" spans="2:12" s="1" customFormat="1" ht="14.45" customHeight="1" hidden="1">
      <c r="B41" s="33"/>
      <c r="E41" s="28" t="s">
        <v>49</v>
      </c>
      <c r="F41" s="83">
        <f>ROUND((SUM(BI94:BI162)),2)</f>
        <v>0</v>
      </c>
      <c r="I41" s="94">
        <v>0</v>
      </c>
      <c r="J41" s="83">
        <f>0</f>
        <v>0</v>
      </c>
      <c r="L41" s="33"/>
    </row>
    <row r="42" spans="2:12" s="1" customFormat="1" ht="6.95" customHeight="1">
      <c r="B42" s="33"/>
      <c r="L42" s="33"/>
    </row>
    <row r="43" spans="2:12" s="1" customFormat="1" ht="25.35" customHeight="1">
      <c r="B43" s="33"/>
      <c r="C43" s="95"/>
      <c r="D43" s="96" t="s">
        <v>50</v>
      </c>
      <c r="E43" s="55"/>
      <c r="F43" s="55"/>
      <c r="G43" s="97" t="s">
        <v>51</v>
      </c>
      <c r="H43" s="98" t="s">
        <v>52</v>
      </c>
      <c r="I43" s="55"/>
      <c r="J43" s="99">
        <f>SUM(J34:J41)</f>
        <v>0</v>
      </c>
      <c r="K43" s="100"/>
      <c r="L43" s="33"/>
    </row>
    <row r="44" spans="2:12" s="1" customFormat="1" ht="14.45" customHeight="1">
      <c r="B44" s="42"/>
      <c r="C44" s="43"/>
      <c r="D44" s="43"/>
      <c r="E44" s="43"/>
      <c r="F44" s="43"/>
      <c r="G44" s="43"/>
      <c r="H44" s="43"/>
      <c r="I44" s="43"/>
      <c r="J44" s="43"/>
      <c r="K44" s="43"/>
      <c r="L44" s="33"/>
    </row>
    <row r="48" spans="2:12" s="1" customFormat="1" ht="6.95" customHeight="1">
      <c r="B48" s="44"/>
      <c r="C48" s="45"/>
      <c r="D48" s="45"/>
      <c r="E48" s="45"/>
      <c r="F48" s="45"/>
      <c r="G48" s="45"/>
      <c r="H48" s="45"/>
      <c r="I48" s="45"/>
      <c r="J48" s="45"/>
      <c r="K48" s="45"/>
      <c r="L48" s="33"/>
    </row>
    <row r="49" spans="2:12" s="1" customFormat="1" ht="24.95" customHeight="1">
      <c r="B49" s="33"/>
      <c r="C49" s="22" t="s">
        <v>173</v>
      </c>
      <c r="L49" s="33"/>
    </row>
    <row r="50" spans="2:12" s="1" customFormat="1" ht="6.95" customHeight="1">
      <c r="B50" s="33"/>
      <c r="L50" s="33"/>
    </row>
    <row r="51" spans="2:12" s="1" customFormat="1" ht="12" customHeight="1">
      <c r="B51" s="33"/>
      <c r="C51" s="28" t="s">
        <v>16</v>
      </c>
      <c r="L51" s="33"/>
    </row>
    <row r="52" spans="2:12" s="1" customFormat="1" ht="16.5" customHeight="1">
      <c r="B52" s="33"/>
      <c r="E52" s="326" t="str">
        <f>E7</f>
        <v>Revitalizace Starého děkanství, Nymburk</v>
      </c>
      <c r="F52" s="327"/>
      <c r="G52" s="327"/>
      <c r="H52" s="327"/>
      <c r="L52" s="33"/>
    </row>
    <row r="53" spans="2:12" ht="12" customHeight="1">
      <c r="B53" s="21"/>
      <c r="C53" s="28" t="s">
        <v>167</v>
      </c>
      <c r="L53" s="21"/>
    </row>
    <row r="54" spans="2:12" ht="16.5" customHeight="1">
      <c r="B54" s="21"/>
      <c r="E54" s="326" t="s">
        <v>2260</v>
      </c>
      <c r="F54" s="288"/>
      <c r="G54" s="288"/>
      <c r="H54" s="288"/>
      <c r="L54" s="21"/>
    </row>
    <row r="55" spans="2:12" ht="12" customHeight="1">
      <c r="B55" s="21"/>
      <c r="C55" s="28" t="s">
        <v>169</v>
      </c>
      <c r="L55" s="21"/>
    </row>
    <row r="56" spans="2:12" s="1" customFormat="1" ht="16.5" customHeight="1">
      <c r="B56" s="33"/>
      <c r="E56" s="322" t="s">
        <v>4107</v>
      </c>
      <c r="F56" s="328"/>
      <c r="G56" s="328"/>
      <c r="H56" s="328"/>
      <c r="L56" s="33"/>
    </row>
    <row r="57" spans="2:12" s="1" customFormat="1" ht="12" customHeight="1">
      <c r="B57" s="33"/>
      <c r="C57" s="28" t="s">
        <v>171</v>
      </c>
      <c r="L57" s="33"/>
    </row>
    <row r="58" spans="2:12" s="1" customFormat="1" ht="16.5" customHeight="1">
      <c r="B58" s="33"/>
      <c r="E58" s="309" t="str">
        <f>E13</f>
        <v>03.1 - Návrh úprav parteru</v>
      </c>
      <c r="F58" s="328"/>
      <c r="G58" s="328"/>
      <c r="H58" s="328"/>
      <c r="L58" s="33"/>
    </row>
    <row r="59" spans="2:12" s="1" customFormat="1" ht="6.95" customHeight="1">
      <c r="B59" s="33"/>
      <c r="L59" s="33"/>
    </row>
    <row r="60" spans="2:12" s="1" customFormat="1" ht="12" customHeight="1">
      <c r="B60" s="33"/>
      <c r="C60" s="28" t="s">
        <v>21</v>
      </c>
      <c r="F60" s="26" t="str">
        <f>F16</f>
        <v xml:space="preserve"> </v>
      </c>
      <c r="I60" s="28" t="s">
        <v>23</v>
      </c>
      <c r="J60" s="50" t="str">
        <f>IF(J16="","",J16)</f>
        <v>2. 5. 2022</v>
      </c>
      <c r="L60" s="33"/>
    </row>
    <row r="61" spans="2:12" s="1" customFormat="1" ht="6.95" customHeight="1">
      <c r="B61" s="33"/>
      <c r="L61" s="33"/>
    </row>
    <row r="62" spans="2:12" s="1" customFormat="1" ht="15.2" customHeight="1">
      <c r="B62" s="33"/>
      <c r="C62" s="28" t="s">
        <v>25</v>
      </c>
      <c r="F62" s="26" t="str">
        <f>E19</f>
        <v xml:space="preserve"> </v>
      </c>
      <c r="I62" s="28" t="s">
        <v>31</v>
      </c>
      <c r="J62" s="31" t="str">
        <f>E25</f>
        <v>FAPAL s.r.o.</v>
      </c>
      <c r="L62" s="33"/>
    </row>
    <row r="63" spans="2:12" s="1" customFormat="1" ht="15.2" customHeight="1">
      <c r="B63" s="33"/>
      <c r="C63" s="28" t="s">
        <v>29</v>
      </c>
      <c r="F63" s="26" t="str">
        <f>IF(E22="","",E22)</f>
        <v>Vyplň údaj</v>
      </c>
      <c r="I63" s="28" t="s">
        <v>35</v>
      </c>
      <c r="J63" s="31" t="str">
        <f>E28</f>
        <v>Veronika Šoulová</v>
      </c>
      <c r="L63" s="33"/>
    </row>
    <row r="64" spans="2:12" s="1" customFormat="1" ht="10.35" customHeight="1">
      <c r="B64" s="33"/>
      <c r="L64" s="33"/>
    </row>
    <row r="65" spans="2:12" s="1" customFormat="1" ht="29.25" customHeight="1">
      <c r="B65" s="33"/>
      <c r="C65" s="101" t="s">
        <v>174</v>
      </c>
      <c r="D65" s="95"/>
      <c r="E65" s="95"/>
      <c r="F65" s="95"/>
      <c r="G65" s="95"/>
      <c r="H65" s="95"/>
      <c r="I65" s="95"/>
      <c r="J65" s="102" t="s">
        <v>175</v>
      </c>
      <c r="K65" s="95"/>
      <c r="L65" s="33"/>
    </row>
    <row r="66" spans="2:12" s="1" customFormat="1" ht="10.35" customHeight="1">
      <c r="B66" s="33"/>
      <c r="L66" s="33"/>
    </row>
    <row r="67" spans="2:47" s="1" customFormat="1" ht="22.9" customHeight="1">
      <c r="B67" s="33"/>
      <c r="C67" s="103" t="s">
        <v>72</v>
      </c>
      <c r="J67" s="64">
        <f>J94</f>
        <v>0</v>
      </c>
      <c r="L67" s="33"/>
      <c r="AU67" s="18" t="s">
        <v>176</v>
      </c>
    </row>
    <row r="68" spans="2:12" s="8" customFormat="1" ht="24.95" customHeight="1">
      <c r="B68" s="104"/>
      <c r="D68" s="105" t="s">
        <v>4109</v>
      </c>
      <c r="E68" s="106"/>
      <c r="F68" s="106"/>
      <c r="G68" s="106"/>
      <c r="H68" s="106"/>
      <c r="I68" s="106"/>
      <c r="J68" s="107">
        <f>J95</f>
        <v>0</v>
      </c>
      <c r="L68" s="104"/>
    </row>
    <row r="69" spans="2:12" s="8" customFormat="1" ht="24.95" customHeight="1">
      <c r="B69" s="104"/>
      <c r="D69" s="105" t="s">
        <v>4110</v>
      </c>
      <c r="E69" s="106"/>
      <c r="F69" s="106"/>
      <c r="G69" s="106"/>
      <c r="H69" s="106"/>
      <c r="I69" s="106"/>
      <c r="J69" s="107">
        <f>J153</f>
        <v>0</v>
      </c>
      <c r="L69" s="104"/>
    </row>
    <row r="70" spans="2:12" s="9" customFormat="1" ht="19.9" customHeight="1">
      <c r="B70" s="108"/>
      <c r="D70" s="109" t="s">
        <v>184</v>
      </c>
      <c r="E70" s="110"/>
      <c r="F70" s="110"/>
      <c r="G70" s="110"/>
      <c r="H70" s="110"/>
      <c r="I70" s="110"/>
      <c r="J70" s="111">
        <f>J154</f>
        <v>0</v>
      </c>
      <c r="L70" s="108"/>
    </row>
    <row r="71" spans="2:12" s="1" customFormat="1" ht="21.75" customHeight="1">
      <c r="B71" s="33"/>
      <c r="L71" s="33"/>
    </row>
    <row r="72" spans="2:12" s="1" customFormat="1" ht="6.95" customHeight="1">
      <c r="B72" s="42"/>
      <c r="C72" s="43"/>
      <c r="D72" s="43"/>
      <c r="E72" s="43"/>
      <c r="F72" s="43"/>
      <c r="G72" s="43"/>
      <c r="H72" s="43"/>
      <c r="I72" s="43"/>
      <c r="J72" s="43"/>
      <c r="K72" s="43"/>
      <c r="L72" s="33"/>
    </row>
    <row r="76" spans="2:12" s="1" customFormat="1" ht="6.95" customHeight="1">
      <c r="B76" s="44"/>
      <c r="C76" s="45"/>
      <c r="D76" s="45"/>
      <c r="E76" s="45"/>
      <c r="F76" s="45"/>
      <c r="G76" s="45"/>
      <c r="H76" s="45"/>
      <c r="I76" s="45"/>
      <c r="J76" s="45"/>
      <c r="K76" s="45"/>
      <c r="L76" s="33"/>
    </row>
    <row r="77" spans="2:12" s="1" customFormat="1" ht="24.95" customHeight="1">
      <c r="B77" s="33"/>
      <c r="C77" s="22" t="s">
        <v>195</v>
      </c>
      <c r="L77" s="33"/>
    </row>
    <row r="78" spans="2:12" s="1" customFormat="1" ht="6.95" customHeight="1">
      <c r="B78" s="33"/>
      <c r="L78" s="33"/>
    </row>
    <row r="79" spans="2:12" s="1" customFormat="1" ht="12" customHeight="1">
      <c r="B79" s="33"/>
      <c r="C79" s="28" t="s">
        <v>16</v>
      </c>
      <c r="L79" s="33"/>
    </row>
    <row r="80" spans="2:12" s="1" customFormat="1" ht="16.5" customHeight="1">
      <c r="B80" s="33"/>
      <c r="E80" s="326" t="str">
        <f>E7</f>
        <v>Revitalizace Starého děkanství, Nymburk</v>
      </c>
      <c r="F80" s="327"/>
      <c r="G80" s="327"/>
      <c r="H80" s="327"/>
      <c r="L80" s="33"/>
    </row>
    <row r="81" spans="2:12" ht="12" customHeight="1">
      <c r="B81" s="21"/>
      <c r="C81" s="28" t="s">
        <v>167</v>
      </c>
      <c r="L81" s="21"/>
    </row>
    <row r="82" spans="2:12" ht="16.5" customHeight="1">
      <c r="B82" s="21"/>
      <c r="E82" s="326" t="s">
        <v>2260</v>
      </c>
      <c r="F82" s="288"/>
      <c r="G82" s="288"/>
      <c r="H82" s="288"/>
      <c r="L82" s="21"/>
    </row>
    <row r="83" spans="2:12" ht="12" customHeight="1">
      <c r="B83" s="21"/>
      <c r="C83" s="28" t="s">
        <v>169</v>
      </c>
      <c r="L83" s="21"/>
    </row>
    <row r="84" spans="2:12" s="1" customFormat="1" ht="16.5" customHeight="1">
      <c r="B84" s="33"/>
      <c r="E84" s="322" t="s">
        <v>4107</v>
      </c>
      <c r="F84" s="328"/>
      <c r="G84" s="328"/>
      <c r="H84" s="328"/>
      <c r="L84" s="33"/>
    </row>
    <row r="85" spans="2:12" s="1" customFormat="1" ht="12" customHeight="1">
      <c r="B85" s="33"/>
      <c r="C85" s="28" t="s">
        <v>171</v>
      </c>
      <c r="L85" s="33"/>
    </row>
    <row r="86" spans="2:12" s="1" customFormat="1" ht="16.5" customHeight="1">
      <c r="B86" s="33"/>
      <c r="E86" s="309" t="str">
        <f>E13</f>
        <v>03.1 - Návrh úprav parteru</v>
      </c>
      <c r="F86" s="328"/>
      <c r="G86" s="328"/>
      <c r="H86" s="328"/>
      <c r="L86" s="33"/>
    </row>
    <row r="87" spans="2:12" s="1" customFormat="1" ht="6.95" customHeight="1">
      <c r="B87" s="33"/>
      <c r="L87" s="33"/>
    </row>
    <row r="88" spans="2:12" s="1" customFormat="1" ht="12" customHeight="1">
      <c r="B88" s="33"/>
      <c r="C88" s="28" t="s">
        <v>21</v>
      </c>
      <c r="F88" s="26" t="str">
        <f>F16</f>
        <v xml:space="preserve"> </v>
      </c>
      <c r="I88" s="28" t="s">
        <v>23</v>
      </c>
      <c r="J88" s="50" t="str">
        <f>IF(J16="","",J16)</f>
        <v>2. 5. 2022</v>
      </c>
      <c r="L88" s="33"/>
    </row>
    <row r="89" spans="2:12" s="1" customFormat="1" ht="6.95" customHeight="1">
      <c r="B89" s="33"/>
      <c r="L89" s="33"/>
    </row>
    <row r="90" spans="2:12" s="1" customFormat="1" ht="15.2" customHeight="1">
      <c r="B90" s="33"/>
      <c r="C90" s="28" t="s">
        <v>25</v>
      </c>
      <c r="F90" s="26" t="str">
        <f>E19</f>
        <v xml:space="preserve"> </v>
      </c>
      <c r="I90" s="28" t="s">
        <v>31</v>
      </c>
      <c r="J90" s="31" t="str">
        <f>E25</f>
        <v>FAPAL s.r.o.</v>
      </c>
      <c r="L90" s="33"/>
    </row>
    <row r="91" spans="2:12" s="1" customFormat="1" ht="15.2" customHeight="1">
      <c r="B91" s="33"/>
      <c r="C91" s="28" t="s">
        <v>29</v>
      </c>
      <c r="F91" s="26" t="str">
        <f>IF(E22="","",E22)</f>
        <v>Vyplň údaj</v>
      </c>
      <c r="I91" s="28" t="s">
        <v>35</v>
      </c>
      <c r="J91" s="31" t="str">
        <f>E28</f>
        <v>Veronika Šoulová</v>
      </c>
      <c r="L91" s="33"/>
    </row>
    <row r="92" spans="2:12" s="1" customFormat="1" ht="10.35" customHeight="1">
      <c r="B92" s="33"/>
      <c r="L92" s="33"/>
    </row>
    <row r="93" spans="2:20" s="10" customFormat="1" ht="29.25" customHeight="1">
      <c r="B93" s="112"/>
      <c r="C93" s="113" t="s">
        <v>196</v>
      </c>
      <c r="D93" s="114" t="s">
        <v>59</v>
      </c>
      <c r="E93" s="114" t="s">
        <v>55</v>
      </c>
      <c r="F93" s="114" t="s">
        <v>56</v>
      </c>
      <c r="G93" s="114" t="s">
        <v>197</v>
      </c>
      <c r="H93" s="114" t="s">
        <v>198</v>
      </c>
      <c r="I93" s="114" t="s">
        <v>199</v>
      </c>
      <c r="J93" s="114" t="s">
        <v>175</v>
      </c>
      <c r="K93" s="115" t="s">
        <v>200</v>
      </c>
      <c r="L93" s="112"/>
      <c r="M93" s="57" t="s">
        <v>19</v>
      </c>
      <c r="N93" s="58" t="s">
        <v>44</v>
      </c>
      <c r="O93" s="58" t="s">
        <v>201</v>
      </c>
      <c r="P93" s="58" t="s">
        <v>202</v>
      </c>
      <c r="Q93" s="58" t="s">
        <v>203</v>
      </c>
      <c r="R93" s="58" t="s">
        <v>204</v>
      </c>
      <c r="S93" s="58" t="s">
        <v>205</v>
      </c>
      <c r="T93" s="59" t="s">
        <v>206</v>
      </c>
    </row>
    <row r="94" spans="2:63" s="1" customFormat="1" ht="22.9" customHeight="1">
      <c r="B94" s="33"/>
      <c r="C94" s="62" t="s">
        <v>207</v>
      </c>
      <c r="J94" s="116">
        <f>BK94</f>
        <v>0</v>
      </c>
      <c r="L94" s="33"/>
      <c r="M94" s="60"/>
      <c r="N94" s="51"/>
      <c r="O94" s="51"/>
      <c r="P94" s="117">
        <f>P95+P153</f>
        <v>0</v>
      </c>
      <c r="Q94" s="51"/>
      <c r="R94" s="117">
        <f>R95+R153</f>
        <v>0</v>
      </c>
      <c r="S94" s="51"/>
      <c r="T94" s="118">
        <f>T95+T153</f>
        <v>30.216250000000002</v>
      </c>
      <c r="AT94" s="18" t="s">
        <v>73</v>
      </c>
      <c r="AU94" s="18" t="s">
        <v>176</v>
      </c>
      <c r="BK94" s="119">
        <f>BK95+BK153</f>
        <v>0</v>
      </c>
    </row>
    <row r="95" spans="2:63" s="11" customFormat="1" ht="25.9" customHeight="1">
      <c r="B95" s="120"/>
      <c r="D95" s="121" t="s">
        <v>73</v>
      </c>
      <c r="E95" s="122" t="s">
        <v>4111</v>
      </c>
      <c r="F95" s="122" t="s">
        <v>4112</v>
      </c>
      <c r="I95" s="123"/>
      <c r="J95" s="124">
        <f>BK95</f>
        <v>0</v>
      </c>
      <c r="L95" s="120"/>
      <c r="M95" s="125"/>
      <c r="P95" s="126">
        <f>SUM(P96:P152)</f>
        <v>0</v>
      </c>
      <c r="R95" s="126">
        <f>SUM(R96:R152)</f>
        <v>0</v>
      </c>
      <c r="T95" s="127">
        <f>SUM(T96:T152)</f>
        <v>30.216250000000002</v>
      </c>
      <c r="AR95" s="121" t="s">
        <v>81</v>
      </c>
      <c r="AT95" s="128" t="s">
        <v>73</v>
      </c>
      <c r="AU95" s="128" t="s">
        <v>74</v>
      </c>
      <c r="AY95" s="121" t="s">
        <v>210</v>
      </c>
      <c r="BK95" s="129">
        <f>SUM(BK96:BK152)</f>
        <v>0</v>
      </c>
    </row>
    <row r="96" spans="2:65" s="1" customFormat="1" ht="16.5" customHeight="1">
      <c r="B96" s="33"/>
      <c r="C96" s="132" t="s">
        <v>81</v>
      </c>
      <c r="D96" s="132" t="s">
        <v>212</v>
      </c>
      <c r="E96" s="133" t="s">
        <v>4113</v>
      </c>
      <c r="F96" s="134" t="s">
        <v>4114</v>
      </c>
      <c r="G96" s="135" t="s">
        <v>3838</v>
      </c>
      <c r="H96" s="136">
        <v>3</v>
      </c>
      <c r="I96" s="137"/>
      <c r="J96" s="138">
        <f>ROUND(I96*H96,2)</f>
        <v>0</v>
      </c>
      <c r="K96" s="134" t="s">
        <v>296</v>
      </c>
      <c r="L96" s="33"/>
      <c r="M96" s="139" t="s">
        <v>19</v>
      </c>
      <c r="N96" s="140" t="s">
        <v>45</v>
      </c>
      <c r="P96" s="141">
        <f>O96*H96</f>
        <v>0</v>
      </c>
      <c r="Q96" s="141">
        <v>0</v>
      </c>
      <c r="R96" s="141">
        <f>Q96*H96</f>
        <v>0</v>
      </c>
      <c r="S96" s="141">
        <v>0</v>
      </c>
      <c r="T96" s="142">
        <f>S96*H96</f>
        <v>0</v>
      </c>
      <c r="AR96" s="143" t="s">
        <v>217</v>
      </c>
      <c r="AT96" s="143" t="s">
        <v>212</v>
      </c>
      <c r="AU96" s="143" t="s">
        <v>81</v>
      </c>
      <c r="AY96" s="18" t="s">
        <v>210</v>
      </c>
      <c r="BE96" s="144">
        <f>IF(N96="základní",J96,0)</f>
        <v>0</v>
      </c>
      <c r="BF96" s="144">
        <f>IF(N96="snížená",J96,0)</f>
        <v>0</v>
      </c>
      <c r="BG96" s="144">
        <f>IF(N96="zákl. přenesená",J96,0)</f>
        <v>0</v>
      </c>
      <c r="BH96" s="144">
        <f>IF(N96="sníž. přenesená",J96,0)</f>
        <v>0</v>
      </c>
      <c r="BI96" s="144">
        <f>IF(N96="nulová",J96,0)</f>
        <v>0</v>
      </c>
      <c r="BJ96" s="18" t="s">
        <v>81</v>
      </c>
      <c r="BK96" s="144">
        <f>ROUND(I96*H96,2)</f>
        <v>0</v>
      </c>
      <c r="BL96" s="18" t="s">
        <v>217</v>
      </c>
      <c r="BM96" s="143" t="s">
        <v>83</v>
      </c>
    </row>
    <row r="97" spans="2:65" s="1" customFormat="1" ht="16.5" customHeight="1">
      <c r="B97" s="33"/>
      <c r="C97" s="132" t="s">
        <v>83</v>
      </c>
      <c r="D97" s="132" t="s">
        <v>212</v>
      </c>
      <c r="E97" s="133" t="s">
        <v>4115</v>
      </c>
      <c r="F97" s="134" t="s">
        <v>4116</v>
      </c>
      <c r="G97" s="135" t="s">
        <v>3838</v>
      </c>
      <c r="H97" s="136">
        <v>5</v>
      </c>
      <c r="I97" s="137"/>
      <c r="J97" s="138">
        <f>ROUND(I97*H97,2)</f>
        <v>0</v>
      </c>
      <c r="K97" s="134" t="s">
        <v>296</v>
      </c>
      <c r="L97" s="33"/>
      <c r="M97" s="139" t="s">
        <v>19</v>
      </c>
      <c r="N97" s="140" t="s">
        <v>45</v>
      </c>
      <c r="P97" s="141">
        <f>O97*H97</f>
        <v>0</v>
      </c>
      <c r="Q97" s="141">
        <v>0</v>
      </c>
      <c r="R97" s="141">
        <f>Q97*H97</f>
        <v>0</v>
      </c>
      <c r="S97" s="141">
        <v>0</v>
      </c>
      <c r="T97" s="142">
        <f>S97*H97</f>
        <v>0</v>
      </c>
      <c r="AR97" s="143" t="s">
        <v>217</v>
      </c>
      <c r="AT97" s="143" t="s">
        <v>212</v>
      </c>
      <c r="AU97" s="143" t="s">
        <v>81</v>
      </c>
      <c r="AY97" s="18" t="s">
        <v>210</v>
      </c>
      <c r="BE97" s="144">
        <f>IF(N97="základní",J97,0)</f>
        <v>0</v>
      </c>
      <c r="BF97" s="144">
        <f>IF(N97="snížená",J97,0)</f>
        <v>0</v>
      </c>
      <c r="BG97" s="144">
        <f>IF(N97="zákl. přenesená",J97,0)</f>
        <v>0</v>
      </c>
      <c r="BH97" s="144">
        <f>IF(N97="sníž. přenesená",J97,0)</f>
        <v>0</v>
      </c>
      <c r="BI97" s="144">
        <f>IF(N97="nulová",J97,0)</f>
        <v>0</v>
      </c>
      <c r="BJ97" s="18" t="s">
        <v>81</v>
      </c>
      <c r="BK97" s="144">
        <f>ROUND(I97*H97,2)</f>
        <v>0</v>
      </c>
      <c r="BL97" s="18" t="s">
        <v>217</v>
      </c>
      <c r="BM97" s="143" t="s">
        <v>217</v>
      </c>
    </row>
    <row r="98" spans="2:65" s="1" customFormat="1" ht="24.2" customHeight="1">
      <c r="B98" s="33"/>
      <c r="C98" s="132" t="s">
        <v>91</v>
      </c>
      <c r="D98" s="132" t="s">
        <v>212</v>
      </c>
      <c r="E98" s="133" t="s">
        <v>4117</v>
      </c>
      <c r="F98" s="134" t="s">
        <v>4118</v>
      </c>
      <c r="G98" s="135" t="s">
        <v>270</v>
      </c>
      <c r="H98" s="136">
        <v>28</v>
      </c>
      <c r="I98" s="137"/>
      <c r="J98" s="138">
        <f>ROUND(I98*H98,2)</f>
        <v>0</v>
      </c>
      <c r="K98" s="134" t="s">
        <v>216</v>
      </c>
      <c r="L98" s="33"/>
      <c r="M98" s="139" t="s">
        <v>19</v>
      </c>
      <c r="N98" s="140" t="s">
        <v>45</v>
      </c>
      <c r="P98" s="141">
        <f>O98*H98</f>
        <v>0</v>
      </c>
      <c r="Q98" s="141">
        <v>0</v>
      </c>
      <c r="R98" s="141">
        <f>Q98*H98</f>
        <v>0</v>
      </c>
      <c r="S98" s="141">
        <v>0</v>
      </c>
      <c r="T98" s="142">
        <f>S98*H98</f>
        <v>0</v>
      </c>
      <c r="AR98" s="143" t="s">
        <v>217</v>
      </c>
      <c r="AT98" s="143" t="s">
        <v>212</v>
      </c>
      <c r="AU98" s="143" t="s">
        <v>81</v>
      </c>
      <c r="AY98" s="18" t="s">
        <v>210</v>
      </c>
      <c r="BE98" s="144">
        <f>IF(N98="základní",J98,0)</f>
        <v>0</v>
      </c>
      <c r="BF98" s="144">
        <f>IF(N98="snížená",J98,0)</f>
        <v>0</v>
      </c>
      <c r="BG98" s="144">
        <f>IF(N98="zákl. přenesená",J98,0)</f>
        <v>0</v>
      </c>
      <c r="BH98" s="144">
        <f>IF(N98="sníž. přenesená",J98,0)</f>
        <v>0</v>
      </c>
      <c r="BI98" s="144">
        <f>IF(N98="nulová",J98,0)</f>
        <v>0</v>
      </c>
      <c r="BJ98" s="18" t="s">
        <v>81</v>
      </c>
      <c r="BK98" s="144">
        <f>ROUND(I98*H98,2)</f>
        <v>0</v>
      </c>
      <c r="BL98" s="18" t="s">
        <v>217</v>
      </c>
      <c r="BM98" s="143" t="s">
        <v>276</v>
      </c>
    </row>
    <row r="99" spans="2:47" s="1" customFormat="1" ht="11.25">
      <c r="B99" s="33"/>
      <c r="D99" s="145" t="s">
        <v>219</v>
      </c>
      <c r="F99" s="146" t="s">
        <v>4119</v>
      </c>
      <c r="I99" s="147"/>
      <c r="L99" s="33"/>
      <c r="M99" s="148"/>
      <c r="T99" s="54"/>
      <c r="AT99" s="18" t="s">
        <v>219</v>
      </c>
      <c r="AU99" s="18" t="s">
        <v>81</v>
      </c>
    </row>
    <row r="100" spans="2:51" s="13" customFormat="1" ht="11.25">
      <c r="B100" s="156"/>
      <c r="D100" s="150" t="s">
        <v>221</v>
      </c>
      <c r="E100" s="157" t="s">
        <v>19</v>
      </c>
      <c r="F100" s="158" t="s">
        <v>4120</v>
      </c>
      <c r="H100" s="159">
        <v>0.9</v>
      </c>
      <c r="I100" s="160"/>
      <c r="L100" s="156"/>
      <c r="M100" s="161"/>
      <c r="T100" s="162"/>
      <c r="AT100" s="157" t="s">
        <v>221</v>
      </c>
      <c r="AU100" s="157" t="s">
        <v>81</v>
      </c>
      <c r="AV100" s="13" t="s">
        <v>83</v>
      </c>
      <c r="AW100" s="13" t="s">
        <v>34</v>
      </c>
      <c r="AX100" s="13" t="s">
        <v>74</v>
      </c>
      <c r="AY100" s="157" t="s">
        <v>210</v>
      </c>
    </row>
    <row r="101" spans="2:51" s="13" customFormat="1" ht="11.25">
      <c r="B101" s="156"/>
      <c r="D101" s="150" t="s">
        <v>221</v>
      </c>
      <c r="E101" s="157" t="s">
        <v>19</v>
      </c>
      <c r="F101" s="158" t="s">
        <v>4121</v>
      </c>
      <c r="H101" s="159">
        <v>0.5</v>
      </c>
      <c r="I101" s="160"/>
      <c r="L101" s="156"/>
      <c r="M101" s="161"/>
      <c r="T101" s="162"/>
      <c r="AT101" s="157" t="s">
        <v>221</v>
      </c>
      <c r="AU101" s="157" t="s">
        <v>81</v>
      </c>
      <c r="AV101" s="13" t="s">
        <v>83</v>
      </c>
      <c r="AW101" s="13" t="s">
        <v>34</v>
      </c>
      <c r="AX101" s="13" t="s">
        <v>74</v>
      </c>
      <c r="AY101" s="157" t="s">
        <v>210</v>
      </c>
    </row>
    <row r="102" spans="2:51" s="13" customFormat="1" ht="11.25">
      <c r="B102" s="156"/>
      <c r="D102" s="150" t="s">
        <v>221</v>
      </c>
      <c r="E102" s="157" t="s">
        <v>19</v>
      </c>
      <c r="F102" s="158" t="s">
        <v>4122</v>
      </c>
      <c r="H102" s="159">
        <v>0.5</v>
      </c>
      <c r="I102" s="160"/>
      <c r="L102" s="156"/>
      <c r="M102" s="161"/>
      <c r="T102" s="162"/>
      <c r="AT102" s="157" t="s">
        <v>221</v>
      </c>
      <c r="AU102" s="157" t="s">
        <v>81</v>
      </c>
      <c r="AV102" s="13" t="s">
        <v>83</v>
      </c>
      <c r="AW102" s="13" t="s">
        <v>34</v>
      </c>
      <c r="AX102" s="13" t="s">
        <v>74</v>
      </c>
      <c r="AY102" s="157" t="s">
        <v>210</v>
      </c>
    </row>
    <row r="103" spans="2:51" s="13" customFormat="1" ht="11.25">
      <c r="B103" s="156"/>
      <c r="D103" s="150" t="s">
        <v>221</v>
      </c>
      <c r="E103" s="157" t="s">
        <v>19</v>
      </c>
      <c r="F103" s="158" t="s">
        <v>4123</v>
      </c>
      <c r="H103" s="159">
        <v>1.5</v>
      </c>
      <c r="I103" s="160"/>
      <c r="L103" s="156"/>
      <c r="M103" s="161"/>
      <c r="T103" s="162"/>
      <c r="AT103" s="157" t="s">
        <v>221</v>
      </c>
      <c r="AU103" s="157" t="s">
        <v>81</v>
      </c>
      <c r="AV103" s="13" t="s">
        <v>83</v>
      </c>
      <c r="AW103" s="13" t="s">
        <v>34</v>
      </c>
      <c r="AX103" s="13" t="s">
        <v>74</v>
      </c>
      <c r="AY103" s="157" t="s">
        <v>210</v>
      </c>
    </row>
    <row r="104" spans="2:51" s="13" customFormat="1" ht="11.25">
      <c r="B104" s="156"/>
      <c r="D104" s="150" t="s">
        <v>221</v>
      </c>
      <c r="E104" s="157" t="s">
        <v>19</v>
      </c>
      <c r="F104" s="158" t="s">
        <v>4124</v>
      </c>
      <c r="H104" s="159">
        <v>3</v>
      </c>
      <c r="I104" s="160"/>
      <c r="L104" s="156"/>
      <c r="M104" s="161"/>
      <c r="T104" s="162"/>
      <c r="AT104" s="157" t="s">
        <v>221</v>
      </c>
      <c r="AU104" s="157" t="s">
        <v>81</v>
      </c>
      <c r="AV104" s="13" t="s">
        <v>83</v>
      </c>
      <c r="AW104" s="13" t="s">
        <v>34</v>
      </c>
      <c r="AX104" s="13" t="s">
        <v>74</v>
      </c>
      <c r="AY104" s="157" t="s">
        <v>210</v>
      </c>
    </row>
    <row r="105" spans="2:51" s="13" customFormat="1" ht="11.25">
      <c r="B105" s="156"/>
      <c r="D105" s="150" t="s">
        <v>221</v>
      </c>
      <c r="E105" s="157" t="s">
        <v>19</v>
      </c>
      <c r="F105" s="158" t="s">
        <v>4125</v>
      </c>
      <c r="H105" s="159">
        <v>1.3</v>
      </c>
      <c r="I105" s="160"/>
      <c r="L105" s="156"/>
      <c r="M105" s="161"/>
      <c r="T105" s="162"/>
      <c r="AT105" s="157" t="s">
        <v>221</v>
      </c>
      <c r="AU105" s="157" t="s">
        <v>81</v>
      </c>
      <c r="AV105" s="13" t="s">
        <v>83</v>
      </c>
      <c r="AW105" s="13" t="s">
        <v>34</v>
      </c>
      <c r="AX105" s="13" t="s">
        <v>74</v>
      </c>
      <c r="AY105" s="157" t="s">
        <v>210</v>
      </c>
    </row>
    <row r="106" spans="2:51" s="13" customFormat="1" ht="11.25">
      <c r="B106" s="156"/>
      <c r="D106" s="150" t="s">
        <v>221</v>
      </c>
      <c r="E106" s="157" t="s">
        <v>19</v>
      </c>
      <c r="F106" s="158" t="s">
        <v>4126</v>
      </c>
      <c r="H106" s="159">
        <v>2</v>
      </c>
      <c r="I106" s="160"/>
      <c r="L106" s="156"/>
      <c r="M106" s="161"/>
      <c r="T106" s="162"/>
      <c r="AT106" s="157" t="s">
        <v>221</v>
      </c>
      <c r="AU106" s="157" t="s">
        <v>81</v>
      </c>
      <c r="AV106" s="13" t="s">
        <v>83</v>
      </c>
      <c r="AW106" s="13" t="s">
        <v>34</v>
      </c>
      <c r="AX106" s="13" t="s">
        <v>74</v>
      </c>
      <c r="AY106" s="157" t="s">
        <v>210</v>
      </c>
    </row>
    <row r="107" spans="2:51" s="13" customFormat="1" ht="11.25">
      <c r="B107" s="156"/>
      <c r="D107" s="150" t="s">
        <v>221</v>
      </c>
      <c r="E107" s="157" t="s">
        <v>19</v>
      </c>
      <c r="F107" s="158" t="s">
        <v>4127</v>
      </c>
      <c r="H107" s="159">
        <v>1.9</v>
      </c>
      <c r="I107" s="160"/>
      <c r="L107" s="156"/>
      <c r="M107" s="161"/>
      <c r="T107" s="162"/>
      <c r="AT107" s="157" t="s">
        <v>221</v>
      </c>
      <c r="AU107" s="157" t="s">
        <v>81</v>
      </c>
      <c r="AV107" s="13" t="s">
        <v>83</v>
      </c>
      <c r="AW107" s="13" t="s">
        <v>34</v>
      </c>
      <c r="AX107" s="13" t="s">
        <v>74</v>
      </c>
      <c r="AY107" s="157" t="s">
        <v>210</v>
      </c>
    </row>
    <row r="108" spans="2:51" s="13" customFormat="1" ht="11.25">
      <c r="B108" s="156"/>
      <c r="D108" s="150" t="s">
        <v>221</v>
      </c>
      <c r="E108" s="157" t="s">
        <v>19</v>
      </c>
      <c r="F108" s="158" t="s">
        <v>4128</v>
      </c>
      <c r="H108" s="159">
        <v>2.8</v>
      </c>
      <c r="I108" s="160"/>
      <c r="L108" s="156"/>
      <c r="M108" s="161"/>
      <c r="T108" s="162"/>
      <c r="AT108" s="157" t="s">
        <v>221</v>
      </c>
      <c r="AU108" s="157" t="s">
        <v>81</v>
      </c>
      <c r="AV108" s="13" t="s">
        <v>83</v>
      </c>
      <c r="AW108" s="13" t="s">
        <v>34</v>
      </c>
      <c r="AX108" s="13" t="s">
        <v>74</v>
      </c>
      <c r="AY108" s="157" t="s">
        <v>210</v>
      </c>
    </row>
    <row r="109" spans="2:51" s="13" customFormat="1" ht="11.25">
      <c r="B109" s="156"/>
      <c r="D109" s="150" t="s">
        <v>221</v>
      </c>
      <c r="E109" s="157" t="s">
        <v>19</v>
      </c>
      <c r="F109" s="158" t="s">
        <v>4129</v>
      </c>
      <c r="H109" s="159">
        <v>4</v>
      </c>
      <c r="I109" s="160"/>
      <c r="L109" s="156"/>
      <c r="M109" s="161"/>
      <c r="T109" s="162"/>
      <c r="AT109" s="157" t="s">
        <v>221</v>
      </c>
      <c r="AU109" s="157" t="s">
        <v>81</v>
      </c>
      <c r="AV109" s="13" t="s">
        <v>83</v>
      </c>
      <c r="AW109" s="13" t="s">
        <v>34</v>
      </c>
      <c r="AX109" s="13" t="s">
        <v>74</v>
      </c>
      <c r="AY109" s="157" t="s">
        <v>210</v>
      </c>
    </row>
    <row r="110" spans="2:51" s="12" customFormat="1" ht="22.5">
      <c r="B110" s="149"/>
      <c r="D110" s="150" t="s">
        <v>221</v>
      </c>
      <c r="E110" s="151" t="s">
        <v>19</v>
      </c>
      <c r="F110" s="152" t="s">
        <v>4130</v>
      </c>
      <c r="H110" s="151" t="s">
        <v>19</v>
      </c>
      <c r="I110" s="153"/>
      <c r="L110" s="149"/>
      <c r="M110" s="154"/>
      <c r="T110" s="155"/>
      <c r="AT110" s="151" t="s">
        <v>221</v>
      </c>
      <c r="AU110" s="151" t="s">
        <v>81</v>
      </c>
      <c r="AV110" s="12" t="s">
        <v>81</v>
      </c>
      <c r="AW110" s="12" t="s">
        <v>34</v>
      </c>
      <c r="AX110" s="12" t="s">
        <v>74</v>
      </c>
      <c r="AY110" s="151" t="s">
        <v>210</v>
      </c>
    </row>
    <row r="111" spans="2:51" s="13" customFormat="1" ht="11.25">
      <c r="B111" s="156"/>
      <c r="D111" s="150" t="s">
        <v>221</v>
      </c>
      <c r="E111" s="157" t="s">
        <v>19</v>
      </c>
      <c r="F111" s="158" t="s">
        <v>4131</v>
      </c>
      <c r="H111" s="159">
        <v>9.6</v>
      </c>
      <c r="I111" s="160"/>
      <c r="L111" s="156"/>
      <c r="M111" s="161"/>
      <c r="T111" s="162"/>
      <c r="AT111" s="157" t="s">
        <v>221</v>
      </c>
      <c r="AU111" s="157" t="s">
        <v>81</v>
      </c>
      <c r="AV111" s="13" t="s">
        <v>83</v>
      </c>
      <c r="AW111" s="13" t="s">
        <v>34</v>
      </c>
      <c r="AX111" s="13" t="s">
        <v>74</v>
      </c>
      <c r="AY111" s="157" t="s">
        <v>210</v>
      </c>
    </row>
    <row r="112" spans="2:51" s="15" customFormat="1" ht="11.25">
      <c r="B112" s="170"/>
      <c r="D112" s="150" t="s">
        <v>221</v>
      </c>
      <c r="E112" s="171" t="s">
        <v>19</v>
      </c>
      <c r="F112" s="172" t="s">
        <v>236</v>
      </c>
      <c r="H112" s="173">
        <v>28</v>
      </c>
      <c r="I112" s="174"/>
      <c r="L112" s="170"/>
      <c r="M112" s="175"/>
      <c r="T112" s="176"/>
      <c r="AT112" s="171" t="s">
        <v>221</v>
      </c>
      <c r="AU112" s="171" t="s">
        <v>81</v>
      </c>
      <c r="AV112" s="15" t="s">
        <v>217</v>
      </c>
      <c r="AW112" s="15" t="s">
        <v>34</v>
      </c>
      <c r="AX112" s="15" t="s">
        <v>81</v>
      </c>
      <c r="AY112" s="171" t="s">
        <v>210</v>
      </c>
    </row>
    <row r="113" spans="2:65" s="1" customFormat="1" ht="21.75" customHeight="1">
      <c r="B113" s="33"/>
      <c r="C113" s="132" t="s">
        <v>217</v>
      </c>
      <c r="D113" s="132" t="s">
        <v>212</v>
      </c>
      <c r="E113" s="133" t="s">
        <v>4132</v>
      </c>
      <c r="F113" s="134" t="s">
        <v>4133</v>
      </c>
      <c r="G113" s="135" t="s">
        <v>868</v>
      </c>
      <c r="H113" s="136">
        <v>2</v>
      </c>
      <c r="I113" s="137"/>
      <c r="J113" s="138">
        <f>ROUND(I113*H113,2)</f>
        <v>0</v>
      </c>
      <c r="K113" s="134" t="s">
        <v>296</v>
      </c>
      <c r="L113" s="33"/>
      <c r="M113" s="139" t="s">
        <v>19</v>
      </c>
      <c r="N113" s="140" t="s">
        <v>45</v>
      </c>
      <c r="P113" s="141">
        <f>O113*H113</f>
        <v>0</v>
      </c>
      <c r="Q113" s="141">
        <v>0</v>
      </c>
      <c r="R113" s="141">
        <f>Q113*H113</f>
        <v>0</v>
      </c>
      <c r="S113" s="141">
        <v>0</v>
      </c>
      <c r="T113" s="142">
        <f>S113*H113</f>
        <v>0</v>
      </c>
      <c r="AR113" s="143" t="s">
        <v>217</v>
      </c>
      <c r="AT113" s="143" t="s">
        <v>212</v>
      </c>
      <c r="AU113" s="143" t="s">
        <v>81</v>
      </c>
      <c r="AY113" s="18" t="s">
        <v>210</v>
      </c>
      <c r="BE113" s="144">
        <f>IF(N113="základní",J113,0)</f>
        <v>0</v>
      </c>
      <c r="BF113" s="144">
        <f>IF(N113="snížená",J113,0)</f>
        <v>0</v>
      </c>
      <c r="BG113" s="144">
        <f>IF(N113="zákl. přenesená",J113,0)</f>
        <v>0</v>
      </c>
      <c r="BH113" s="144">
        <f>IF(N113="sníž. přenesená",J113,0)</f>
        <v>0</v>
      </c>
      <c r="BI113" s="144">
        <f>IF(N113="nulová",J113,0)</f>
        <v>0</v>
      </c>
      <c r="BJ113" s="18" t="s">
        <v>81</v>
      </c>
      <c r="BK113" s="144">
        <f>ROUND(I113*H113,2)</f>
        <v>0</v>
      </c>
      <c r="BL113" s="18" t="s">
        <v>217</v>
      </c>
      <c r="BM113" s="143" t="s">
        <v>286</v>
      </c>
    </row>
    <row r="114" spans="2:65" s="1" customFormat="1" ht="24.2" customHeight="1">
      <c r="B114" s="33"/>
      <c r="C114" s="132" t="s">
        <v>267</v>
      </c>
      <c r="D114" s="132" t="s">
        <v>212</v>
      </c>
      <c r="E114" s="133" t="s">
        <v>4134</v>
      </c>
      <c r="F114" s="134" t="s">
        <v>4135</v>
      </c>
      <c r="G114" s="135" t="s">
        <v>417</v>
      </c>
      <c r="H114" s="136">
        <v>8.5</v>
      </c>
      <c r="I114" s="137"/>
      <c r="J114" s="138">
        <f>ROUND(I114*H114,2)</f>
        <v>0</v>
      </c>
      <c r="K114" s="134" t="s">
        <v>216</v>
      </c>
      <c r="L114" s="33"/>
      <c r="M114" s="139" t="s">
        <v>19</v>
      </c>
      <c r="N114" s="140" t="s">
        <v>45</v>
      </c>
      <c r="P114" s="141">
        <f>O114*H114</f>
        <v>0</v>
      </c>
      <c r="Q114" s="141">
        <v>0</v>
      </c>
      <c r="R114" s="141">
        <f>Q114*H114</f>
        <v>0</v>
      </c>
      <c r="S114" s="141">
        <v>0.23</v>
      </c>
      <c r="T114" s="142">
        <f>S114*H114</f>
        <v>1.955</v>
      </c>
      <c r="AR114" s="143" t="s">
        <v>217</v>
      </c>
      <c r="AT114" s="143" t="s">
        <v>212</v>
      </c>
      <c r="AU114" s="143" t="s">
        <v>81</v>
      </c>
      <c r="AY114" s="18" t="s">
        <v>210</v>
      </c>
      <c r="BE114" s="144">
        <f>IF(N114="základní",J114,0)</f>
        <v>0</v>
      </c>
      <c r="BF114" s="144">
        <f>IF(N114="snížená",J114,0)</f>
        <v>0</v>
      </c>
      <c r="BG114" s="144">
        <f>IF(N114="zákl. přenesená",J114,0)</f>
        <v>0</v>
      </c>
      <c r="BH114" s="144">
        <f>IF(N114="sníž. přenesená",J114,0)</f>
        <v>0</v>
      </c>
      <c r="BI114" s="144">
        <f>IF(N114="nulová",J114,0)</f>
        <v>0</v>
      </c>
      <c r="BJ114" s="18" t="s">
        <v>81</v>
      </c>
      <c r="BK114" s="144">
        <f>ROUND(I114*H114,2)</f>
        <v>0</v>
      </c>
      <c r="BL114" s="18" t="s">
        <v>217</v>
      </c>
      <c r="BM114" s="143" t="s">
        <v>299</v>
      </c>
    </row>
    <row r="115" spans="2:47" s="1" customFormat="1" ht="11.25">
      <c r="B115" s="33"/>
      <c r="D115" s="145" t="s">
        <v>219</v>
      </c>
      <c r="F115" s="146" t="s">
        <v>4136</v>
      </c>
      <c r="I115" s="147"/>
      <c r="L115" s="33"/>
      <c r="M115" s="148"/>
      <c r="T115" s="54"/>
      <c r="AT115" s="18" t="s">
        <v>219</v>
      </c>
      <c r="AU115" s="18" t="s">
        <v>81</v>
      </c>
    </row>
    <row r="116" spans="2:65" s="1" customFormat="1" ht="16.5" customHeight="1">
      <c r="B116" s="33"/>
      <c r="C116" s="132" t="s">
        <v>276</v>
      </c>
      <c r="D116" s="132" t="s">
        <v>212</v>
      </c>
      <c r="E116" s="133" t="s">
        <v>4137</v>
      </c>
      <c r="F116" s="134" t="s">
        <v>4138</v>
      </c>
      <c r="G116" s="135" t="s">
        <v>868</v>
      </c>
      <c r="H116" s="136">
        <v>1</v>
      </c>
      <c r="I116" s="137"/>
      <c r="J116" s="138">
        <f>ROUND(I116*H116,2)</f>
        <v>0</v>
      </c>
      <c r="K116" s="134" t="s">
        <v>296</v>
      </c>
      <c r="L116" s="33"/>
      <c r="M116" s="139" t="s">
        <v>19</v>
      </c>
      <c r="N116" s="140" t="s">
        <v>45</v>
      </c>
      <c r="P116" s="141">
        <f>O116*H116</f>
        <v>0</v>
      </c>
      <c r="Q116" s="141">
        <v>0</v>
      </c>
      <c r="R116" s="141">
        <f>Q116*H116</f>
        <v>0</v>
      </c>
      <c r="S116" s="141">
        <v>0.02</v>
      </c>
      <c r="T116" s="142">
        <f>S116*H116</f>
        <v>0.02</v>
      </c>
      <c r="AR116" s="143" t="s">
        <v>217</v>
      </c>
      <c r="AT116" s="143" t="s">
        <v>212</v>
      </c>
      <c r="AU116" s="143" t="s">
        <v>81</v>
      </c>
      <c r="AY116" s="18" t="s">
        <v>210</v>
      </c>
      <c r="BE116" s="144">
        <f>IF(N116="základní",J116,0)</f>
        <v>0</v>
      </c>
      <c r="BF116" s="144">
        <f>IF(N116="snížená",J116,0)</f>
        <v>0</v>
      </c>
      <c r="BG116" s="144">
        <f>IF(N116="zákl. přenesená",J116,0)</f>
        <v>0</v>
      </c>
      <c r="BH116" s="144">
        <f>IF(N116="sníž. přenesená",J116,0)</f>
        <v>0</v>
      </c>
      <c r="BI116" s="144">
        <f>IF(N116="nulová",J116,0)</f>
        <v>0</v>
      </c>
      <c r="BJ116" s="18" t="s">
        <v>81</v>
      </c>
      <c r="BK116" s="144">
        <f>ROUND(I116*H116,2)</f>
        <v>0</v>
      </c>
      <c r="BL116" s="18" t="s">
        <v>217</v>
      </c>
      <c r="BM116" s="143" t="s">
        <v>314</v>
      </c>
    </row>
    <row r="117" spans="2:51" s="12" customFormat="1" ht="11.25">
      <c r="B117" s="149"/>
      <c r="D117" s="150" t="s">
        <v>221</v>
      </c>
      <c r="E117" s="151" t="s">
        <v>19</v>
      </c>
      <c r="F117" s="152" t="s">
        <v>4139</v>
      </c>
      <c r="H117" s="151" t="s">
        <v>19</v>
      </c>
      <c r="I117" s="153"/>
      <c r="L117" s="149"/>
      <c r="M117" s="154"/>
      <c r="T117" s="155"/>
      <c r="AT117" s="151" t="s">
        <v>221</v>
      </c>
      <c r="AU117" s="151" t="s">
        <v>81</v>
      </c>
      <c r="AV117" s="12" t="s">
        <v>81</v>
      </c>
      <c r="AW117" s="12" t="s">
        <v>34</v>
      </c>
      <c r="AX117" s="12" t="s">
        <v>74</v>
      </c>
      <c r="AY117" s="151" t="s">
        <v>210</v>
      </c>
    </row>
    <row r="118" spans="2:51" s="12" customFormat="1" ht="11.25">
      <c r="B118" s="149"/>
      <c r="D118" s="150" t="s">
        <v>221</v>
      </c>
      <c r="E118" s="151" t="s">
        <v>19</v>
      </c>
      <c r="F118" s="152" t="s">
        <v>4140</v>
      </c>
      <c r="H118" s="151" t="s">
        <v>19</v>
      </c>
      <c r="I118" s="153"/>
      <c r="L118" s="149"/>
      <c r="M118" s="154"/>
      <c r="T118" s="155"/>
      <c r="AT118" s="151" t="s">
        <v>221</v>
      </c>
      <c r="AU118" s="151" t="s">
        <v>81</v>
      </c>
      <c r="AV118" s="12" t="s">
        <v>81</v>
      </c>
      <c r="AW118" s="12" t="s">
        <v>34</v>
      </c>
      <c r="AX118" s="12" t="s">
        <v>74</v>
      </c>
      <c r="AY118" s="151" t="s">
        <v>210</v>
      </c>
    </row>
    <row r="119" spans="2:51" s="13" customFormat="1" ht="11.25">
      <c r="B119" s="156"/>
      <c r="D119" s="150" t="s">
        <v>221</v>
      </c>
      <c r="E119" s="157" t="s">
        <v>19</v>
      </c>
      <c r="F119" s="158" t="s">
        <v>81</v>
      </c>
      <c r="H119" s="159">
        <v>1</v>
      </c>
      <c r="I119" s="160"/>
      <c r="L119" s="156"/>
      <c r="M119" s="161"/>
      <c r="T119" s="162"/>
      <c r="AT119" s="157" t="s">
        <v>221</v>
      </c>
      <c r="AU119" s="157" t="s">
        <v>81</v>
      </c>
      <c r="AV119" s="13" t="s">
        <v>83</v>
      </c>
      <c r="AW119" s="13" t="s">
        <v>34</v>
      </c>
      <c r="AX119" s="13" t="s">
        <v>81</v>
      </c>
      <c r="AY119" s="157" t="s">
        <v>210</v>
      </c>
    </row>
    <row r="120" spans="2:65" s="1" customFormat="1" ht="37.9" customHeight="1">
      <c r="B120" s="33"/>
      <c r="C120" s="132" t="s">
        <v>281</v>
      </c>
      <c r="D120" s="132" t="s">
        <v>212</v>
      </c>
      <c r="E120" s="133" t="s">
        <v>4141</v>
      </c>
      <c r="F120" s="134" t="s">
        <v>4142</v>
      </c>
      <c r="G120" s="135" t="s">
        <v>270</v>
      </c>
      <c r="H120" s="136">
        <v>114.01</v>
      </c>
      <c r="I120" s="137"/>
      <c r="J120" s="138">
        <f>ROUND(I120*H120,2)</f>
        <v>0</v>
      </c>
      <c r="K120" s="134" t="s">
        <v>216</v>
      </c>
      <c r="L120" s="33"/>
      <c r="M120" s="139" t="s">
        <v>19</v>
      </c>
      <c r="N120" s="140" t="s">
        <v>45</v>
      </c>
      <c r="P120" s="141">
        <f>O120*H120</f>
        <v>0</v>
      </c>
      <c r="Q120" s="141">
        <v>0</v>
      </c>
      <c r="R120" s="141">
        <f>Q120*H120</f>
        <v>0</v>
      </c>
      <c r="S120" s="141">
        <v>0.235</v>
      </c>
      <c r="T120" s="142">
        <f>S120*H120</f>
        <v>26.79235</v>
      </c>
      <c r="AR120" s="143" t="s">
        <v>217</v>
      </c>
      <c r="AT120" s="143" t="s">
        <v>212</v>
      </c>
      <c r="AU120" s="143" t="s">
        <v>81</v>
      </c>
      <c r="AY120" s="18" t="s">
        <v>210</v>
      </c>
      <c r="BE120" s="144">
        <f>IF(N120="základní",J120,0)</f>
        <v>0</v>
      </c>
      <c r="BF120" s="144">
        <f>IF(N120="snížená",J120,0)</f>
        <v>0</v>
      </c>
      <c r="BG120" s="144">
        <f>IF(N120="zákl. přenesená",J120,0)</f>
        <v>0</v>
      </c>
      <c r="BH120" s="144">
        <f>IF(N120="sníž. přenesená",J120,0)</f>
        <v>0</v>
      </c>
      <c r="BI120" s="144">
        <f>IF(N120="nulová",J120,0)</f>
        <v>0</v>
      </c>
      <c r="BJ120" s="18" t="s">
        <v>81</v>
      </c>
      <c r="BK120" s="144">
        <f>ROUND(I120*H120,2)</f>
        <v>0</v>
      </c>
      <c r="BL120" s="18" t="s">
        <v>217</v>
      </c>
      <c r="BM120" s="143" t="s">
        <v>349</v>
      </c>
    </row>
    <row r="121" spans="2:47" s="1" customFormat="1" ht="11.25">
      <c r="B121" s="33"/>
      <c r="D121" s="145" t="s">
        <v>219</v>
      </c>
      <c r="F121" s="146" t="s">
        <v>4143</v>
      </c>
      <c r="I121" s="147"/>
      <c r="L121" s="33"/>
      <c r="M121" s="148"/>
      <c r="T121" s="54"/>
      <c r="AT121" s="18" t="s">
        <v>219</v>
      </c>
      <c r="AU121" s="18" t="s">
        <v>81</v>
      </c>
    </row>
    <row r="122" spans="2:51" s="12" customFormat="1" ht="11.25">
      <c r="B122" s="149"/>
      <c r="D122" s="150" t="s">
        <v>221</v>
      </c>
      <c r="E122" s="151" t="s">
        <v>19</v>
      </c>
      <c r="F122" s="152" t="s">
        <v>4144</v>
      </c>
      <c r="H122" s="151" t="s">
        <v>19</v>
      </c>
      <c r="I122" s="153"/>
      <c r="L122" s="149"/>
      <c r="M122" s="154"/>
      <c r="T122" s="155"/>
      <c r="AT122" s="151" t="s">
        <v>221</v>
      </c>
      <c r="AU122" s="151" t="s">
        <v>81</v>
      </c>
      <c r="AV122" s="12" t="s">
        <v>81</v>
      </c>
      <c r="AW122" s="12" t="s">
        <v>34</v>
      </c>
      <c r="AX122" s="12" t="s">
        <v>74</v>
      </c>
      <c r="AY122" s="151" t="s">
        <v>210</v>
      </c>
    </row>
    <row r="123" spans="2:51" s="12" customFormat="1" ht="11.25">
      <c r="B123" s="149"/>
      <c r="D123" s="150" t="s">
        <v>221</v>
      </c>
      <c r="E123" s="151" t="s">
        <v>19</v>
      </c>
      <c r="F123" s="152" t="s">
        <v>4145</v>
      </c>
      <c r="H123" s="151" t="s">
        <v>19</v>
      </c>
      <c r="I123" s="153"/>
      <c r="L123" s="149"/>
      <c r="M123" s="154"/>
      <c r="T123" s="155"/>
      <c r="AT123" s="151" t="s">
        <v>221</v>
      </c>
      <c r="AU123" s="151" t="s">
        <v>81</v>
      </c>
      <c r="AV123" s="12" t="s">
        <v>81</v>
      </c>
      <c r="AW123" s="12" t="s">
        <v>34</v>
      </c>
      <c r="AX123" s="12" t="s">
        <v>74</v>
      </c>
      <c r="AY123" s="151" t="s">
        <v>210</v>
      </c>
    </row>
    <row r="124" spans="2:51" s="12" customFormat="1" ht="11.25">
      <c r="B124" s="149"/>
      <c r="D124" s="150" t="s">
        <v>221</v>
      </c>
      <c r="E124" s="151" t="s">
        <v>19</v>
      </c>
      <c r="F124" s="152" t="s">
        <v>4146</v>
      </c>
      <c r="H124" s="151" t="s">
        <v>19</v>
      </c>
      <c r="I124" s="153"/>
      <c r="L124" s="149"/>
      <c r="M124" s="154"/>
      <c r="T124" s="155"/>
      <c r="AT124" s="151" t="s">
        <v>221</v>
      </c>
      <c r="AU124" s="151" t="s">
        <v>81</v>
      </c>
      <c r="AV124" s="12" t="s">
        <v>81</v>
      </c>
      <c r="AW124" s="12" t="s">
        <v>34</v>
      </c>
      <c r="AX124" s="12" t="s">
        <v>74</v>
      </c>
      <c r="AY124" s="151" t="s">
        <v>210</v>
      </c>
    </row>
    <row r="125" spans="2:51" s="13" customFormat="1" ht="11.25">
      <c r="B125" s="156"/>
      <c r="D125" s="150" t="s">
        <v>221</v>
      </c>
      <c r="E125" s="157" t="s">
        <v>19</v>
      </c>
      <c r="F125" s="158" t="s">
        <v>4147</v>
      </c>
      <c r="H125" s="159">
        <v>45.5</v>
      </c>
      <c r="I125" s="160"/>
      <c r="L125" s="156"/>
      <c r="M125" s="161"/>
      <c r="T125" s="162"/>
      <c r="AT125" s="157" t="s">
        <v>221</v>
      </c>
      <c r="AU125" s="157" t="s">
        <v>81</v>
      </c>
      <c r="AV125" s="13" t="s">
        <v>83</v>
      </c>
      <c r="AW125" s="13" t="s">
        <v>34</v>
      </c>
      <c r="AX125" s="13" t="s">
        <v>74</v>
      </c>
      <c r="AY125" s="157" t="s">
        <v>210</v>
      </c>
    </row>
    <row r="126" spans="2:51" s="13" customFormat="1" ht="11.25">
      <c r="B126" s="156"/>
      <c r="D126" s="150" t="s">
        <v>221</v>
      </c>
      <c r="E126" s="157" t="s">
        <v>19</v>
      </c>
      <c r="F126" s="158" t="s">
        <v>4148</v>
      </c>
      <c r="H126" s="159">
        <v>49.4</v>
      </c>
      <c r="I126" s="160"/>
      <c r="L126" s="156"/>
      <c r="M126" s="161"/>
      <c r="T126" s="162"/>
      <c r="AT126" s="157" t="s">
        <v>221</v>
      </c>
      <c r="AU126" s="157" t="s">
        <v>81</v>
      </c>
      <c r="AV126" s="13" t="s">
        <v>83</v>
      </c>
      <c r="AW126" s="13" t="s">
        <v>34</v>
      </c>
      <c r="AX126" s="13" t="s">
        <v>74</v>
      </c>
      <c r="AY126" s="157" t="s">
        <v>210</v>
      </c>
    </row>
    <row r="127" spans="2:51" s="13" customFormat="1" ht="11.25">
      <c r="B127" s="156"/>
      <c r="D127" s="150" t="s">
        <v>221</v>
      </c>
      <c r="E127" s="157" t="s">
        <v>19</v>
      </c>
      <c r="F127" s="158" t="s">
        <v>4149</v>
      </c>
      <c r="H127" s="159">
        <v>13.91</v>
      </c>
      <c r="I127" s="160"/>
      <c r="L127" s="156"/>
      <c r="M127" s="161"/>
      <c r="T127" s="162"/>
      <c r="AT127" s="157" t="s">
        <v>221</v>
      </c>
      <c r="AU127" s="157" t="s">
        <v>81</v>
      </c>
      <c r="AV127" s="13" t="s">
        <v>83</v>
      </c>
      <c r="AW127" s="13" t="s">
        <v>34</v>
      </c>
      <c r="AX127" s="13" t="s">
        <v>74</v>
      </c>
      <c r="AY127" s="157" t="s">
        <v>210</v>
      </c>
    </row>
    <row r="128" spans="2:51" s="13" customFormat="1" ht="11.25">
      <c r="B128" s="156"/>
      <c r="D128" s="150" t="s">
        <v>221</v>
      </c>
      <c r="E128" s="157" t="s">
        <v>19</v>
      </c>
      <c r="F128" s="158" t="s">
        <v>4150</v>
      </c>
      <c r="H128" s="159">
        <v>5.2</v>
      </c>
      <c r="I128" s="160"/>
      <c r="L128" s="156"/>
      <c r="M128" s="161"/>
      <c r="T128" s="162"/>
      <c r="AT128" s="157" t="s">
        <v>221</v>
      </c>
      <c r="AU128" s="157" t="s">
        <v>81</v>
      </c>
      <c r="AV128" s="13" t="s">
        <v>83</v>
      </c>
      <c r="AW128" s="13" t="s">
        <v>34</v>
      </c>
      <c r="AX128" s="13" t="s">
        <v>74</v>
      </c>
      <c r="AY128" s="157" t="s">
        <v>210</v>
      </c>
    </row>
    <row r="129" spans="2:51" s="12" customFormat="1" ht="11.25">
      <c r="B129" s="149"/>
      <c r="D129" s="150" t="s">
        <v>221</v>
      </c>
      <c r="E129" s="151" t="s">
        <v>19</v>
      </c>
      <c r="F129" s="152" t="s">
        <v>4151</v>
      </c>
      <c r="H129" s="151" t="s">
        <v>19</v>
      </c>
      <c r="I129" s="153"/>
      <c r="L129" s="149"/>
      <c r="M129" s="154"/>
      <c r="T129" s="155"/>
      <c r="AT129" s="151" t="s">
        <v>221</v>
      </c>
      <c r="AU129" s="151" t="s">
        <v>81</v>
      </c>
      <c r="AV129" s="12" t="s">
        <v>81</v>
      </c>
      <c r="AW129" s="12" t="s">
        <v>34</v>
      </c>
      <c r="AX129" s="12" t="s">
        <v>74</v>
      </c>
      <c r="AY129" s="151" t="s">
        <v>210</v>
      </c>
    </row>
    <row r="130" spans="2:51" s="12" customFormat="1" ht="11.25">
      <c r="B130" s="149"/>
      <c r="D130" s="150" t="s">
        <v>221</v>
      </c>
      <c r="E130" s="151" t="s">
        <v>19</v>
      </c>
      <c r="F130" s="152" t="s">
        <v>4152</v>
      </c>
      <c r="H130" s="151" t="s">
        <v>19</v>
      </c>
      <c r="I130" s="153"/>
      <c r="L130" s="149"/>
      <c r="M130" s="154"/>
      <c r="T130" s="155"/>
      <c r="AT130" s="151" t="s">
        <v>221</v>
      </c>
      <c r="AU130" s="151" t="s">
        <v>81</v>
      </c>
      <c r="AV130" s="12" t="s">
        <v>81</v>
      </c>
      <c r="AW130" s="12" t="s">
        <v>34</v>
      </c>
      <c r="AX130" s="12" t="s">
        <v>74</v>
      </c>
      <c r="AY130" s="151" t="s">
        <v>210</v>
      </c>
    </row>
    <row r="131" spans="2:51" s="15" customFormat="1" ht="11.25">
      <c r="B131" s="170"/>
      <c r="D131" s="150" t="s">
        <v>221</v>
      </c>
      <c r="E131" s="171" t="s">
        <v>19</v>
      </c>
      <c r="F131" s="172" t="s">
        <v>236</v>
      </c>
      <c r="H131" s="173">
        <v>114.01</v>
      </c>
      <c r="I131" s="174"/>
      <c r="L131" s="170"/>
      <c r="M131" s="175"/>
      <c r="T131" s="176"/>
      <c r="AT131" s="171" t="s">
        <v>221</v>
      </c>
      <c r="AU131" s="171" t="s">
        <v>81</v>
      </c>
      <c r="AV131" s="15" t="s">
        <v>217</v>
      </c>
      <c r="AW131" s="15" t="s">
        <v>34</v>
      </c>
      <c r="AX131" s="15" t="s">
        <v>81</v>
      </c>
      <c r="AY131" s="171" t="s">
        <v>210</v>
      </c>
    </row>
    <row r="132" spans="2:65" s="1" customFormat="1" ht="16.5" customHeight="1">
      <c r="B132" s="33"/>
      <c r="C132" s="132" t="s">
        <v>286</v>
      </c>
      <c r="D132" s="132" t="s">
        <v>212</v>
      </c>
      <c r="E132" s="133" t="s">
        <v>4153</v>
      </c>
      <c r="F132" s="134" t="s">
        <v>4154</v>
      </c>
      <c r="G132" s="135" t="s">
        <v>270</v>
      </c>
      <c r="H132" s="136">
        <v>114.01</v>
      </c>
      <c r="I132" s="137"/>
      <c r="J132" s="138">
        <f>ROUND(I132*H132,2)</f>
        <v>0</v>
      </c>
      <c r="K132" s="134" t="s">
        <v>296</v>
      </c>
      <c r="L132" s="33"/>
      <c r="M132" s="139" t="s">
        <v>19</v>
      </c>
      <c r="N132" s="140" t="s">
        <v>45</v>
      </c>
      <c r="P132" s="141">
        <f>O132*H132</f>
        <v>0</v>
      </c>
      <c r="Q132" s="141">
        <v>0</v>
      </c>
      <c r="R132" s="141">
        <f>Q132*H132</f>
        <v>0</v>
      </c>
      <c r="S132" s="141">
        <v>0</v>
      </c>
      <c r="T132" s="142">
        <f>S132*H132</f>
        <v>0</v>
      </c>
      <c r="AR132" s="143" t="s">
        <v>217</v>
      </c>
      <c r="AT132" s="143" t="s">
        <v>212</v>
      </c>
      <c r="AU132" s="143" t="s">
        <v>81</v>
      </c>
      <c r="AY132" s="18" t="s">
        <v>210</v>
      </c>
      <c r="BE132" s="144">
        <f>IF(N132="základní",J132,0)</f>
        <v>0</v>
      </c>
      <c r="BF132" s="144">
        <f>IF(N132="snížená",J132,0)</f>
        <v>0</v>
      </c>
      <c r="BG132" s="144">
        <f>IF(N132="zákl. přenesená",J132,0)</f>
        <v>0</v>
      </c>
      <c r="BH132" s="144">
        <f>IF(N132="sníž. přenesená",J132,0)</f>
        <v>0</v>
      </c>
      <c r="BI132" s="144">
        <f>IF(N132="nulová",J132,0)</f>
        <v>0</v>
      </c>
      <c r="BJ132" s="18" t="s">
        <v>81</v>
      </c>
      <c r="BK132" s="144">
        <f>ROUND(I132*H132,2)</f>
        <v>0</v>
      </c>
      <c r="BL132" s="18" t="s">
        <v>217</v>
      </c>
      <c r="BM132" s="143" t="s">
        <v>368</v>
      </c>
    </row>
    <row r="133" spans="2:65" s="1" customFormat="1" ht="37.9" customHeight="1">
      <c r="B133" s="33"/>
      <c r="C133" s="132" t="s">
        <v>292</v>
      </c>
      <c r="D133" s="132" t="s">
        <v>212</v>
      </c>
      <c r="E133" s="133" t="s">
        <v>4141</v>
      </c>
      <c r="F133" s="134" t="s">
        <v>4142</v>
      </c>
      <c r="G133" s="135" t="s">
        <v>270</v>
      </c>
      <c r="H133" s="136">
        <v>4.94</v>
      </c>
      <c r="I133" s="137"/>
      <c r="J133" s="138">
        <f>ROUND(I133*H133,2)</f>
        <v>0</v>
      </c>
      <c r="K133" s="134" t="s">
        <v>216</v>
      </c>
      <c r="L133" s="33"/>
      <c r="M133" s="139" t="s">
        <v>19</v>
      </c>
      <c r="N133" s="140" t="s">
        <v>45</v>
      </c>
      <c r="P133" s="141">
        <f>O133*H133</f>
        <v>0</v>
      </c>
      <c r="Q133" s="141">
        <v>0</v>
      </c>
      <c r="R133" s="141">
        <f>Q133*H133</f>
        <v>0</v>
      </c>
      <c r="S133" s="141">
        <v>0.235</v>
      </c>
      <c r="T133" s="142">
        <f>S133*H133</f>
        <v>1.1609</v>
      </c>
      <c r="AR133" s="143" t="s">
        <v>217</v>
      </c>
      <c r="AT133" s="143" t="s">
        <v>212</v>
      </c>
      <c r="AU133" s="143" t="s">
        <v>81</v>
      </c>
      <c r="AY133" s="18" t="s">
        <v>210</v>
      </c>
      <c r="BE133" s="144">
        <f>IF(N133="základní",J133,0)</f>
        <v>0</v>
      </c>
      <c r="BF133" s="144">
        <f>IF(N133="snížená",J133,0)</f>
        <v>0</v>
      </c>
      <c r="BG133" s="144">
        <f>IF(N133="zákl. přenesená",J133,0)</f>
        <v>0</v>
      </c>
      <c r="BH133" s="144">
        <f>IF(N133="sníž. přenesená",J133,0)</f>
        <v>0</v>
      </c>
      <c r="BI133" s="144">
        <f>IF(N133="nulová",J133,0)</f>
        <v>0</v>
      </c>
      <c r="BJ133" s="18" t="s">
        <v>81</v>
      </c>
      <c r="BK133" s="144">
        <f>ROUND(I133*H133,2)</f>
        <v>0</v>
      </c>
      <c r="BL133" s="18" t="s">
        <v>217</v>
      </c>
      <c r="BM133" s="143" t="s">
        <v>386</v>
      </c>
    </row>
    <row r="134" spans="2:47" s="1" customFormat="1" ht="11.25">
      <c r="B134" s="33"/>
      <c r="D134" s="145" t="s">
        <v>219</v>
      </c>
      <c r="F134" s="146" t="s">
        <v>4143</v>
      </c>
      <c r="I134" s="147"/>
      <c r="L134" s="33"/>
      <c r="M134" s="148"/>
      <c r="T134" s="54"/>
      <c r="AT134" s="18" t="s">
        <v>219</v>
      </c>
      <c r="AU134" s="18" t="s">
        <v>81</v>
      </c>
    </row>
    <row r="135" spans="2:51" s="13" customFormat="1" ht="11.25">
      <c r="B135" s="156"/>
      <c r="D135" s="150" t="s">
        <v>221</v>
      </c>
      <c r="E135" s="157" t="s">
        <v>19</v>
      </c>
      <c r="F135" s="158" t="s">
        <v>4155</v>
      </c>
      <c r="H135" s="159">
        <v>4.94</v>
      </c>
      <c r="I135" s="160"/>
      <c r="L135" s="156"/>
      <c r="M135" s="161"/>
      <c r="T135" s="162"/>
      <c r="AT135" s="157" t="s">
        <v>221</v>
      </c>
      <c r="AU135" s="157" t="s">
        <v>81</v>
      </c>
      <c r="AV135" s="13" t="s">
        <v>83</v>
      </c>
      <c r="AW135" s="13" t="s">
        <v>34</v>
      </c>
      <c r="AX135" s="13" t="s">
        <v>74</v>
      </c>
      <c r="AY135" s="157" t="s">
        <v>210</v>
      </c>
    </row>
    <row r="136" spans="2:51" s="12" customFormat="1" ht="11.25">
      <c r="B136" s="149"/>
      <c r="D136" s="150" t="s">
        <v>221</v>
      </c>
      <c r="E136" s="151" t="s">
        <v>19</v>
      </c>
      <c r="F136" s="152" t="s">
        <v>4156</v>
      </c>
      <c r="H136" s="151" t="s">
        <v>19</v>
      </c>
      <c r="I136" s="153"/>
      <c r="L136" s="149"/>
      <c r="M136" s="154"/>
      <c r="T136" s="155"/>
      <c r="AT136" s="151" t="s">
        <v>221</v>
      </c>
      <c r="AU136" s="151" t="s">
        <v>81</v>
      </c>
      <c r="AV136" s="12" t="s">
        <v>81</v>
      </c>
      <c r="AW136" s="12" t="s">
        <v>34</v>
      </c>
      <c r="AX136" s="12" t="s">
        <v>74</v>
      </c>
      <c r="AY136" s="151" t="s">
        <v>210</v>
      </c>
    </row>
    <row r="137" spans="2:51" s="12" customFormat="1" ht="11.25">
      <c r="B137" s="149"/>
      <c r="D137" s="150" t="s">
        <v>221</v>
      </c>
      <c r="E137" s="151" t="s">
        <v>19</v>
      </c>
      <c r="F137" s="152" t="s">
        <v>4157</v>
      </c>
      <c r="H137" s="151" t="s">
        <v>19</v>
      </c>
      <c r="I137" s="153"/>
      <c r="L137" s="149"/>
      <c r="M137" s="154"/>
      <c r="T137" s="155"/>
      <c r="AT137" s="151" t="s">
        <v>221</v>
      </c>
      <c r="AU137" s="151" t="s">
        <v>81</v>
      </c>
      <c r="AV137" s="12" t="s">
        <v>81</v>
      </c>
      <c r="AW137" s="12" t="s">
        <v>34</v>
      </c>
      <c r="AX137" s="12" t="s">
        <v>74</v>
      </c>
      <c r="AY137" s="151" t="s">
        <v>210</v>
      </c>
    </row>
    <row r="138" spans="2:51" s="15" customFormat="1" ht="11.25">
      <c r="B138" s="170"/>
      <c r="D138" s="150" t="s">
        <v>221</v>
      </c>
      <c r="E138" s="171" t="s">
        <v>19</v>
      </c>
      <c r="F138" s="172" t="s">
        <v>236</v>
      </c>
      <c r="H138" s="173">
        <v>4.94</v>
      </c>
      <c r="I138" s="174"/>
      <c r="L138" s="170"/>
      <c r="M138" s="175"/>
      <c r="T138" s="176"/>
      <c r="AT138" s="171" t="s">
        <v>221</v>
      </c>
      <c r="AU138" s="171" t="s">
        <v>81</v>
      </c>
      <c r="AV138" s="15" t="s">
        <v>217</v>
      </c>
      <c r="AW138" s="15" t="s">
        <v>34</v>
      </c>
      <c r="AX138" s="15" t="s">
        <v>81</v>
      </c>
      <c r="AY138" s="171" t="s">
        <v>210</v>
      </c>
    </row>
    <row r="139" spans="2:65" s="1" customFormat="1" ht="16.5" customHeight="1">
      <c r="B139" s="33"/>
      <c r="C139" s="132" t="s">
        <v>299</v>
      </c>
      <c r="D139" s="132" t="s">
        <v>212</v>
      </c>
      <c r="E139" s="133" t="s">
        <v>4158</v>
      </c>
      <c r="F139" s="134" t="s">
        <v>4159</v>
      </c>
      <c r="G139" s="135" t="s">
        <v>417</v>
      </c>
      <c r="H139" s="136">
        <v>19.2</v>
      </c>
      <c r="I139" s="137"/>
      <c r="J139" s="138">
        <f>ROUND(I139*H139,2)</f>
        <v>0</v>
      </c>
      <c r="K139" s="134" t="s">
        <v>296</v>
      </c>
      <c r="L139" s="33"/>
      <c r="M139" s="139" t="s">
        <v>19</v>
      </c>
      <c r="N139" s="140" t="s">
        <v>45</v>
      </c>
      <c r="P139" s="141">
        <f>O139*H139</f>
        <v>0</v>
      </c>
      <c r="Q139" s="141">
        <v>0</v>
      </c>
      <c r="R139" s="141">
        <f>Q139*H139</f>
        <v>0</v>
      </c>
      <c r="S139" s="141">
        <v>0</v>
      </c>
      <c r="T139" s="142">
        <f>S139*H139</f>
        <v>0</v>
      </c>
      <c r="AR139" s="143" t="s">
        <v>217</v>
      </c>
      <c r="AT139" s="143" t="s">
        <v>212</v>
      </c>
      <c r="AU139" s="143" t="s">
        <v>81</v>
      </c>
      <c r="AY139" s="18" t="s">
        <v>210</v>
      </c>
      <c r="BE139" s="144">
        <f>IF(N139="základní",J139,0)</f>
        <v>0</v>
      </c>
      <c r="BF139" s="144">
        <f>IF(N139="snížená",J139,0)</f>
        <v>0</v>
      </c>
      <c r="BG139" s="144">
        <f>IF(N139="zákl. přenesená",J139,0)</f>
        <v>0</v>
      </c>
      <c r="BH139" s="144">
        <f>IF(N139="sníž. přenesená",J139,0)</f>
        <v>0</v>
      </c>
      <c r="BI139" s="144">
        <f>IF(N139="nulová",J139,0)</f>
        <v>0</v>
      </c>
      <c r="BJ139" s="18" t="s">
        <v>81</v>
      </c>
      <c r="BK139" s="144">
        <f>ROUND(I139*H139,2)</f>
        <v>0</v>
      </c>
      <c r="BL139" s="18" t="s">
        <v>217</v>
      </c>
      <c r="BM139" s="143" t="s">
        <v>406</v>
      </c>
    </row>
    <row r="140" spans="2:51" s="12" customFormat="1" ht="11.25">
      <c r="B140" s="149"/>
      <c r="D140" s="150" t="s">
        <v>221</v>
      </c>
      <c r="E140" s="151" t="s">
        <v>19</v>
      </c>
      <c r="F140" s="152" t="s">
        <v>4160</v>
      </c>
      <c r="H140" s="151" t="s">
        <v>19</v>
      </c>
      <c r="I140" s="153"/>
      <c r="L140" s="149"/>
      <c r="M140" s="154"/>
      <c r="T140" s="155"/>
      <c r="AT140" s="151" t="s">
        <v>221</v>
      </c>
      <c r="AU140" s="151" t="s">
        <v>81</v>
      </c>
      <c r="AV140" s="12" t="s">
        <v>81</v>
      </c>
      <c r="AW140" s="12" t="s">
        <v>34</v>
      </c>
      <c r="AX140" s="12" t="s">
        <v>74</v>
      </c>
      <c r="AY140" s="151" t="s">
        <v>210</v>
      </c>
    </row>
    <row r="141" spans="2:51" s="13" customFormat="1" ht="11.25">
      <c r="B141" s="156"/>
      <c r="D141" s="150" t="s">
        <v>221</v>
      </c>
      <c r="E141" s="157" t="s">
        <v>19</v>
      </c>
      <c r="F141" s="158" t="s">
        <v>4161</v>
      </c>
      <c r="H141" s="159">
        <v>19.2</v>
      </c>
      <c r="I141" s="160"/>
      <c r="L141" s="156"/>
      <c r="M141" s="161"/>
      <c r="T141" s="162"/>
      <c r="AT141" s="157" t="s">
        <v>221</v>
      </c>
      <c r="AU141" s="157" t="s">
        <v>81</v>
      </c>
      <c r="AV141" s="13" t="s">
        <v>83</v>
      </c>
      <c r="AW141" s="13" t="s">
        <v>34</v>
      </c>
      <c r="AX141" s="13" t="s">
        <v>74</v>
      </c>
      <c r="AY141" s="157" t="s">
        <v>210</v>
      </c>
    </row>
    <row r="142" spans="2:51" s="15" customFormat="1" ht="11.25">
      <c r="B142" s="170"/>
      <c r="D142" s="150" t="s">
        <v>221</v>
      </c>
      <c r="E142" s="171" t="s">
        <v>19</v>
      </c>
      <c r="F142" s="172" t="s">
        <v>236</v>
      </c>
      <c r="H142" s="173">
        <v>19.2</v>
      </c>
      <c r="I142" s="174"/>
      <c r="L142" s="170"/>
      <c r="M142" s="175"/>
      <c r="T142" s="176"/>
      <c r="AT142" s="171" t="s">
        <v>221</v>
      </c>
      <c r="AU142" s="171" t="s">
        <v>81</v>
      </c>
      <c r="AV142" s="15" t="s">
        <v>217</v>
      </c>
      <c r="AW142" s="15" t="s">
        <v>34</v>
      </c>
      <c r="AX142" s="15" t="s">
        <v>81</v>
      </c>
      <c r="AY142" s="171" t="s">
        <v>210</v>
      </c>
    </row>
    <row r="143" spans="2:65" s="1" customFormat="1" ht="16.5" customHeight="1">
      <c r="B143" s="33"/>
      <c r="C143" s="132" t="s">
        <v>307</v>
      </c>
      <c r="D143" s="132" t="s">
        <v>212</v>
      </c>
      <c r="E143" s="133" t="s">
        <v>4162</v>
      </c>
      <c r="F143" s="134" t="s">
        <v>4163</v>
      </c>
      <c r="G143" s="135" t="s">
        <v>270</v>
      </c>
      <c r="H143" s="136">
        <v>38.4</v>
      </c>
      <c r="I143" s="137"/>
      <c r="J143" s="138">
        <f>ROUND(I143*H143,2)</f>
        <v>0</v>
      </c>
      <c r="K143" s="134" t="s">
        <v>296</v>
      </c>
      <c r="L143" s="33"/>
      <c r="M143" s="139" t="s">
        <v>19</v>
      </c>
      <c r="N143" s="140" t="s">
        <v>45</v>
      </c>
      <c r="P143" s="141">
        <f>O143*H143</f>
        <v>0</v>
      </c>
      <c r="Q143" s="141">
        <v>0</v>
      </c>
      <c r="R143" s="141">
        <f>Q143*H143</f>
        <v>0</v>
      </c>
      <c r="S143" s="141">
        <v>0</v>
      </c>
      <c r="T143" s="142">
        <f>S143*H143</f>
        <v>0</v>
      </c>
      <c r="AR143" s="143" t="s">
        <v>217</v>
      </c>
      <c r="AT143" s="143" t="s">
        <v>212</v>
      </c>
      <c r="AU143" s="143" t="s">
        <v>81</v>
      </c>
      <c r="AY143" s="18" t="s">
        <v>210</v>
      </c>
      <c r="BE143" s="144">
        <f>IF(N143="základní",J143,0)</f>
        <v>0</v>
      </c>
      <c r="BF143" s="144">
        <f>IF(N143="snížená",J143,0)</f>
        <v>0</v>
      </c>
      <c r="BG143" s="144">
        <f>IF(N143="zákl. přenesená",J143,0)</f>
        <v>0</v>
      </c>
      <c r="BH143" s="144">
        <f>IF(N143="sníž. přenesená",J143,0)</f>
        <v>0</v>
      </c>
      <c r="BI143" s="144">
        <f>IF(N143="nulová",J143,0)</f>
        <v>0</v>
      </c>
      <c r="BJ143" s="18" t="s">
        <v>81</v>
      </c>
      <c r="BK143" s="144">
        <f>ROUND(I143*H143,2)</f>
        <v>0</v>
      </c>
      <c r="BL143" s="18" t="s">
        <v>217</v>
      </c>
      <c r="BM143" s="143" t="s">
        <v>423</v>
      </c>
    </row>
    <row r="144" spans="2:51" s="13" customFormat="1" ht="11.25">
      <c r="B144" s="156"/>
      <c r="D144" s="150" t="s">
        <v>221</v>
      </c>
      <c r="E144" s="157" t="s">
        <v>19</v>
      </c>
      <c r="F144" s="158" t="s">
        <v>4164</v>
      </c>
      <c r="H144" s="159">
        <v>38.4</v>
      </c>
      <c r="I144" s="160"/>
      <c r="L144" s="156"/>
      <c r="M144" s="161"/>
      <c r="T144" s="162"/>
      <c r="AT144" s="157" t="s">
        <v>221</v>
      </c>
      <c r="AU144" s="157" t="s">
        <v>81</v>
      </c>
      <c r="AV144" s="13" t="s">
        <v>83</v>
      </c>
      <c r="AW144" s="13" t="s">
        <v>34</v>
      </c>
      <c r="AX144" s="13" t="s">
        <v>74</v>
      </c>
      <c r="AY144" s="157" t="s">
        <v>210</v>
      </c>
    </row>
    <row r="145" spans="2:51" s="15" customFormat="1" ht="11.25">
      <c r="B145" s="170"/>
      <c r="D145" s="150" t="s">
        <v>221</v>
      </c>
      <c r="E145" s="171" t="s">
        <v>19</v>
      </c>
      <c r="F145" s="172" t="s">
        <v>236</v>
      </c>
      <c r="H145" s="173">
        <v>38.4</v>
      </c>
      <c r="I145" s="174"/>
      <c r="L145" s="170"/>
      <c r="M145" s="175"/>
      <c r="T145" s="176"/>
      <c r="AT145" s="171" t="s">
        <v>221</v>
      </c>
      <c r="AU145" s="171" t="s">
        <v>81</v>
      </c>
      <c r="AV145" s="15" t="s">
        <v>217</v>
      </c>
      <c r="AW145" s="15" t="s">
        <v>34</v>
      </c>
      <c r="AX145" s="15" t="s">
        <v>81</v>
      </c>
      <c r="AY145" s="171" t="s">
        <v>210</v>
      </c>
    </row>
    <row r="146" spans="2:65" s="1" customFormat="1" ht="16.5" customHeight="1">
      <c r="B146" s="33"/>
      <c r="C146" s="132" t="s">
        <v>314</v>
      </c>
      <c r="D146" s="132" t="s">
        <v>212</v>
      </c>
      <c r="E146" s="133" t="s">
        <v>4165</v>
      </c>
      <c r="F146" s="134" t="s">
        <v>4166</v>
      </c>
      <c r="G146" s="135" t="s">
        <v>417</v>
      </c>
      <c r="H146" s="136">
        <v>52</v>
      </c>
      <c r="I146" s="137"/>
      <c r="J146" s="138">
        <f>ROUND(I146*H146,2)</f>
        <v>0</v>
      </c>
      <c r="K146" s="134" t="s">
        <v>296</v>
      </c>
      <c r="L146" s="33"/>
      <c r="M146" s="139" t="s">
        <v>19</v>
      </c>
      <c r="N146" s="140" t="s">
        <v>45</v>
      </c>
      <c r="P146" s="141">
        <f>O146*H146</f>
        <v>0</v>
      </c>
      <c r="Q146" s="141">
        <v>0</v>
      </c>
      <c r="R146" s="141">
        <f>Q146*H146</f>
        <v>0</v>
      </c>
      <c r="S146" s="141">
        <v>0.003</v>
      </c>
      <c r="T146" s="142">
        <f>S146*H146</f>
        <v>0.156</v>
      </c>
      <c r="AR146" s="143" t="s">
        <v>217</v>
      </c>
      <c r="AT146" s="143" t="s">
        <v>212</v>
      </c>
      <c r="AU146" s="143" t="s">
        <v>81</v>
      </c>
      <c r="AY146" s="18" t="s">
        <v>210</v>
      </c>
      <c r="BE146" s="144">
        <f>IF(N146="základní",J146,0)</f>
        <v>0</v>
      </c>
      <c r="BF146" s="144">
        <f>IF(N146="snížená",J146,0)</f>
        <v>0</v>
      </c>
      <c r="BG146" s="144">
        <f>IF(N146="zákl. přenesená",J146,0)</f>
        <v>0</v>
      </c>
      <c r="BH146" s="144">
        <f>IF(N146="sníž. přenesená",J146,0)</f>
        <v>0</v>
      </c>
      <c r="BI146" s="144">
        <f>IF(N146="nulová",J146,0)</f>
        <v>0</v>
      </c>
      <c r="BJ146" s="18" t="s">
        <v>81</v>
      </c>
      <c r="BK146" s="144">
        <f>ROUND(I146*H146,2)</f>
        <v>0</v>
      </c>
      <c r="BL146" s="18" t="s">
        <v>217</v>
      </c>
      <c r="BM146" s="143" t="s">
        <v>435</v>
      </c>
    </row>
    <row r="147" spans="2:65" s="1" customFormat="1" ht="16.5" customHeight="1">
      <c r="B147" s="33"/>
      <c r="C147" s="132" t="s">
        <v>332</v>
      </c>
      <c r="D147" s="132" t="s">
        <v>212</v>
      </c>
      <c r="E147" s="133" t="s">
        <v>4167</v>
      </c>
      <c r="F147" s="134" t="s">
        <v>4168</v>
      </c>
      <c r="G147" s="135" t="s">
        <v>417</v>
      </c>
      <c r="H147" s="136">
        <v>42</v>
      </c>
      <c r="I147" s="137"/>
      <c r="J147" s="138">
        <f>ROUND(I147*H147,2)</f>
        <v>0</v>
      </c>
      <c r="K147" s="134" t="s">
        <v>296</v>
      </c>
      <c r="L147" s="33"/>
      <c r="M147" s="139" t="s">
        <v>19</v>
      </c>
      <c r="N147" s="140" t="s">
        <v>45</v>
      </c>
      <c r="P147" s="141">
        <f>O147*H147</f>
        <v>0</v>
      </c>
      <c r="Q147" s="141">
        <v>0</v>
      </c>
      <c r="R147" s="141">
        <f>Q147*H147</f>
        <v>0</v>
      </c>
      <c r="S147" s="141">
        <v>0.003</v>
      </c>
      <c r="T147" s="142">
        <f>S147*H147</f>
        <v>0.126</v>
      </c>
      <c r="AR147" s="143" t="s">
        <v>217</v>
      </c>
      <c r="AT147" s="143" t="s">
        <v>212</v>
      </c>
      <c r="AU147" s="143" t="s">
        <v>81</v>
      </c>
      <c r="AY147" s="18" t="s">
        <v>210</v>
      </c>
      <c r="BE147" s="144">
        <f>IF(N147="základní",J147,0)</f>
        <v>0</v>
      </c>
      <c r="BF147" s="144">
        <f>IF(N147="snížená",J147,0)</f>
        <v>0</v>
      </c>
      <c r="BG147" s="144">
        <f>IF(N147="zákl. přenesená",J147,0)</f>
        <v>0</v>
      </c>
      <c r="BH147" s="144">
        <f>IF(N147="sníž. přenesená",J147,0)</f>
        <v>0</v>
      </c>
      <c r="BI147" s="144">
        <f>IF(N147="nulová",J147,0)</f>
        <v>0</v>
      </c>
      <c r="BJ147" s="18" t="s">
        <v>81</v>
      </c>
      <c r="BK147" s="144">
        <f>ROUND(I147*H147,2)</f>
        <v>0</v>
      </c>
      <c r="BL147" s="18" t="s">
        <v>217</v>
      </c>
      <c r="BM147" s="143" t="s">
        <v>456</v>
      </c>
    </row>
    <row r="148" spans="2:51" s="12" customFormat="1" ht="11.25">
      <c r="B148" s="149"/>
      <c r="D148" s="150" t="s">
        <v>221</v>
      </c>
      <c r="E148" s="151" t="s">
        <v>19</v>
      </c>
      <c r="F148" s="152" t="s">
        <v>4169</v>
      </c>
      <c r="H148" s="151" t="s">
        <v>19</v>
      </c>
      <c r="I148" s="153"/>
      <c r="L148" s="149"/>
      <c r="M148" s="154"/>
      <c r="T148" s="155"/>
      <c r="AT148" s="151" t="s">
        <v>221</v>
      </c>
      <c r="AU148" s="151" t="s">
        <v>81</v>
      </c>
      <c r="AV148" s="12" t="s">
        <v>81</v>
      </c>
      <c r="AW148" s="12" t="s">
        <v>34</v>
      </c>
      <c r="AX148" s="12" t="s">
        <v>74</v>
      </c>
      <c r="AY148" s="151" t="s">
        <v>210</v>
      </c>
    </row>
    <row r="149" spans="2:51" s="13" customFormat="1" ht="11.25">
      <c r="B149" s="156"/>
      <c r="D149" s="150" t="s">
        <v>221</v>
      </c>
      <c r="E149" s="157" t="s">
        <v>19</v>
      </c>
      <c r="F149" s="158" t="s">
        <v>4170</v>
      </c>
      <c r="H149" s="159">
        <v>42</v>
      </c>
      <c r="I149" s="160"/>
      <c r="L149" s="156"/>
      <c r="M149" s="161"/>
      <c r="T149" s="162"/>
      <c r="AT149" s="157" t="s">
        <v>221</v>
      </c>
      <c r="AU149" s="157" t="s">
        <v>81</v>
      </c>
      <c r="AV149" s="13" t="s">
        <v>83</v>
      </c>
      <c r="AW149" s="13" t="s">
        <v>34</v>
      </c>
      <c r="AX149" s="13" t="s">
        <v>74</v>
      </c>
      <c r="AY149" s="157" t="s">
        <v>210</v>
      </c>
    </row>
    <row r="150" spans="2:51" s="15" customFormat="1" ht="11.25">
      <c r="B150" s="170"/>
      <c r="D150" s="150" t="s">
        <v>221</v>
      </c>
      <c r="E150" s="171" t="s">
        <v>19</v>
      </c>
      <c r="F150" s="172" t="s">
        <v>236</v>
      </c>
      <c r="H150" s="173">
        <v>42</v>
      </c>
      <c r="I150" s="174"/>
      <c r="L150" s="170"/>
      <c r="M150" s="175"/>
      <c r="T150" s="176"/>
      <c r="AT150" s="171" t="s">
        <v>221</v>
      </c>
      <c r="AU150" s="171" t="s">
        <v>81</v>
      </c>
      <c r="AV150" s="15" t="s">
        <v>217</v>
      </c>
      <c r="AW150" s="15" t="s">
        <v>34</v>
      </c>
      <c r="AX150" s="15" t="s">
        <v>81</v>
      </c>
      <c r="AY150" s="171" t="s">
        <v>210</v>
      </c>
    </row>
    <row r="151" spans="2:65" s="1" customFormat="1" ht="16.5" customHeight="1">
      <c r="B151" s="33"/>
      <c r="C151" s="132" t="s">
        <v>349</v>
      </c>
      <c r="D151" s="132" t="s">
        <v>212</v>
      </c>
      <c r="E151" s="133" t="s">
        <v>4171</v>
      </c>
      <c r="F151" s="134" t="s">
        <v>4168</v>
      </c>
      <c r="G151" s="135" t="s">
        <v>868</v>
      </c>
      <c r="H151" s="136">
        <v>1</v>
      </c>
      <c r="I151" s="137"/>
      <c r="J151" s="138">
        <f>ROUND(I151*H151,2)</f>
        <v>0</v>
      </c>
      <c r="K151" s="134" t="s">
        <v>296</v>
      </c>
      <c r="L151" s="33"/>
      <c r="M151" s="139" t="s">
        <v>19</v>
      </c>
      <c r="N151" s="140" t="s">
        <v>45</v>
      </c>
      <c r="P151" s="141">
        <f>O151*H151</f>
        <v>0</v>
      </c>
      <c r="Q151" s="141">
        <v>0</v>
      </c>
      <c r="R151" s="141">
        <f>Q151*H151</f>
        <v>0</v>
      </c>
      <c r="S151" s="141">
        <v>0.003</v>
      </c>
      <c r="T151" s="142">
        <f>S151*H151</f>
        <v>0.003</v>
      </c>
      <c r="AR151" s="143" t="s">
        <v>217</v>
      </c>
      <c r="AT151" s="143" t="s">
        <v>212</v>
      </c>
      <c r="AU151" s="143" t="s">
        <v>81</v>
      </c>
      <c r="AY151" s="18" t="s">
        <v>210</v>
      </c>
      <c r="BE151" s="144">
        <f>IF(N151="základní",J151,0)</f>
        <v>0</v>
      </c>
      <c r="BF151" s="144">
        <f>IF(N151="snížená",J151,0)</f>
        <v>0</v>
      </c>
      <c r="BG151" s="144">
        <f>IF(N151="zákl. přenesená",J151,0)</f>
        <v>0</v>
      </c>
      <c r="BH151" s="144">
        <f>IF(N151="sníž. přenesená",J151,0)</f>
        <v>0</v>
      </c>
      <c r="BI151" s="144">
        <f>IF(N151="nulová",J151,0)</f>
        <v>0</v>
      </c>
      <c r="BJ151" s="18" t="s">
        <v>81</v>
      </c>
      <c r="BK151" s="144">
        <f>ROUND(I151*H151,2)</f>
        <v>0</v>
      </c>
      <c r="BL151" s="18" t="s">
        <v>217</v>
      </c>
      <c r="BM151" s="143" t="s">
        <v>474</v>
      </c>
    </row>
    <row r="152" spans="2:65" s="1" customFormat="1" ht="16.5" customHeight="1">
      <c r="B152" s="33"/>
      <c r="C152" s="132" t="s">
        <v>8</v>
      </c>
      <c r="D152" s="132" t="s">
        <v>212</v>
      </c>
      <c r="E152" s="133" t="s">
        <v>4172</v>
      </c>
      <c r="F152" s="134" t="s">
        <v>4173</v>
      </c>
      <c r="G152" s="135" t="s">
        <v>868</v>
      </c>
      <c r="H152" s="136">
        <v>1</v>
      </c>
      <c r="I152" s="137"/>
      <c r="J152" s="138">
        <f>ROUND(I152*H152,2)</f>
        <v>0</v>
      </c>
      <c r="K152" s="134" t="s">
        <v>296</v>
      </c>
      <c r="L152" s="33"/>
      <c r="M152" s="139" t="s">
        <v>19</v>
      </c>
      <c r="N152" s="140" t="s">
        <v>45</v>
      </c>
      <c r="P152" s="141">
        <f>O152*H152</f>
        <v>0</v>
      </c>
      <c r="Q152" s="141">
        <v>0</v>
      </c>
      <c r="R152" s="141">
        <f>Q152*H152</f>
        <v>0</v>
      </c>
      <c r="S152" s="141">
        <v>0.003</v>
      </c>
      <c r="T152" s="142">
        <f>S152*H152</f>
        <v>0.003</v>
      </c>
      <c r="AR152" s="143" t="s">
        <v>217</v>
      </c>
      <c r="AT152" s="143" t="s">
        <v>212</v>
      </c>
      <c r="AU152" s="143" t="s">
        <v>81</v>
      </c>
      <c r="AY152" s="18" t="s">
        <v>210</v>
      </c>
      <c r="BE152" s="144">
        <f>IF(N152="základní",J152,0)</f>
        <v>0</v>
      </c>
      <c r="BF152" s="144">
        <f>IF(N152="snížená",J152,0)</f>
        <v>0</v>
      </c>
      <c r="BG152" s="144">
        <f>IF(N152="zákl. přenesená",J152,0)</f>
        <v>0</v>
      </c>
      <c r="BH152" s="144">
        <f>IF(N152="sníž. přenesená",J152,0)</f>
        <v>0</v>
      </c>
      <c r="BI152" s="144">
        <f>IF(N152="nulová",J152,0)</f>
        <v>0</v>
      </c>
      <c r="BJ152" s="18" t="s">
        <v>81</v>
      </c>
      <c r="BK152" s="144">
        <f>ROUND(I152*H152,2)</f>
        <v>0</v>
      </c>
      <c r="BL152" s="18" t="s">
        <v>217</v>
      </c>
      <c r="BM152" s="143" t="s">
        <v>487</v>
      </c>
    </row>
    <row r="153" spans="2:63" s="11" customFormat="1" ht="25.9" customHeight="1">
      <c r="B153" s="120"/>
      <c r="D153" s="121" t="s">
        <v>73</v>
      </c>
      <c r="E153" s="122" t="s">
        <v>208</v>
      </c>
      <c r="F153" s="122" t="s">
        <v>208</v>
      </c>
      <c r="I153" s="123"/>
      <c r="J153" s="124">
        <f>BK153</f>
        <v>0</v>
      </c>
      <c r="L153" s="120"/>
      <c r="M153" s="125"/>
      <c r="P153" s="126">
        <f>P154</f>
        <v>0</v>
      </c>
      <c r="R153" s="126">
        <f>R154</f>
        <v>0</v>
      </c>
      <c r="T153" s="127">
        <f>T154</f>
        <v>0</v>
      </c>
      <c r="AR153" s="121" t="s">
        <v>81</v>
      </c>
      <c r="AT153" s="128" t="s">
        <v>73</v>
      </c>
      <c r="AU153" s="128" t="s">
        <v>74</v>
      </c>
      <c r="AY153" s="121" t="s">
        <v>210</v>
      </c>
      <c r="BK153" s="129">
        <f>BK154</f>
        <v>0</v>
      </c>
    </row>
    <row r="154" spans="2:63" s="11" customFormat="1" ht="22.9" customHeight="1">
      <c r="B154" s="120"/>
      <c r="D154" s="121" t="s">
        <v>73</v>
      </c>
      <c r="E154" s="130" t="s">
        <v>877</v>
      </c>
      <c r="F154" s="130" t="s">
        <v>878</v>
      </c>
      <c r="I154" s="123"/>
      <c r="J154" s="131">
        <f>BK154</f>
        <v>0</v>
      </c>
      <c r="L154" s="120"/>
      <c r="M154" s="125"/>
      <c r="P154" s="126">
        <f>SUM(P155:P162)</f>
        <v>0</v>
      </c>
      <c r="R154" s="126">
        <f>SUM(R155:R162)</f>
        <v>0</v>
      </c>
      <c r="T154" s="127">
        <f>SUM(T155:T162)</f>
        <v>0</v>
      </c>
      <c r="AR154" s="121" t="s">
        <v>81</v>
      </c>
      <c r="AT154" s="128" t="s">
        <v>73</v>
      </c>
      <c r="AU154" s="128" t="s">
        <v>81</v>
      </c>
      <c r="AY154" s="121" t="s">
        <v>210</v>
      </c>
      <c r="BK154" s="129">
        <f>SUM(BK155:BK162)</f>
        <v>0</v>
      </c>
    </row>
    <row r="155" spans="2:65" s="1" customFormat="1" ht="24.2" customHeight="1">
      <c r="B155" s="33"/>
      <c r="C155" s="132" t="s">
        <v>368</v>
      </c>
      <c r="D155" s="132" t="s">
        <v>212</v>
      </c>
      <c r="E155" s="133" t="s">
        <v>4174</v>
      </c>
      <c r="F155" s="134" t="s">
        <v>4175</v>
      </c>
      <c r="G155" s="135" t="s">
        <v>356</v>
      </c>
      <c r="H155" s="136">
        <v>30.216</v>
      </c>
      <c r="I155" s="137"/>
      <c r="J155" s="138">
        <f>ROUND(I155*H155,2)</f>
        <v>0</v>
      </c>
      <c r="K155" s="134" t="s">
        <v>216</v>
      </c>
      <c r="L155" s="33"/>
      <c r="M155" s="139" t="s">
        <v>19</v>
      </c>
      <c r="N155" s="140" t="s">
        <v>45</v>
      </c>
      <c r="P155" s="141">
        <f>O155*H155</f>
        <v>0</v>
      </c>
      <c r="Q155" s="141">
        <v>0</v>
      </c>
      <c r="R155" s="141">
        <f>Q155*H155</f>
        <v>0</v>
      </c>
      <c r="S155" s="141">
        <v>0</v>
      </c>
      <c r="T155" s="142">
        <f>S155*H155</f>
        <v>0</v>
      </c>
      <c r="AR155" s="143" t="s">
        <v>217</v>
      </c>
      <c r="AT155" s="143" t="s">
        <v>212</v>
      </c>
      <c r="AU155" s="143" t="s">
        <v>83</v>
      </c>
      <c r="AY155" s="18" t="s">
        <v>210</v>
      </c>
      <c r="BE155" s="144">
        <f>IF(N155="základní",J155,0)</f>
        <v>0</v>
      </c>
      <c r="BF155" s="144">
        <f>IF(N155="snížená",J155,0)</f>
        <v>0</v>
      </c>
      <c r="BG155" s="144">
        <f>IF(N155="zákl. přenesená",J155,0)</f>
        <v>0</v>
      </c>
      <c r="BH155" s="144">
        <f>IF(N155="sníž. přenesená",J155,0)</f>
        <v>0</v>
      </c>
      <c r="BI155" s="144">
        <f>IF(N155="nulová",J155,0)</f>
        <v>0</v>
      </c>
      <c r="BJ155" s="18" t="s">
        <v>81</v>
      </c>
      <c r="BK155" s="144">
        <f>ROUND(I155*H155,2)</f>
        <v>0</v>
      </c>
      <c r="BL155" s="18" t="s">
        <v>217</v>
      </c>
      <c r="BM155" s="143" t="s">
        <v>4176</v>
      </c>
    </row>
    <row r="156" spans="2:47" s="1" customFormat="1" ht="11.25">
      <c r="B156" s="33"/>
      <c r="D156" s="145" t="s">
        <v>219</v>
      </c>
      <c r="F156" s="146" t="s">
        <v>4177</v>
      </c>
      <c r="I156" s="147"/>
      <c r="L156" s="33"/>
      <c r="M156" s="148"/>
      <c r="T156" s="54"/>
      <c r="AT156" s="18" t="s">
        <v>219</v>
      </c>
      <c r="AU156" s="18" t="s">
        <v>83</v>
      </c>
    </row>
    <row r="157" spans="2:65" s="1" customFormat="1" ht="24.2" customHeight="1">
      <c r="B157" s="33"/>
      <c r="C157" s="132" t="s">
        <v>374</v>
      </c>
      <c r="D157" s="132" t="s">
        <v>212</v>
      </c>
      <c r="E157" s="133" t="s">
        <v>4178</v>
      </c>
      <c r="F157" s="134" t="s">
        <v>4179</v>
      </c>
      <c r="G157" s="135" t="s">
        <v>356</v>
      </c>
      <c r="H157" s="136">
        <v>30.216</v>
      </c>
      <c r="I157" s="137"/>
      <c r="J157" s="138">
        <f>ROUND(I157*H157,2)</f>
        <v>0</v>
      </c>
      <c r="K157" s="134" t="s">
        <v>216</v>
      </c>
      <c r="L157" s="33"/>
      <c r="M157" s="139" t="s">
        <v>19</v>
      </c>
      <c r="N157" s="140" t="s">
        <v>45</v>
      </c>
      <c r="P157" s="141">
        <f>O157*H157</f>
        <v>0</v>
      </c>
      <c r="Q157" s="141">
        <v>0</v>
      </c>
      <c r="R157" s="141">
        <f>Q157*H157</f>
        <v>0</v>
      </c>
      <c r="S157" s="141">
        <v>0</v>
      </c>
      <c r="T157" s="142">
        <f>S157*H157</f>
        <v>0</v>
      </c>
      <c r="AR157" s="143" t="s">
        <v>217</v>
      </c>
      <c r="AT157" s="143" t="s">
        <v>212</v>
      </c>
      <c r="AU157" s="143" t="s">
        <v>83</v>
      </c>
      <c r="AY157" s="18" t="s">
        <v>210</v>
      </c>
      <c r="BE157" s="144">
        <f>IF(N157="základní",J157,0)</f>
        <v>0</v>
      </c>
      <c r="BF157" s="144">
        <f>IF(N157="snížená",J157,0)</f>
        <v>0</v>
      </c>
      <c r="BG157" s="144">
        <f>IF(N157="zákl. přenesená",J157,0)</f>
        <v>0</v>
      </c>
      <c r="BH157" s="144">
        <f>IF(N157="sníž. přenesená",J157,0)</f>
        <v>0</v>
      </c>
      <c r="BI157" s="144">
        <f>IF(N157="nulová",J157,0)</f>
        <v>0</v>
      </c>
      <c r="BJ157" s="18" t="s">
        <v>81</v>
      </c>
      <c r="BK157" s="144">
        <f>ROUND(I157*H157,2)</f>
        <v>0</v>
      </c>
      <c r="BL157" s="18" t="s">
        <v>217</v>
      </c>
      <c r="BM157" s="143" t="s">
        <v>4180</v>
      </c>
    </row>
    <row r="158" spans="2:47" s="1" customFormat="1" ht="11.25">
      <c r="B158" s="33"/>
      <c r="D158" s="145" t="s">
        <v>219</v>
      </c>
      <c r="F158" s="146" t="s">
        <v>4181</v>
      </c>
      <c r="I158" s="147"/>
      <c r="L158" s="33"/>
      <c r="M158" s="148"/>
      <c r="T158" s="54"/>
      <c r="AT158" s="18" t="s">
        <v>219</v>
      </c>
      <c r="AU158" s="18" t="s">
        <v>83</v>
      </c>
    </row>
    <row r="159" spans="2:65" s="1" customFormat="1" ht="16.5" customHeight="1">
      <c r="B159" s="33"/>
      <c r="C159" s="132" t="s">
        <v>386</v>
      </c>
      <c r="D159" s="132" t="s">
        <v>212</v>
      </c>
      <c r="E159" s="133" t="s">
        <v>4182</v>
      </c>
      <c r="F159" s="134" t="s">
        <v>4183</v>
      </c>
      <c r="G159" s="135" t="s">
        <v>356</v>
      </c>
      <c r="H159" s="136">
        <v>30.216</v>
      </c>
      <c r="I159" s="137"/>
      <c r="J159" s="138">
        <f>ROUND(I159*H159,2)</f>
        <v>0</v>
      </c>
      <c r="K159" s="134" t="s">
        <v>216</v>
      </c>
      <c r="L159" s="33"/>
      <c r="M159" s="139" t="s">
        <v>19</v>
      </c>
      <c r="N159" s="140" t="s">
        <v>45</v>
      </c>
      <c r="P159" s="141">
        <f>O159*H159</f>
        <v>0</v>
      </c>
      <c r="Q159" s="141">
        <v>0</v>
      </c>
      <c r="R159" s="141">
        <f>Q159*H159</f>
        <v>0</v>
      </c>
      <c r="S159" s="141">
        <v>0</v>
      </c>
      <c r="T159" s="142">
        <f>S159*H159</f>
        <v>0</v>
      </c>
      <c r="AR159" s="143" t="s">
        <v>217</v>
      </c>
      <c r="AT159" s="143" t="s">
        <v>212</v>
      </c>
      <c r="AU159" s="143" t="s">
        <v>83</v>
      </c>
      <c r="AY159" s="18" t="s">
        <v>210</v>
      </c>
      <c r="BE159" s="144">
        <f>IF(N159="základní",J159,0)</f>
        <v>0</v>
      </c>
      <c r="BF159" s="144">
        <f>IF(N159="snížená",J159,0)</f>
        <v>0</v>
      </c>
      <c r="BG159" s="144">
        <f>IF(N159="zákl. přenesená",J159,0)</f>
        <v>0</v>
      </c>
      <c r="BH159" s="144">
        <f>IF(N159="sníž. přenesená",J159,0)</f>
        <v>0</v>
      </c>
      <c r="BI159" s="144">
        <f>IF(N159="nulová",J159,0)</f>
        <v>0</v>
      </c>
      <c r="BJ159" s="18" t="s">
        <v>81</v>
      </c>
      <c r="BK159" s="144">
        <f>ROUND(I159*H159,2)</f>
        <v>0</v>
      </c>
      <c r="BL159" s="18" t="s">
        <v>217</v>
      </c>
      <c r="BM159" s="143" t="s">
        <v>4184</v>
      </c>
    </row>
    <row r="160" spans="2:47" s="1" customFormat="1" ht="11.25">
      <c r="B160" s="33"/>
      <c r="D160" s="145" t="s">
        <v>219</v>
      </c>
      <c r="F160" s="146" t="s">
        <v>4185</v>
      </c>
      <c r="I160" s="147"/>
      <c r="L160" s="33"/>
      <c r="M160" s="148"/>
      <c r="T160" s="54"/>
      <c r="AT160" s="18" t="s">
        <v>219</v>
      </c>
      <c r="AU160" s="18" t="s">
        <v>83</v>
      </c>
    </row>
    <row r="161" spans="2:65" s="1" customFormat="1" ht="24.2" customHeight="1">
      <c r="B161" s="33"/>
      <c r="C161" s="132" t="s">
        <v>399</v>
      </c>
      <c r="D161" s="132" t="s">
        <v>212</v>
      </c>
      <c r="E161" s="133" t="s">
        <v>4186</v>
      </c>
      <c r="F161" s="134" t="s">
        <v>4187</v>
      </c>
      <c r="G161" s="135" t="s">
        <v>356</v>
      </c>
      <c r="H161" s="136">
        <v>30.222</v>
      </c>
      <c r="I161" s="137"/>
      <c r="J161" s="138">
        <f>ROUND(I161*H161,2)</f>
        <v>0</v>
      </c>
      <c r="K161" s="134" t="s">
        <v>216</v>
      </c>
      <c r="L161" s="33"/>
      <c r="M161" s="139" t="s">
        <v>19</v>
      </c>
      <c r="N161" s="140" t="s">
        <v>45</v>
      </c>
      <c r="P161" s="141">
        <f>O161*H161</f>
        <v>0</v>
      </c>
      <c r="Q161" s="141">
        <v>0</v>
      </c>
      <c r="R161" s="141">
        <f>Q161*H161</f>
        <v>0</v>
      </c>
      <c r="S161" s="141">
        <v>0</v>
      </c>
      <c r="T161" s="142">
        <f>S161*H161</f>
        <v>0</v>
      </c>
      <c r="AR161" s="143" t="s">
        <v>217</v>
      </c>
      <c r="AT161" s="143" t="s">
        <v>212</v>
      </c>
      <c r="AU161" s="143" t="s">
        <v>83</v>
      </c>
      <c r="AY161" s="18" t="s">
        <v>210</v>
      </c>
      <c r="BE161" s="144">
        <f>IF(N161="základní",J161,0)</f>
        <v>0</v>
      </c>
      <c r="BF161" s="144">
        <f>IF(N161="snížená",J161,0)</f>
        <v>0</v>
      </c>
      <c r="BG161" s="144">
        <f>IF(N161="zákl. přenesená",J161,0)</f>
        <v>0</v>
      </c>
      <c r="BH161" s="144">
        <f>IF(N161="sníž. přenesená",J161,0)</f>
        <v>0</v>
      </c>
      <c r="BI161" s="144">
        <f>IF(N161="nulová",J161,0)</f>
        <v>0</v>
      </c>
      <c r="BJ161" s="18" t="s">
        <v>81</v>
      </c>
      <c r="BK161" s="144">
        <f>ROUND(I161*H161,2)</f>
        <v>0</v>
      </c>
      <c r="BL161" s="18" t="s">
        <v>217</v>
      </c>
      <c r="BM161" s="143" t="s">
        <v>4188</v>
      </c>
    </row>
    <row r="162" spans="2:47" s="1" customFormat="1" ht="11.25">
      <c r="B162" s="33"/>
      <c r="D162" s="145" t="s">
        <v>219</v>
      </c>
      <c r="F162" s="146" t="s">
        <v>4189</v>
      </c>
      <c r="I162" s="147"/>
      <c r="L162" s="33"/>
      <c r="M162" s="197"/>
      <c r="N162" s="191"/>
      <c r="O162" s="191"/>
      <c r="P162" s="191"/>
      <c r="Q162" s="191"/>
      <c r="R162" s="191"/>
      <c r="S162" s="191"/>
      <c r="T162" s="198"/>
      <c r="AT162" s="18" t="s">
        <v>219</v>
      </c>
      <c r="AU162" s="18" t="s">
        <v>83</v>
      </c>
    </row>
    <row r="163" spans="2:12" s="1" customFormat="1" ht="6.95" customHeight="1">
      <c r="B163" s="42"/>
      <c r="C163" s="43"/>
      <c r="D163" s="43"/>
      <c r="E163" s="43"/>
      <c r="F163" s="43"/>
      <c r="G163" s="43"/>
      <c r="H163" s="43"/>
      <c r="I163" s="43"/>
      <c r="J163" s="43"/>
      <c r="K163" s="43"/>
      <c r="L163" s="33"/>
    </row>
  </sheetData>
  <sheetProtection algorithmName="SHA-512" hashValue="Ia8gBXaGBRdj4q0Zqgr8/RKZANpPcC4PDcE4RMoRkbcxJW8LS9ydWo8q7PK91u9+Wnhvb2MiuXEboC4aT35xbA==" saltValue="YJIFgi2G9+2hMkwEJdd6AzTHr7c75y3zKnMYmbAPNDEven+0eTfxA9N/88IJpEvuF4/PlgvT3mc/DdTyqmPbRw==" spinCount="100000" sheet="1" objects="1" scenarios="1" formatColumns="0" formatRows="0" autoFilter="0"/>
  <autoFilter ref="C93:K162"/>
  <mergeCells count="15">
    <mergeCell ref="E80:H80"/>
    <mergeCell ref="E84:H84"/>
    <mergeCell ref="E82:H82"/>
    <mergeCell ref="E86:H86"/>
    <mergeCell ref="L2:V2"/>
    <mergeCell ref="E31:H31"/>
    <mergeCell ref="E52:H52"/>
    <mergeCell ref="E56:H56"/>
    <mergeCell ref="E54:H54"/>
    <mergeCell ref="E58:H58"/>
    <mergeCell ref="E7:H7"/>
    <mergeCell ref="E11:H11"/>
    <mergeCell ref="E9:H9"/>
    <mergeCell ref="E13:H13"/>
    <mergeCell ref="E22:H22"/>
  </mergeCells>
  <hyperlinks>
    <hyperlink ref="F99" r:id="rId1" display="https://podminky.urs.cz/item/CS_URS_2023_01/111211101"/>
    <hyperlink ref="F115" r:id="rId2" display="https://podminky.urs.cz/item/CS_URS_2023_01/113201111"/>
    <hyperlink ref="F121" r:id="rId3" display="https://podminky.urs.cz/item/CS_URS_2023_01/113106022"/>
    <hyperlink ref="F134" r:id="rId4" display="https://podminky.urs.cz/item/CS_URS_2023_01/113106022"/>
    <hyperlink ref="F156" r:id="rId5" display="https://podminky.urs.cz/item/CS_URS_2023_01/997221141"/>
    <hyperlink ref="F158" r:id="rId6" display="https://podminky.urs.cz/item/CS_URS_2023_01/997221159"/>
    <hyperlink ref="F160" r:id="rId7" display="https://podminky.urs.cz/item/CS_URS_2023_01/997221612"/>
    <hyperlink ref="F162" r:id="rId8" display="https://podminky.urs.cz/item/CS_URS_2023_01/99722186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BM420"/>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8"/>
      <c r="M2" s="288"/>
      <c r="N2" s="288"/>
      <c r="O2" s="288"/>
      <c r="P2" s="288"/>
      <c r="Q2" s="288"/>
      <c r="R2" s="288"/>
      <c r="S2" s="288"/>
      <c r="T2" s="288"/>
      <c r="U2" s="288"/>
      <c r="V2" s="288"/>
      <c r="AT2" s="18" t="s">
        <v>127</v>
      </c>
    </row>
    <row r="3" spans="2:46" ht="6.95" customHeight="1">
      <c r="B3" s="19"/>
      <c r="C3" s="20"/>
      <c r="D3" s="20"/>
      <c r="E3" s="20"/>
      <c r="F3" s="20"/>
      <c r="G3" s="20"/>
      <c r="H3" s="20"/>
      <c r="I3" s="20"/>
      <c r="J3" s="20"/>
      <c r="K3" s="20"/>
      <c r="L3" s="21"/>
      <c r="AT3" s="18" t="s">
        <v>83</v>
      </c>
    </row>
    <row r="4" spans="2:46" ht="24.95" customHeight="1">
      <c r="B4" s="21"/>
      <c r="D4" s="22" t="s">
        <v>166</v>
      </c>
      <c r="L4" s="21"/>
      <c r="M4" s="91" t="s">
        <v>10</v>
      </c>
      <c r="AT4" s="18" t="s">
        <v>4</v>
      </c>
    </row>
    <row r="5" spans="2:12" ht="6.95" customHeight="1">
      <c r="B5" s="21"/>
      <c r="L5" s="21"/>
    </row>
    <row r="6" spans="2:12" ht="12" customHeight="1">
      <c r="B6" s="21"/>
      <c r="D6" s="28" t="s">
        <v>16</v>
      </c>
      <c r="L6" s="21"/>
    </row>
    <row r="7" spans="2:12" ht="16.5" customHeight="1">
      <c r="B7" s="21"/>
      <c r="E7" s="326" t="str">
        <f>'Rekapitulace stavby'!K6</f>
        <v>Revitalizace Starého děkanství, Nymburk</v>
      </c>
      <c r="F7" s="327"/>
      <c r="G7" s="327"/>
      <c r="H7" s="327"/>
      <c r="L7" s="21"/>
    </row>
    <row r="8" spans="2:12" ht="12.75">
      <c r="B8" s="21"/>
      <c r="D8" s="28" t="s">
        <v>167</v>
      </c>
      <c r="L8" s="21"/>
    </row>
    <row r="9" spans="2:12" ht="16.5" customHeight="1">
      <c r="B9" s="21"/>
      <c r="E9" s="326" t="s">
        <v>2260</v>
      </c>
      <c r="F9" s="288"/>
      <c r="G9" s="288"/>
      <c r="H9" s="288"/>
      <c r="L9" s="21"/>
    </row>
    <row r="10" spans="2:12" ht="12" customHeight="1">
      <c r="B10" s="21"/>
      <c r="D10" s="28" t="s">
        <v>169</v>
      </c>
      <c r="L10" s="21"/>
    </row>
    <row r="11" spans="2:12" s="1" customFormat="1" ht="16.5" customHeight="1">
      <c r="B11" s="33"/>
      <c r="E11" s="322" t="s">
        <v>4107</v>
      </c>
      <c r="F11" s="328"/>
      <c r="G11" s="328"/>
      <c r="H11" s="328"/>
      <c r="L11" s="33"/>
    </row>
    <row r="12" spans="2:12" s="1" customFormat="1" ht="12" customHeight="1">
      <c r="B12" s="33"/>
      <c r="D12" s="28" t="s">
        <v>171</v>
      </c>
      <c r="L12" s="33"/>
    </row>
    <row r="13" spans="2:12" s="1" customFormat="1" ht="16.5" customHeight="1">
      <c r="B13" s="33"/>
      <c r="E13" s="309" t="s">
        <v>4190</v>
      </c>
      <c r="F13" s="328"/>
      <c r="G13" s="328"/>
      <c r="H13" s="328"/>
      <c r="L13" s="33"/>
    </row>
    <row r="14" spans="2:12" s="1" customFormat="1" ht="11.25">
      <c r="B14" s="33"/>
      <c r="L14" s="33"/>
    </row>
    <row r="15" spans="2:12" s="1" customFormat="1" ht="12" customHeight="1">
      <c r="B15" s="33"/>
      <c r="D15" s="28" t="s">
        <v>18</v>
      </c>
      <c r="F15" s="26" t="s">
        <v>19</v>
      </c>
      <c r="I15" s="28" t="s">
        <v>20</v>
      </c>
      <c r="J15" s="26" t="s">
        <v>19</v>
      </c>
      <c r="L15" s="33"/>
    </row>
    <row r="16" spans="2:12" s="1" customFormat="1" ht="12" customHeight="1">
      <c r="B16" s="33"/>
      <c r="D16" s="28" t="s">
        <v>21</v>
      </c>
      <c r="F16" s="26" t="s">
        <v>27</v>
      </c>
      <c r="I16" s="28" t="s">
        <v>23</v>
      </c>
      <c r="J16" s="50" t="str">
        <f>'Rekapitulace stavby'!AN8</f>
        <v>2. 5. 2022</v>
      </c>
      <c r="L16" s="33"/>
    </row>
    <row r="17" spans="2:12" s="1" customFormat="1" ht="10.9" customHeight="1">
      <c r="B17" s="33"/>
      <c r="L17" s="33"/>
    </row>
    <row r="18" spans="2:12" s="1" customFormat="1" ht="12" customHeight="1">
      <c r="B18" s="33"/>
      <c r="D18" s="28" t="s">
        <v>25</v>
      </c>
      <c r="I18" s="28" t="s">
        <v>26</v>
      </c>
      <c r="J18" s="26" t="str">
        <f>IF('Rekapitulace stavby'!AN10="","",'Rekapitulace stavby'!AN10)</f>
        <v/>
      </c>
      <c r="L18" s="33"/>
    </row>
    <row r="19" spans="2:12" s="1" customFormat="1" ht="18" customHeight="1">
      <c r="B19" s="33"/>
      <c r="E19" s="26" t="str">
        <f>IF('Rekapitulace stavby'!E11="","",'Rekapitulace stavby'!E11)</f>
        <v xml:space="preserve"> </v>
      </c>
      <c r="I19" s="28" t="s">
        <v>28</v>
      </c>
      <c r="J19" s="26" t="str">
        <f>IF('Rekapitulace stavby'!AN11="","",'Rekapitulace stavby'!AN11)</f>
        <v/>
      </c>
      <c r="L19" s="33"/>
    </row>
    <row r="20" spans="2:12" s="1" customFormat="1" ht="6.95" customHeight="1">
      <c r="B20" s="33"/>
      <c r="L20" s="33"/>
    </row>
    <row r="21" spans="2:12" s="1" customFormat="1" ht="12" customHeight="1">
      <c r="B21" s="33"/>
      <c r="D21" s="28" t="s">
        <v>29</v>
      </c>
      <c r="I21" s="28" t="s">
        <v>26</v>
      </c>
      <c r="J21" s="29" t="str">
        <f>'Rekapitulace stavby'!AN13</f>
        <v>Vyplň údaj</v>
      </c>
      <c r="L21" s="33"/>
    </row>
    <row r="22" spans="2:12" s="1" customFormat="1" ht="18" customHeight="1">
      <c r="B22" s="33"/>
      <c r="E22" s="329" t="str">
        <f>'Rekapitulace stavby'!E14</f>
        <v>Vyplň údaj</v>
      </c>
      <c r="F22" s="287"/>
      <c r="G22" s="287"/>
      <c r="H22" s="287"/>
      <c r="I22" s="28" t="s">
        <v>28</v>
      </c>
      <c r="J22" s="29" t="str">
        <f>'Rekapitulace stavby'!AN14</f>
        <v>Vyplň údaj</v>
      </c>
      <c r="L22" s="33"/>
    </row>
    <row r="23" spans="2:12" s="1" customFormat="1" ht="6.95" customHeight="1">
      <c r="B23" s="33"/>
      <c r="L23" s="33"/>
    </row>
    <row r="24" spans="2:12" s="1" customFormat="1" ht="12" customHeight="1">
      <c r="B24" s="33"/>
      <c r="D24" s="28" t="s">
        <v>31</v>
      </c>
      <c r="I24" s="28" t="s">
        <v>26</v>
      </c>
      <c r="J24" s="26" t="str">
        <f>IF('Rekapitulace stavby'!AN16="","",'Rekapitulace stavby'!AN16)</f>
        <v>06083927</v>
      </c>
      <c r="L24" s="33"/>
    </row>
    <row r="25" spans="2:12" s="1" customFormat="1" ht="18" customHeight="1">
      <c r="B25" s="33"/>
      <c r="E25" s="26" t="str">
        <f>IF('Rekapitulace stavby'!E17="","",'Rekapitulace stavby'!E17)</f>
        <v>FAPAL s.r.o.</v>
      </c>
      <c r="I25" s="28" t="s">
        <v>28</v>
      </c>
      <c r="J25" s="26" t="str">
        <f>IF('Rekapitulace stavby'!AN17="","",'Rekapitulace stavby'!AN17)</f>
        <v/>
      </c>
      <c r="L25" s="33"/>
    </row>
    <row r="26" spans="2:12" s="1" customFormat="1" ht="6.95" customHeight="1">
      <c r="B26" s="33"/>
      <c r="L26" s="33"/>
    </row>
    <row r="27" spans="2:12" s="1" customFormat="1" ht="12" customHeight="1">
      <c r="B27" s="33"/>
      <c r="D27" s="28" t="s">
        <v>35</v>
      </c>
      <c r="I27" s="28" t="s">
        <v>26</v>
      </c>
      <c r="J27" s="26" t="s">
        <v>19</v>
      </c>
      <c r="L27" s="33"/>
    </row>
    <row r="28" spans="2:12" s="1" customFormat="1" ht="18" customHeight="1">
      <c r="B28" s="33"/>
      <c r="E28" s="26" t="s">
        <v>3112</v>
      </c>
      <c r="I28" s="28" t="s">
        <v>28</v>
      </c>
      <c r="J28" s="26" t="s">
        <v>19</v>
      </c>
      <c r="L28" s="33"/>
    </row>
    <row r="29" spans="2:12" s="1" customFormat="1" ht="6.95" customHeight="1">
      <c r="B29" s="33"/>
      <c r="L29" s="33"/>
    </row>
    <row r="30" spans="2:12" s="1" customFormat="1" ht="12" customHeight="1">
      <c r="B30" s="33"/>
      <c r="D30" s="28" t="s">
        <v>38</v>
      </c>
      <c r="L30" s="33"/>
    </row>
    <row r="31" spans="2:12" s="7" customFormat="1" ht="23.25" customHeight="1">
      <c r="B31" s="92"/>
      <c r="E31" s="292" t="s">
        <v>4191</v>
      </c>
      <c r="F31" s="292"/>
      <c r="G31" s="292"/>
      <c r="H31" s="292"/>
      <c r="L31" s="92"/>
    </row>
    <row r="32" spans="2:12" s="1" customFormat="1" ht="6.95" customHeight="1">
      <c r="B32" s="33"/>
      <c r="L32" s="33"/>
    </row>
    <row r="33" spans="2:12" s="1" customFormat="1" ht="6.95" customHeight="1">
      <c r="B33" s="33"/>
      <c r="D33" s="51"/>
      <c r="E33" s="51"/>
      <c r="F33" s="51"/>
      <c r="G33" s="51"/>
      <c r="H33" s="51"/>
      <c r="I33" s="51"/>
      <c r="J33" s="51"/>
      <c r="K33" s="51"/>
      <c r="L33" s="33"/>
    </row>
    <row r="34" spans="2:12" s="1" customFormat="1" ht="25.35" customHeight="1">
      <c r="B34" s="33"/>
      <c r="D34" s="93" t="s">
        <v>40</v>
      </c>
      <c r="J34" s="64">
        <f>ROUND(J104,2)</f>
        <v>0</v>
      </c>
      <c r="L34" s="33"/>
    </row>
    <row r="35" spans="2:12" s="1" customFormat="1" ht="6.95" customHeight="1">
      <c r="B35" s="33"/>
      <c r="D35" s="51"/>
      <c r="E35" s="51"/>
      <c r="F35" s="51"/>
      <c r="G35" s="51"/>
      <c r="H35" s="51"/>
      <c r="I35" s="51"/>
      <c r="J35" s="51"/>
      <c r="K35" s="51"/>
      <c r="L35" s="33"/>
    </row>
    <row r="36" spans="2:12" s="1" customFormat="1" ht="14.45" customHeight="1">
      <c r="B36" s="33"/>
      <c r="F36" s="36" t="s">
        <v>42</v>
      </c>
      <c r="I36" s="36" t="s">
        <v>41</v>
      </c>
      <c r="J36" s="36" t="s">
        <v>43</v>
      </c>
      <c r="L36" s="33"/>
    </row>
    <row r="37" spans="2:12" s="1" customFormat="1" ht="14.45" customHeight="1">
      <c r="B37" s="33"/>
      <c r="D37" s="53" t="s">
        <v>44</v>
      </c>
      <c r="E37" s="28" t="s">
        <v>45</v>
      </c>
      <c r="F37" s="83">
        <f>ROUND((SUM(BE104:BE419)),2)</f>
        <v>0</v>
      </c>
      <c r="I37" s="94">
        <v>0.21</v>
      </c>
      <c r="J37" s="83">
        <f>ROUND(((SUM(BE104:BE419))*I37),2)</f>
        <v>0</v>
      </c>
      <c r="L37" s="33"/>
    </row>
    <row r="38" spans="2:12" s="1" customFormat="1" ht="14.45" customHeight="1">
      <c r="B38" s="33"/>
      <c r="E38" s="28" t="s">
        <v>46</v>
      </c>
      <c r="F38" s="83">
        <f>ROUND((SUM(BF104:BF419)),2)</f>
        <v>0</v>
      </c>
      <c r="I38" s="94">
        <v>0.15</v>
      </c>
      <c r="J38" s="83">
        <f>ROUND(((SUM(BF104:BF419))*I38),2)</f>
        <v>0</v>
      </c>
      <c r="L38" s="33"/>
    </row>
    <row r="39" spans="2:12" s="1" customFormat="1" ht="14.45" customHeight="1" hidden="1">
      <c r="B39" s="33"/>
      <c r="E39" s="28" t="s">
        <v>47</v>
      </c>
      <c r="F39" s="83">
        <f>ROUND((SUM(BG104:BG419)),2)</f>
        <v>0</v>
      </c>
      <c r="I39" s="94">
        <v>0.21</v>
      </c>
      <c r="J39" s="83">
        <f>0</f>
        <v>0</v>
      </c>
      <c r="L39" s="33"/>
    </row>
    <row r="40" spans="2:12" s="1" customFormat="1" ht="14.45" customHeight="1" hidden="1">
      <c r="B40" s="33"/>
      <c r="E40" s="28" t="s">
        <v>48</v>
      </c>
      <c r="F40" s="83">
        <f>ROUND((SUM(BH104:BH419)),2)</f>
        <v>0</v>
      </c>
      <c r="I40" s="94">
        <v>0.15</v>
      </c>
      <c r="J40" s="83">
        <f>0</f>
        <v>0</v>
      </c>
      <c r="L40" s="33"/>
    </row>
    <row r="41" spans="2:12" s="1" customFormat="1" ht="14.45" customHeight="1" hidden="1">
      <c r="B41" s="33"/>
      <c r="E41" s="28" t="s">
        <v>49</v>
      </c>
      <c r="F41" s="83">
        <f>ROUND((SUM(BI104:BI419)),2)</f>
        <v>0</v>
      </c>
      <c r="I41" s="94">
        <v>0</v>
      </c>
      <c r="J41" s="83">
        <f>0</f>
        <v>0</v>
      </c>
      <c r="L41" s="33"/>
    </row>
    <row r="42" spans="2:12" s="1" customFormat="1" ht="6.95" customHeight="1">
      <c r="B42" s="33"/>
      <c r="L42" s="33"/>
    </row>
    <row r="43" spans="2:12" s="1" customFormat="1" ht="25.35" customHeight="1">
      <c r="B43" s="33"/>
      <c r="C43" s="95"/>
      <c r="D43" s="96" t="s">
        <v>50</v>
      </c>
      <c r="E43" s="55"/>
      <c r="F43" s="55"/>
      <c r="G43" s="97" t="s">
        <v>51</v>
      </c>
      <c r="H43" s="98" t="s">
        <v>52</v>
      </c>
      <c r="I43" s="55"/>
      <c r="J43" s="99">
        <f>SUM(J34:J41)</f>
        <v>0</v>
      </c>
      <c r="K43" s="100"/>
      <c r="L43" s="33"/>
    </row>
    <row r="44" spans="2:12" s="1" customFormat="1" ht="14.45" customHeight="1">
      <c r="B44" s="42"/>
      <c r="C44" s="43"/>
      <c r="D44" s="43"/>
      <c r="E44" s="43"/>
      <c r="F44" s="43"/>
      <c r="G44" s="43"/>
      <c r="H44" s="43"/>
      <c r="I44" s="43"/>
      <c r="J44" s="43"/>
      <c r="K44" s="43"/>
      <c r="L44" s="33"/>
    </row>
    <row r="48" spans="2:12" s="1" customFormat="1" ht="6.95" customHeight="1">
      <c r="B48" s="44"/>
      <c r="C48" s="45"/>
      <c r="D48" s="45"/>
      <c r="E48" s="45"/>
      <c r="F48" s="45"/>
      <c r="G48" s="45"/>
      <c r="H48" s="45"/>
      <c r="I48" s="45"/>
      <c r="J48" s="45"/>
      <c r="K48" s="45"/>
      <c r="L48" s="33"/>
    </row>
    <row r="49" spans="2:12" s="1" customFormat="1" ht="24.95" customHeight="1">
      <c r="B49" s="33"/>
      <c r="C49" s="22" t="s">
        <v>173</v>
      </c>
      <c r="L49" s="33"/>
    </row>
    <row r="50" spans="2:12" s="1" customFormat="1" ht="6.95" customHeight="1">
      <c r="B50" s="33"/>
      <c r="L50" s="33"/>
    </row>
    <row r="51" spans="2:12" s="1" customFormat="1" ht="12" customHeight="1">
      <c r="B51" s="33"/>
      <c r="C51" s="28" t="s">
        <v>16</v>
      </c>
      <c r="L51" s="33"/>
    </row>
    <row r="52" spans="2:12" s="1" customFormat="1" ht="16.5" customHeight="1">
      <c r="B52" s="33"/>
      <c r="E52" s="326" t="str">
        <f>E7</f>
        <v>Revitalizace Starého děkanství, Nymburk</v>
      </c>
      <c r="F52" s="327"/>
      <c r="G52" s="327"/>
      <c r="H52" s="327"/>
      <c r="L52" s="33"/>
    </row>
    <row r="53" spans="2:12" ht="12" customHeight="1">
      <c r="B53" s="21"/>
      <c r="C53" s="28" t="s">
        <v>167</v>
      </c>
      <c r="L53" s="21"/>
    </row>
    <row r="54" spans="2:12" ht="16.5" customHeight="1">
      <c r="B54" s="21"/>
      <c r="E54" s="326" t="s">
        <v>2260</v>
      </c>
      <c r="F54" s="288"/>
      <c r="G54" s="288"/>
      <c r="H54" s="288"/>
      <c r="L54" s="21"/>
    </row>
    <row r="55" spans="2:12" ht="12" customHeight="1">
      <c r="B55" s="21"/>
      <c r="C55" s="28" t="s">
        <v>169</v>
      </c>
      <c r="L55" s="21"/>
    </row>
    <row r="56" spans="2:12" s="1" customFormat="1" ht="16.5" customHeight="1">
      <c r="B56" s="33"/>
      <c r="E56" s="322" t="s">
        <v>4107</v>
      </c>
      <c r="F56" s="328"/>
      <c r="G56" s="328"/>
      <c r="H56" s="328"/>
      <c r="L56" s="33"/>
    </row>
    <row r="57" spans="2:12" s="1" customFormat="1" ht="12" customHeight="1">
      <c r="B57" s="33"/>
      <c r="C57" s="28" t="s">
        <v>171</v>
      </c>
      <c r="L57" s="33"/>
    </row>
    <row r="58" spans="2:12" s="1" customFormat="1" ht="16.5" customHeight="1">
      <c r="B58" s="33"/>
      <c r="E58" s="309" t="str">
        <f>E13</f>
        <v>04.1 -  Areálové rozvody V+K, děšťová</v>
      </c>
      <c r="F58" s="328"/>
      <c r="G58" s="328"/>
      <c r="H58" s="328"/>
      <c r="L58" s="33"/>
    </row>
    <row r="59" spans="2:12" s="1" customFormat="1" ht="6.95" customHeight="1">
      <c r="B59" s="33"/>
      <c r="L59" s="33"/>
    </row>
    <row r="60" spans="2:12" s="1" customFormat="1" ht="12" customHeight="1">
      <c r="B60" s="33"/>
      <c r="C60" s="28" t="s">
        <v>21</v>
      </c>
      <c r="F60" s="26" t="str">
        <f>F16</f>
        <v xml:space="preserve"> </v>
      </c>
      <c r="I60" s="28" t="s">
        <v>23</v>
      </c>
      <c r="J60" s="50" t="str">
        <f>IF(J16="","",J16)</f>
        <v>2. 5. 2022</v>
      </c>
      <c r="L60" s="33"/>
    </row>
    <row r="61" spans="2:12" s="1" customFormat="1" ht="6.95" customHeight="1">
      <c r="B61" s="33"/>
      <c r="L61" s="33"/>
    </row>
    <row r="62" spans="2:12" s="1" customFormat="1" ht="15.2" customHeight="1">
      <c r="B62" s="33"/>
      <c r="C62" s="28" t="s">
        <v>25</v>
      </c>
      <c r="F62" s="26" t="str">
        <f>E19</f>
        <v xml:space="preserve"> </v>
      </c>
      <c r="I62" s="28" t="s">
        <v>31</v>
      </c>
      <c r="J62" s="31" t="str">
        <f>E25</f>
        <v>FAPAL s.r.o.</v>
      </c>
      <c r="L62" s="33"/>
    </row>
    <row r="63" spans="2:12" s="1" customFormat="1" ht="25.7" customHeight="1">
      <c r="B63" s="33"/>
      <c r="C63" s="28" t="s">
        <v>29</v>
      </c>
      <c r="F63" s="26" t="str">
        <f>IF(E22="","",E22)</f>
        <v>Vyplň údaj</v>
      </c>
      <c r="I63" s="28" t="s">
        <v>35</v>
      </c>
      <c r="J63" s="31" t="str">
        <f>E28</f>
        <v>ING. B. MATOUŠKOVÁ</v>
      </c>
      <c r="L63" s="33"/>
    </row>
    <row r="64" spans="2:12" s="1" customFormat="1" ht="10.35" customHeight="1">
      <c r="B64" s="33"/>
      <c r="L64" s="33"/>
    </row>
    <row r="65" spans="2:12" s="1" customFormat="1" ht="29.25" customHeight="1">
      <c r="B65" s="33"/>
      <c r="C65" s="101" t="s">
        <v>174</v>
      </c>
      <c r="D65" s="95"/>
      <c r="E65" s="95"/>
      <c r="F65" s="95"/>
      <c r="G65" s="95"/>
      <c r="H65" s="95"/>
      <c r="I65" s="95"/>
      <c r="J65" s="102" t="s">
        <v>175</v>
      </c>
      <c r="K65" s="95"/>
      <c r="L65" s="33"/>
    </row>
    <row r="66" spans="2:12" s="1" customFormat="1" ht="10.35" customHeight="1">
      <c r="B66" s="33"/>
      <c r="L66" s="33"/>
    </row>
    <row r="67" spans="2:47" s="1" customFormat="1" ht="22.9" customHeight="1">
      <c r="B67" s="33"/>
      <c r="C67" s="103" t="s">
        <v>72</v>
      </c>
      <c r="J67" s="64">
        <f>J104</f>
        <v>0</v>
      </c>
      <c r="L67" s="33"/>
      <c r="AU67" s="18" t="s">
        <v>176</v>
      </c>
    </row>
    <row r="68" spans="2:12" s="8" customFormat="1" ht="24.95" customHeight="1">
      <c r="B68" s="104"/>
      <c r="D68" s="105" t="s">
        <v>4192</v>
      </c>
      <c r="E68" s="106"/>
      <c r="F68" s="106"/>
      <c r="G68" s="106"/>
      <c r="H68" s="106"/>
      <c r="I68" s="106"/>
      <c r="J68" s="107">
        <f>J105</f>
        <v>0</v>
      </c>
      <c r="L68" s="104"/>
    </row>
    <row r="69" spans="2:12" s="8" customFormat="1" ht="24.95" customHeight="1">
      <c r="B69" s="104"/>
      <c r="D69" s="105" t="s">
        <v>4193</v>
      </c>
      <c r="E69" s="106"/>
      <c r="F69" s="106"/>
      <c r="G69" s="106"/>
      <c r="H69" s="106"/>
      <c r="I69" s="106"/>
      <c r="J69" s="107">
        <f>J114</f>
        <v>0</v>
      </c>
      <c r="L69" s="104"/>
    </row>
    <row r="70" spans="2:12" s="8" customFormat="1" ht="24.95" customHeight="1">
      <c r="B70" s="104"/>
      <c r="D70" s="105" t="s">
        <v>4194</v>
      </c>
      <c r="E70" s="106"/>
      <c r="F70" s="106"/>
      <c r="G70" s="106"/>
      <c r="H70" s="106"/>
      <c r="I70" s="106"/>
      <c r="J70" s="107">
        <f>J123</f>
        <v>0</v>
      </c>
      <c r="L70" s="104"/>
    </row>
    <row r="71" spans="2:12" s="8" customFormat="1" ht="24.95" customHeight="1">
      <c r="B71" s="104"/>
      <c r="D71" s="105" t="s">
        <v>4195</v>
      </c>
      <c r="E71" s="106"/>
      <c r="F71" s="106"/>
      <c r="G71" s="106"/>
      <c r="H71" s="106"/>
      <c r="I71" s="106"/>
      <c r="J71" s="107">
        <f>J136</f>
        <v>0</v>
      </c>
      <c r="L71" s="104"/>
    </row>
    <row r="72" spans="2:12" s="8" customFormat="1" ht="24.95" customHeight="1">
      <c r="B72" s="104"/>
      <c r="D72" s="105" t="s">
        <v>4196</v>
      </c>
      <c r="E72" s="106"/>
      <c r="F72" s="106"/>
      <c r="G72" s="106"/>
      <c r="H72" s="106"/>
      <c r="I72" s="106"/>
      <c r="J72" s="107">
        <f>J144</f>
        <v>0</v>
      </c>
      <c r="L72" s="104"/>
    </row>
    <row r="73" spans="2:12" s="8" customFormat="1" ht="24.95" customHeight="1">
      <c r="B73" s="104"/>
      <c r="D73" s="105" t="s">
        <v>4197</v>
      </c>
      <c r="E73" s="106"/>
      <c r="F73" s="106"/>
      <c r="G73" s="106"/>
      <c r="H73" s="106"/>
      <c r="I73" s="106"/>
      <c r="J73" s="107">
        <f>J169</f>
        <v>0</v>
      </c>
      <c r="L73" s="104"/>
    </row>
    <row r="74" spans="2:12" s="8" customFormat="1" ht="24.95" customHeight="1">
      <c r="B74" s="104"/>
      <c r="D74" s="105" t="s">
        <v>4198</v>
      </c>
      <c r="E74" s="106"/>
      <c r="F74" s="106"/>
      <c r="G74" s="106"/>
      <c r="H74" s="106"/>
      <c r="I74" s="106"/>
      <c r="J74" s="107">
        <f>J241</f>
        <v>0</v>
      </c>
      <c r="L74" s="104"/>
    </row>
    <row r="75" spans="2:12" s="8" customFormat="1" ht="24.95" customHeight="1">
      <c r="B75" s="104"/>
      <c r="D75" s="105" t="s">
        <v>4199</v>
      </c>
      <c r="E75" s="106"/>
      <c r="F75" s="106"/>
      <c r="G75" s="106"/>
      <c r="H75" s="106"/>
      <c r="I75" s="106"/>
      <c r="J75" s="107">
        <f>J307</f>
        <v>0</v>
      </c>
      <c r="L75" s="104"/>
    </row>
    <row r="76" spans="2:12" s="8" customFormat="1" ht="24.95" customHeight="1">
      <c r="B76" s="104"/>
      <c r="D76" s="105" t="s">
        <v>4200</v>
      </c>
      <c r="E76" s="106"/>
      <c r="F76" s="106"/>
      <c r="G76" s="106"/>
      <c r="H76" s="106"/>
      <c r="I76" s="106"/>
      <c r="J76" s="107">
        <f>J329</f>
        <v>0</v>
      </c>
      <c r="L76" s="104"/>
    </row>
    <row r="77" spans="2:12" s="8" customFormat="1" ht="24.95" customHeight="1">
      <c r="B77" s="104"/>
      <c r="D77" s="105" t="s">
        <v>4201</v>
      </c>
      <c r="E77" s="106"/>
      <c r="F77" s="106"/>
      <c r="G77" s="106"/>
      <c r="H77" s="106"/>
      <c r="I77" s="106"/>
      <c r="J77" s="107">
        <f>J383</f>
        <v>0</v>
      </c>
      <c r="L77" s="104"/>
    </row>
    <row r="78" spans="2:12" s="8" customFormat="1" ht="24.95" customHeight="1">
      <c r="B78" s="104"/>
      <c r="D78" s="105" t="s">
        <v>4202</v>
      </c>
      <c r="E78" s="106"/>
      <c r="F78" s="106"/>
      <c r="G78" s="106"/>
      <c r="H78" s="106"/>
      <c r="I78" s="106"/>
      <c r="J78" s="107">
        <f>J396</f>
        <v>0</v>
      </c>
      <c r="L78" s="104"/>
    </row>
    <row r="79" spans="2:12" s="8" customFormat="1" ht="24.95" customHeight="1">
      <c r="B79" s="104"/>
      <c r="D79" s="105" t="s">
        <v>4203</v>
      </c>
      <c r="E79" s="106"/>
      <c r="F79" s="106"/>
      <c r="G79" s="106"/>
      <c r="H79" s="106"/>
      <c r="I79" s="106"/>
      <c r="J79" s="107">
        <f>J401</f>
        <v>0</v>
      </c>
      <c r="L79" s="104"/>
    </row>
    <row r="80" spans="2:12" s="8" customFormat="1" ht="24.95" customHeight="1">
      <c r="B80" s="104"/>
      <c r="D80" s="105" t="s">
        <v>4204</v>
      </c>
      <c r="E80" s="106"/>
      <c r="F80" s="106"/>
      <c r="G80" s="106"/>
      <c r="H80" s="106"/>
      <c r="I80" s="106"/>
      <c r="J80" s="107">
        <f>J407</f>
        <v>0</v>
      </c>
      <c r="L80" s="104"/>
    </row>
    <row r="81" spans="2:12" s="1" customFormat="1" ht="21.75" customHeight="1">
      <c r="B81" s="33"/>
      <c r="L81" s="33"/>
    </row>
    <row r="82" spans="2:12" s="1" customFormat="1" ht="6.95" customHeight="1">
      <c r="B82" s="42"/>
      <c r="C82" s="43"/>
      <c r="D82" s="43"/>
      <c r="E82" s="43"/>
      <c r="F82" s="43"/>
      <c r="G82" s="43"/>
      <c r="H82" s="43"/>
      <c r="I82" s="43"/>
      <c r="J82" s="43"/>
      <c r="K82" s="43"/>
      <c r="L82" s="33"/>
    </row>
    <row r="86" spans="2:12" s="1" customFormat="1" ht="6.95" customHeight="1">
      <c r="B86" s="44"/>
      <c r="C86" s="45"/>
      <c r="D86" s="45"/>
      <c r="E86" s="45"/>
      <c r="F86" s="45"/>
      <c r="G86" s="45"/>
      <c r="H86" s="45"/>
      <c r="I86" s="45"/>
      <c r="J86" s="45"/>
      <c r="K86" s="45"/>
      <c r="L86" s="33"/>
    </row>
    <row r="87" spans="2:12" s="1" customFormat="1" ht="24.95" customHeight="1">
      <c r="B87" s="33"/>
      <c r="C87" s="22" t="s">
        <v>195</v>
      </c>
      <c r="L87" s="33"/>
    </row>
    <row r="88" spans="2:12" s="1" customFormat="1" ht="6.95" customHeight="1">
      <c r="B88" s="33"/>
      <c r="L88" s="33"/>
    </row>
    <row r="89" spans="2:12" s="1" customFormat="1" ht="12" customHeight="1">
      <c r="B89" s="33"/>
      <c r="C89" s="28" t="s">
        <v>16</v>
      </c>
      <c r="L89" s="33"/>
    </row>
    <row r="90" spans="2:12" s="1" customFormat="1" ht="16.5" customHeight="1">
      <c r="B90" s="33"/>
      <c r="E90" s="326" t="str">
        <f>E7</f>
        <v>Revitalizace Starého děkanství, Nymburk</v>
      </c>
      <c r="F90" s="327"/>
      <c r="G90" s="327"/>
      <c r="H90" s="327"/>
      <c r="L90" s="33"/>
    </row>
    <row r="91" spans="2:12" ht="12" customHeight="1">
      <c r="B91" s="21"/>
      <c r="C91" s="28" t="s">
        <v>167</v>
      </c>
      <c r="L91" s="21"/>
    </row>
    <row r="92" spans="2:12" ht="16.5" customHeight="1">
      <c r="B92" s="21"/>
      <c r="E92" s="326" t="s">
        <v>2260</v>
      </c>
      <c r="F92" s="288"/>
      <c r="G92" s="288"/>
      <c r="H92" s="288"/>
      <c r="L92" s="21"/>
    </row>
    <row r="93" spans="2:12" ht="12" customHeight="1">
      <c r="B93" s="21"/>
      <c r="C93" s="28" t="s">
        <v>169</v>
      </c>
      <c r="L93" s="21"/>
    </row>
    <row r="94" spans="2:12" s="1" customFormat="1" ht="16.5" customHeight="1">
      <c r="B94" s="33"/>
      <c r="E94" s="322" t="s">
        <v>4107</v>
      </c>
      <c r="F94" s="328"/>
      <c r="G94" s="328"/>
      <c r="H94" s="328"/>
      <c r="L94" s="33"/>
    </row>
    <row r="95" spans="2:12" s="1" customFormat="1" ht="12" customHeight="1">
      <c r="B95" s="33"/>
      <c r="C95" s="28" t="s">
        <v>171</v>
      </c>
      <c r="L95" s="33"/>
    </row>
    <row r="96" spans="2:12" s="1" customFormat="1" ht="16.5" customHeight="1">
      <c r="B96" s="33"/>
      <c r="E96" s="309" t="str">
        <f>E13</f>
        <v>04.1 -  Areálové rozvody V+K, děšťová</v>
      </c>
      <c r="F96" s="328"/>
      <c r="G96" s="328"/>
      <c r="H96" s="328"/>
      <c r="L96" s="33"/>
    </row>
    <row r="97" spans="2:12" s="1" customFormat="1" ht="6.95" customHeight="1">
      <c r="B97" s="33"/>
      <c r="L97" s="33"/>
    </row>
    <row r="98" spans="2:12" s="1" customFormat="1" ht="12" customHeight="1">
      <c r="B98" s="33"/>
      <c r="C98" s="28" t="s">
        <v>21</v>
      </c>
      <c r="F98" s="26" t="str">
        <f>F16</f>
        <v xml:space="preserve"> </v>
      </c>
      <c r="I98" s="28" t="s">
        <v>23</v>
      </c>
      <c r="J98" s="50" t="str">
        <f>IF(J16="","",J16)</f>
        <v>2. 5. 2022</v>
      </c>
      <c r="L98" s="33"/>
    </row>
    <row r="99" spans="2:12" s="1" customFormat="1" ht="6.95" customHeight="1">
      <c r="B99" s="33"/>
      <c r="L99" s="33"/>
    </row>
    <row r="100" spans="2:12" s="1" customFormat="1" ht="15.2" customHeight="1">
      <c r="B100" s="33"/>
      <c r="C100" s="28" t="s">
        <v>25</v>
      </c>
      <c r="F100" s="26" t="str">
        <f>E19</f>
        <v xml:space="preserve"> </v>
      </c>
      <c r="I100" s="28" t="s">
        <v>31</v>
      </c>
      <c r="J100" s="31" t="str">
        <f>E25</f>
        <v>FAPAL s.r.o.</v>
      </c>
      <c r="L100" s="33"/>
    </row>
    <row r="101" spans="2:12" s="1" customFormat="1" ht="25.7" customHeight="1">
      <c r="B101" s="33"/>
      <c r="C101" s="28" t="s">
        <v>29</v>
      </c>
      <c r="F101" s="26" t="str">
        <f>IF(E22="","",E22)</f>
        <v>Vyplň údaj</v>
      </c>
      <c r="I101" s="28" t="s">
        <v>35</v>
      </c>
      <c r="J101" s="31" t="str">
        <f>E28</f>
        <v>ING. B. MATOUŠKOVÁ</v>
      </c>
      <c r="L101" s="33"/>
    </row>
    <row r="102" spans="2:12" s="1" customFormat="1" ht="10.35" customHeight="1">
      <c r="B102" s="33"/>
      <c r="L102" s="33"/>
    </row>
    <row r="103" spans="2:20" s="10" customFormat="1" ht="29.25" customHeight="1">
      <c r="B103" s="112"/>
      <c r="C103" s="113" t="s">
        <v>196</v>
      </c>
      <c r="D103" s="114" t="s">
        <v>59</v>
      </c>
      <c r="E103" s="114" t="s">
        <v>55</v>
      </c>
      <c r="F103" s="114" t="s">
        <v>56</v>
      </c>
      <c r="G103" s="114" t="s">
        <v>197</v>
      </c>
      <c r="H103" s="114" t="s">
        <v>198</v>
      </c>
      <c r="I103" s="114" t="s">
        <v>199</v>
      </c>
      <c r="J103" s="114" t="s">
        <v>175</v>
      </c>
      <c r="K103" s="115" t="s">
        <v>200</v>
      </c>
      <c r="L103" s="112"/>
      <c r="M103" s="57" t="s">
        <v>19</v>
      </c>
      <c r="N103" s="58" t="s">
        <v>44</v>
      </c>
      <c r="O103" s="58" t="s">
        <v>201</v>
      </c>
      <c r="P103" s="58" t="s">
        <v>202</v>
      </c>
      <c r="Q103" s="58" t="s">
        <v>203</v>
      </c>
      <c r="R103" s="58" t="s">
        <v>204</v>
      </c>
      <c r="S103" s="58" t="s">
        <v>205</v>
      </c>
      <c r="T103" s="59" t="s">
        <v>206</v>
      </c>
    </row>
    <row r="104" spans="2:63" s="1" customFormat="1" ht="22.9" customHeight="1">
      <c r="B104" s="33"/>
      <c r="C104" s="62" t="s">
        <v>207</v>
      </c>
      <c r="J104" s="116">
        <f>BK104</f>
        <v>0</v>
      </c>
      <c r="L104" s="33"/>
      <c r="M104" s="60"/>
      <c r="N104" s="51"/>
      <c r="O104" s="51"/>
      <c r="P104" s="117">
        <f>P105+P114+P123+P136+P144+P169+P241+P307+P329+P383+P396+P401+P407</f>
        <v>0</v>
      </c>
      <c r="Q104" s="51"/>
      <c r="R104" s="117">
        <f>R105+R114+R123+R136+R144+R169+R241+R307+R329+R383+R396+R401+R407</f>
        <v>714.1705722799999</v>
      </c>
      <c r="S104" s="51"/>
      <c r="T104" s="118">
        <f>T105+T114+T123+T136+T144+T169+T241+T307+T329+T383+T396+T401+T407</f>
        <v>0.014</v>
      </c>
      <c r="AT104" s="18" t="s">
        <v>73</v>
      </c>
      <c r="AU104" s="18" t="s">
        <v>176</v>
      </c>
      <c r="BK104" s="119">
        <f>BK105+BK114+BK123+BK136+BK144+BK169+BK241+BK307+BK329+BK383+BK396+BK401+BK407</f>
        <v>0</v>
      </c>
    </row>
    <row r="105" spans="2:63" s="11" customFormat="1" ht="25.9" customHeight="1">
      <c r="B105" s="120"/>
      <c r="D105" s="121" t="s">
        <v>73</v>
      </c>
      <c r="E105" s="122" t="s">
        <v>332</v>
      </c>
      <c r="F105" s="122" t="s">
        <v>4205</v>
      </c>
      <c r="I105" s="123"/>
      <c r="J105" s="124">
        <f>BK105</f>
        <v>0</v>
      </c>
      <c r="L105" s="120"/>
      <c r="M105" s="125"/>
      <c r="P105" s="126">
        <f>SUM(P106:P113)</f>
        <v>0</v>
      </c>
      <c r="R105" s="126">
        <f>SUM(R106:R113)</f>
        <v>0</v>
      </c>
      <c r="T105" s="127">
        <f>SUM(T106:T113)</f>
        <v>0</v>
      </c>
      <c r="AR105" s="121" t="s">
        <v>81</v>
      </c>
      <c r="AT105" s="128" t="s">
        <v>73</v>
      </c>
      <c r="AU105" s="128" t="s">
        <v>74</v>
      </c>
      <c r="AY105" s="121" t="s">
        <v>210</v>
      </c>
      <c r="BK105" s="129">
        <f>SUM(BK106:BK113)</f>
        <v>0</v>
      </c>
    </row>
    <row r="106" spans="2:65" s="1" customFormat="1" ht="24.2" customHeight="1">
      <c r="B106" s="33"/>
      <c r="C106" s="132" t="s">
        <v>81</v>
      </c>
      <c r="D106" s="132" t="s">
        <v>212</v>
      </c>
      <c r="E106" s="133" t="s">
        <v>4206</v>
      </c>
      <c r="F106" s="134" t="s">
        <v>4207</v>
      </c>
      <c r="G106" s="135" t="s">
        <v>215</v>
      </c>
      <c r="H106" s="136">
        <v>627.9</v>
      </c>
      <c r="I106" s="137"/>
      <c r="J106" s="138">
        <f>ROUND(I106*H106,2)</f>
        <v>0</v>
      </c>
      <c r="K106" s="134" t="s">
        <v>216</v>
      </c>
      <c r="L106" s="33"/>
      <c r="M106" s="139" t="s">
        <v>19</v>
      </c>
      <c r="N106" s="140" t="s">
        <v>45</v>
      </c>
      <c r="P106" s="141">
        <f>O106*H106</f>
        <v>0</v>
      </c>
      <c r="Q106" s="141">
        <v>0</v>
      </c>
      <c r="R106" s="141">
        <f>Q106*H106</f>
        <v>0</v>
      </c>
      <c r="S106" s="141">
        <v>0</v>
      </c>
      <c r="T106" s="142">
        <f>S106*H106</f>
        <v>0</v>
      </c>
      <c r="AR106" s="143" t="s">
        <v>217</v>
      </c>
      <c r="AT106" s="143" t="s">
        <v>212</v>
      </c>
      <c r="AU106" s="143" t="s">
        <v>81</v>
      </c>
      <c r="AY106" s="18" t="s">
        <v>210</v>
      </c>
      <c r="BE106" s="144">
        <f>IF(N106="základní",J106,0)</f>
        <v>0</v>
      </c>
      <c r="BF106" s="144">
        <f>IF(N106="snížená",J106,0)</f>
        <v>0</v>
      </c>
      <c r="BG106" s="144">
        <f>IF(N106="zákl. přenesená",J106,0)</f>
        <v>0</v>
      </c>
      <c r="BH106" s="144">
        <f>IF(N106="sníž. přenesená",J106,0)</f>
        <v>0</v>
      </c>
      <c r="BI106" s="144">
        <f>IF(N106="nulová",J106,0)</f>
        <v>0</v>
      </c>
      <c r="BJ106" s="18" t="s">
        <v>81</v>
      </c>
      <c r="BK106" s="144">
        <f>ROUND(I106*H106,2)</f>
        <v>0</v>
      </c>
      <c r="BL106" s="18" t="s">
        <v>217</v>
      </c>
      <c r="BM106" s="143" t="s">
        <v>83</v>
      </c>
    </row>
    <row r="107" spans="2:47" s="1" customFormat="1" ht="11.25">
      <c r="B107" s="33"/>
      <c r="D107" s="145" t="s">
        <v>219</v>
      </c>
      <c r="F107" s="146" t="s">
        <v>4208</v>
      </c>
      <c r="I107" s="147"/>
      <c r="L107" s="33"/>
      <c r="M107" s="148"/>
      <c r="T107" s="54"/>
      <c r="AT107" s="18" t="s">
        <v>219</v>
      </c>
      <c r="AU107" s="18" t="s">
        <v>81</v>
      </c>
    </row>
    <row r="108" spans="2:51" s="13" customFormat="1" ht="11.25">
      <c r="B108" s="156"/>
      <c r="D108" s="150" t="s">
        <v>221</v>
      </c>
      <c r="E108" s="157" t="s">
        <v>19</v>
      </c>
      <c r="F108" s="158" t="s">
        <v>4209</v>
      </c>
      <c r="H108" s="159">
        <v>627.9</v>
      </c>
      <c r="I108" s="160"/>
      <c r="L108" s="156"/>
      <c r="M108" s="161"/>
      <c r="T108" s="162"/>
      <c r="AT108" s="157" t="s">
        <v>221</v>
      </c>
      <c r="AU108" s="157" t="s">
        <v>81</v>
      </c>
      <c r="AV108" s="13" t="s">
        <v>83</v>
      </c>
      <c r="AW108" s="13" t="s">
        <v>34</v>
      </c>
      <c r="AX108" s="13" t="s">
        <v>74</v>
      </c>
      <c r="AY108" s="157" t="s">
        <v>210</v>
      </c>
    </row>
    <row r="109" spans="2:51" s="15" customFormat="1" ht="11.25">
      <c r="B109" s="170"/>
      <c r="D109" s="150" t="s">
        <v>221</v>
      </c>
      <c r="E109" s="171" t="s">
        <v>19</v>
      </c>
      <c r="F109" s="172" t="s">
        <v>236</v>
      </c>
      <c r="H109" s="173">
        <v>627.9</v>
      </c>
      <c r="I109" s="174"/>
      <c r="L109" s="170"/>
      <c r="M109" s="175"/>
      <c r="T109" s="176"/>
      <c r="AT109" s="171" t="s">
        <v>221</v>
      </c>
      <c r="AU109" s="171" t="s">
        <v>81</v>
      </c>
      <c r="AV109" s="15" t="s">
        <v>217</v>
      </c>
      <c r="AW109" s="15" t="s">
        <v>34</v>
      </c>
      <c r="AX109" s="15" t="s">
        <v>81</v>
      </c>
      <c r="AY109" s="171" t="s">
        <v>210</v>
      </c>
    </row>
    <row r="110" spans="2:65" s="1" customFormat="1" ht="24.2" customHeight="1">
      <c r="B110" s="33"/>
      <c r="C110" s="132" t="s">
        <v>83</v>
      </c>
      <c r="D110" s="132" t="s">
        <v>212</v>
      </c>
      <c r="E110" s="133" t="s">
        <v>4210</v>
      </c>
      <c r="F110" s="134" t="s">
        <v>4211</v>
      </c>
      <c r="G110" s="135" t="s">
        <v>215</v>
      </c>
      <c r="H110" s="136">
        <v>13</v>
      </c>
      <c r="I110" s="137"/>
      <c r="J110" s="138">
        <f>ROUND(I110*H110,2)</f>
        <v>0</v>
      </c>
      <c r="K110" s="134" t="s">
        <v>216</v>
      </c>
      <c r="L110" s="33"/>
      <c r="M110" s="139" t="s">
        <v>19</v>
      </c>
      <c r="N110" s="140" t="s">
        <v>45</v>
      </c>
      <c r="P110" s="141">
        <f>O110*H110</f>
        <v>0</v>
      </c>
      <c r="Q110" s="141">
        <v>0</v>
      </c>
      <c r="R110" s="141">
        <f>Q110*H110</f>
        <v>0</v>
      </c>
      <c r="S110" s="141">
        <v>0</v>
      </c>
      <c r="T110" s="142">
        <f>S110*H110</f>
        <v>0</v>
      </c>
      <c r="AR110" s="143" t="s">
        <v>217</v>
      </c>
      <c r="AT110" s="143" t="s">
        <v>212</v>
      </c>
      <c r="AU110" s="143" t="s">
        <v>81</v>
      </c>
      <c r="AY110" s="18" t="s">
        <v>210</v>
      </c>
      <c r="BE110" s="144">
        <f>IF(N110="základní",J110,0)</f>
        <v>0</v>
      </c>
      <c r="BF110" s="144">
        <f>IF(N110="snížená",J110,0)</f>
        <v>0</v>
      </c>
      <c r="BG110" s="144">
        <f>IF(N110="zákl. přenesená",J110,0)</f>
        <v>0</v>
      </c>
      <c r="BH110" s="144">
        <f>IF(N110="sníž. přenesená",J110,0)</f>
        <v>0</v>
      </c>
      <c r="BI110" s="144">
        <f>IF(N110="nulová",J110,0)</f>
        <v>0</v>
      </c>
      <c r="BJ110" s="18" t="s">
        <v>81</v>
      </c>
      <c r="BK110" s="144">
        <f>ROUND(I110*H110,2)</f>
        <v>0</v>
      </c>
      <c r="BL110" s="18" t="s">
        <v>217</v>
      </c>
      <c r="BM110" s="143" t="s">
        <v>217</v>
      </c>
    </row>
    <row r="111" spans="2:47" s="1" customFormat="1" ht="11.25">
      <c r="B111" s="33"/>
      <c r="D111" s="145" t="s">
        <v>219</v>
      </c>
      <c r="F111" s="146" t="s">
        <v>4212</v>
      </c>
      <c r="I111" s="147"/>
      <c r="L111" s="33"/>
      <c r="M111" s="148"/>
      <c r="T111" s="54"/>
      <c r="AT111" s="18" t="s">
        <v>219</v>
      </c>
      <c r="AU111" s="18" t="s">
        <v>81</v>
      </c>
    </row>
    <row r="112" spans="2:51" s="13" customFormat="1" ht="11.25">
      <c r="B112" s="156"/>
      <c r="D112" s="150" t="s">
        <v>221</v>
      </c>
      <c r="E112" s="157" t="s">
        <v>19</v>
      </c>
      <c r="F112" s="158" t="s">
        <v>3319</v>
      </c>
      <c r="H112" s="159">
        <v>13</v>
      </c>
      <c r="I112" s="160"/>
      <c r="L112" s="156"/>
      <c r="M112" s="161"/>
      <c r="T112" s="162"/>
      <c r="AT112" s="157" t="s">
        <v>221</v>
      </c>
      <c r="AU112" s="157" t="s">
        <v>81</v>
      </c>
      <c r="AV112" s="13" t="s">
        <v>83</v>
      </c>
      <c r="AW112" s="13" t="s">
        <v>34</v>
      </c>
      <c r="AX112" s="13" t="s">
        <v>74</v>
      </c>
      <c r="AY112" s="157" t="s">
        <v>210</v>
      </c>
    </row>
    <row r="113" spans="2:51" s="15" customFormat="1" ht="11.25">
      <c r="B113" s="170"/>
      <c r="D113" s="150" t="s">
        <v>221</v>
      </c>
      <c r="E113" s="171" t="s">
        <v>19</v>
      </c>
      <c r="F113" s="172" t="s">
        <v>236</v>
      </c>
      <c r="H113" s="173">
        <v>13</v>
      </c>
      <c r="I113" s="174"/>
      <c r="L113" s="170"/>
      <c r="M113" s="175"/>
      <c r="T113" s="176"/>
      <c r="AT113" s="171" t="s">
        <v>221</v>
      </c>
      <c r="AU113" s="171" t="s">
        <v>81</v>
      </c>
      <c r="AV113" s="15" t="s">
        <v>217</v>
      </c>
      <c r="AW113" s="15" t="s">
        <v>34</v>
      </c>
      <c r="AX113" s="15" t="s">
        <v>81</v>
      </c>
      <c r="AY113" s="171" t="s">
        <v>210</v>
      </c>
    </row>
    <row r="114" spans="2:63" s="11" customFormat="1" ht="25.9" customHeight="1">
      <c r="B114" s="120"/>
      <c r="D114" s="121" t="s">
        <v>73</v>
      </c>
      <c r="E114" s="122" t="s">
        <v>8</v>
      </c>
      <c r="F114" s="122" t="s">
        <v>4213</v>
      </c>
      <c r="I114" s="123"/>
      <c r="J114" s="124">
        <f>BK114</f>
        <v>0</v>
      </c>
      <c r="L114" s="120"/>
      <c r="M114" s="125"/>
      <c r="P114" s="126">
        <f>SUM(P115:P122)</f>
        <v>0</v>
      </c>
      <c r="R114" s="126">
        <f>SUM(R115:R122)</f>
        <v>0.16588</v>
      </c>
      <c r="T114" s="127">
        <f>SUM(T115:T122)</f>
        <v>0</v>
      </c>
      <c r="AR114" s="121" t="s">
        <v>81</v>
      </c>
      <c r="AT114" s="128" t="s">
        <v>73</v>
      </c>
      <c r="AU114" s="128" t="s">
        <v>74</v>
      </c>
      <c r="AY114" s="121" t="s">
        <v>210</v>
      </c>
      <c r="BK114" s="129">
        <f>SUM(BK115:BK122)</f>
        <v>0</v>
      </c>
    </row>
    <row r="115" spans="2:65" s="1" customFormat="1" ht="24.2" customHeight="1">
      <c r="B115" s="33"/>
      <c r="C115" s="132" t="s">
        <v>91</v>
      </c>
      <c r="D115" s="132" t="s">
        <v>212</v>
      </c>
      <c r="E115" s="133" t="s">
        <v>4214</v>
      </c>
      <c r="F115" s="134" t="s">
        <v>4215</v>
      </c>
      <c r="G115" s="135" t="s">
        <v>270</v>
      </c>
      <c r="H115" s="136">
        <v>286</v>
      </c>
      <c r="I115" s="137"/>
      <c r="J115" s="138">
        <f>ROUND(I115*H115,2)</f>
        <v>0</v>
      </c>
      <c r="K115" s="134" t="s">
        <v>216</v>
      </c>
      <c r="L115" s="33"/>
      <c r="M115" s="139" t="s">
        <v>19</v>
      </c>
      <c r="N115" s="140" t="s">
        <v>45</v>
      </c>
      <c r="P115" s="141">
        <f>O115*H115</f>
        <v>0</v>
      </c>
      <c r="Q115" s="141">
        <v>0.00058</v>
      </c>
      <c r="R115" s="141">
        <f>Q115*H115</f>
        <v>0.16588</v>
      </c>
      <c r="S115" s="141">
        <v>0</v>
      </c>
      <c r="T115" s="142">
        <f>S115*H115</f>
        <v>0</v>
      </c>
      <c r="AR115" s="143" t="s">
        <v>217</v>
      </c>
      <c r="AT115" s="143" t="s">
        <v>212</v>
      </c>
      <c r="AU115" s="143" t="s">
        <v>81</v>
      </c>
      <c r="AY115" s="18" t="s">
        <v>210</v>
      </c>
      <c r="BE115" s="144">
        <f>IF(N115="základní",J115,0)</f>
        <v>0</v>
      </c>
      <c r="BF115" s="144">
        <f>IF(N115="snížená",J115,0)</f>
        <v>0</v>
      </c>
      <c r="BG115" s="144">
        <f>IF(N115="zákl. přenesená",J115,0)</f>
        <v>0</v>
      </c>
      <c r="BH115" s="144">
        <f>IF(N115="sníž. přenesená",J115,0)</f>
        <v>0</v>
      </c>
      <c r="BI115" s="144">
        <f>IF(N115="nulová",J115,0)</f>
        <v>0</v>
      </c>
      <c r="BJ115" s="18" t="s">
        <v>81</v>
      </c>
      <c r="BK115" s="144">
        <f>ROUND(I115*H115,2)</f>
        <v>0</v>
      </c>
      <c r="BL115" s="18" t="s">
        <v>217</v>
      </c>
      <c r="BM115" s="143" t="s">
        <v>276</v>
      </c>
    </row>
    <row r="116" spans="2:47" s="1" customFormat="1" ht="11.25">
      <c r="B116" s="33"/>
      <c r="D116" s="145" t="s">
        <v>219</v>
      </c>
      <c r="F116" s="146" t="s">
        <v>4216</v>
      </c>
      <c r="I116" s="147"/>
      <c r="L116" s="33"/>
      <c r="M116" s="148"/>
      <c r="T116" s="54"/>
      <c r="AT116" s="18" t="s">
        <v>219</v>
      </c>
      <c r="AU116" s="18" t="s">
        <v>81</v>
      </c>
    </row>
    <row r="117" spans="2:51" s="13" customFormat="1" ht="11.25">
      <c r="B117" s="156"/>
      <c r="D117" s="150" t="s">
        <v>221</v>
      </c>
      <c r="E117" s="157" t="s">
        <v>19</v>
      </c>
      <c r="F117" s="158" t="s">
        <v>4217</v>
      </c>
      <c r="H117" s="159">
        <v>286</v>
      </c>
      <c r="I117" s="160"/>
      <c r="L117" s="156"/>
      <c r="M117" s="161"/>
      <c r="T117" s="162"/>
      <c r="AT117" s="157" t="s">
        <v>221</v>
      </c>
      <c r="AU117" s="157" t="s">
        <v>81</v>
      </c>
      <c r="AV117" s="13" t="s">
        <v>83</v>
      </c>
      <c r="AW117" s="13" t="s">
        <v>34</v>
      </c>
      <c r="AX117" s="13" t="s">
        <v>74</v>
      </c>
      <c r="AY117" s="157" t="s">
        <v>210</v>
      </c>
    </row>
    <row r="118" spans="2:51" s="15" customFormat="1" ht="11.25">
      <c r="B118" s="170"/>
      <c r="D118" s="150" t="s">
        <v>221</v>
      </c>
      <c r="E118" s="171" t="s">
        <v>19</v>
      </c>
      <c r="F118" s="172" t="s">
        <v>236</v>
      </c>
      <c r="H118" s="173">
        <v>286</v>
      </c>
      <c r="I118" s="174"/>
      <c r="L118" s="170"/>
      <c r="M118" s="175"/>
      <c r="T118" s="176"/>
      <c r="AT118" s="171" t="s">
        <v>221</v>
      </c>
      <c r="AU118" s="171" t="s">
        <v>81</v>
      </c>
      <c r="AV118" s="15" t="s">
        <v>217</v>
      </c>
      <c r="AW118" s="15" t="s">
        <v>34</v>
      </c>
      <c r="AX118" s="15" t="s">
        <v>81</v>
      </c>
      <c r="AY118" s="171" t="s">
        <v>210</v>
      </c>
    </row>
    <row r="119" spans="2:65" s="1" customFormat="1" ht="24.2" customHeight="1">
      <c r="B119" s="33"/>
      <c r="C119" s="132" t="s">
        <v>217</v>
      </c>
      <c r="D119" s="132" t="s">
        <v>212</v>
      </c>
      <c r="E119" s="133" t="s">
        <v>4218</v>
      </c>
      <c r="F119" s="134" t="s">
        <v>4219</v>
      </c>
      <c r="G119" s="135" t="s">
        <v>270</v>
      </c>
      <c r="H119" s="136">
        <v>286</v>
      </c>
      <c r="I119" s="137"/>
      <c r="J119" s="138">
        <f>ROUND(I119*H119,2)</f>
        <v>0</v>
      </c>
      <c r="K119" s="134" t="s">
        <v>216</v>
      </c>
      <c r="L119" s="33"/>
      <c r="M119" s="139" t="s">
        <v>19</v>
      </c>
      <c r="N119" s="140" t="s">
        <v>45</v>
      </c>
      <c r="P119" s="141">
        <f>O119*H119</f>
        <v>0</v>
      </c>
      <c r="Q119" s="141">
        <v>0</v>
      </c>
      <c r="R119" s="141">
        <f>Q119*H119</f>
        <v>0</v>
      </c>
      <c r="S119" s="141">
        <v>0</v>
      </c>
      <c r="T119" s="142">
        <f>S119*H119</f>
        <v>0</v>
      </c>
      <c r="AR119" s="143" t="s">
        <v>217</v>
      </c>
      <c r="AT119" s="143" t="s">
        <v>212</v>
      </c>
      <c r="AU119" s="143" t="s">
        <v>81</v>
      </c>
      <c r="AY119" s="18" t="s">
        <v>210</v>
      </c>
      <c r="BE119" s="144">
        <f>IF(N119="základní",J119,0)</f>
        <v>0</v>
      </c>
      <c r="BF119" s="144">
        <f>IF(N119="snížená",J119,0)</f>
        <v>0</v>
      </c>
      <c r="BG119" s="144">
        <f>IF(N119="zákl. přenesená",J119,0)</f>
        <v>0</v>
      </c>
      <c r="BH119" s="144">
        <f>IF(N119="sníž. přenesená",J119,0)</f>
        <v>0</v>
      </c>
      <c r="BI119" s="144">
        <f>IF(N119="nulová",J119,0)</f>
        <v>0</v>
      </c>
      <c r="BJ119" s="18" t="s">
        <v>81</v>
      </c>
      <c r="BK119" s="144">
        <f>ROUND(I119*H119,2)</f>
        <v>0</v>
      </c>
      <c r="BL119" s="18" t="s">
        <v>217</v>
      </c>
      <c r="BM119" s="143" t="s">
        <v>286</v>
      </c>
    </row>
    <row r="120" spans="2:47" s="1" customFormat="1" ht="11.25">
      <c r="B120" s="33"/>
      <c r="D120" s="145" t="s">
        <v>219</v>
      </c>
      <c r="F120" s="146" t="s">
        <v>4220</v>
      </c>
      <c r="I120" s="147"/>
      <c r="L120" s="33"/>
      <c r="M120" s="148"/>
      <c r="T120" s="54"/>
      <c r="AT120" s="18" t="s">
        <v>219</v>
      </c>
      <c r="AU120" s="18" t="s">
        <v>81</v>
      </c>
    </row>
    <row r="121" spans="2:51" s="13" customFormat="1" ht="11.25">
      <c r="B121" s="156"/>
      <c r="D121" s="150" t="s">
        <v>221</v>
      </c>
      <c r="E121" s="157" t="s">
        <v>19</v>
      </c>
      <c r="F121" s="158" t="s">
        <v>4221</v>
      </c>
      <c r="H121" s="159">
        <v>286</v>
      </c>
      <c r="I121" s="160"/>
      <c r="L121" s="156"/>
      <c r="M121" s="161"/>
      <c r="T121" s="162"/>
      <c r="AT121" s="157" t="s">
        <v>221</v>
      </c>
      <c r="AU121" s="157" t="s">
        <v>81</v>
      </c>
      <c r="AV121" s="13" t="s">
        <v>83</v>
      </c>
      <c r="AW121" s="13" t="s">
        <v>34</v>
      </c>
      <c r="AX121" s="13" t="s">
        <v>74</v>
      </c>
      <c r="AY121" s="157" t="s">
        <v>210</v>
      </c>
    </row>
    <row r="122" spans="2:51" s="15" customFormat="1" ht="11.25">
      <c r="B122" s="170"/>
      <c r="D122" s="150" t="s">
        <v>221</v>
      </c>
      <c r="E122" s="171" t="s">
        <v>19</v>
      </c>
      <c r="F122" s="172" t="s">
        <v>236</v>
      </c>
      <c r="H122" s="173">
        <v>286</v>
      </c>
      <c r="I122" s="174"/>
      <c r="L122" s="170"/>
      <c r="M122" s="175"/>
      <c r="T122" s="176"/>
      <c r="AT122" s="171" t="s">
        <v>221</v>
      </c>
      <c r="AU122" s="171" t="s">
        <v>81</v>
      </c>
      <c r="AV122" s="15" t="s">
        <v>217</v>
      </c>
      <c r="AW122" s="15" t="s">
        <v>34</v>
      </c>
      <c r="AX122" s="15" t="s">
        <v>81</v>
      </c>
      <c r="AY122" s="171" t="s">
        <v>210</v>
      </c>
    </row>
    <row r="123" spans="2:63" s="11" customFormat="1" ht="25.9" customHeight="1">
      <c r="B123" s="120"/>
      <c r="D123" s="121" t="s">
        <v>73</v>
      </c>
      <c r="E123" s="122" t="s">
        <v>368</v>
      </c>
      <c r="F123" s="122" t="s">
        <v>4222</v>
      </c>
      <c r="I123" s="123"/>
      <c r="J123" s="124">
        <f>BK123</f>
        <v>0</v>
      </c>
      <c r="L123" s="120"/>
      <c r="M123" s="125"/>
      <c r="P123" s="126">
        <f>SUM(P124:P135)</f>
        <v>0</v>
      </c>
      <c r="R123" s="126">
        <f>SUM(R124:R135)</f>
        <v>0</v>
      </c>
      <c r="T123" s="127">
        <f>SUM(T124:T135)</f>
        <v>0</v>
      </c>
      <c r="AR123" s="121" t="s">
        <v>81</v>
      </c>
      <c r="AT123" s="128" t="s">
        <v>73</v>
      </c>
      <c r="AU123" s="128" t="s">
        <v>74</v>
      </c>
      <c r="AY123" s="121" t="s">
        <v>210</v>
      </c>
      <c r="BK123" s="129">
        <f>SUM(BK124:BK135)</f>
        <v>0</v>
      </c>
    </row>
    <row r="124" spans="2:65" s="1" customFormat="1" ht="16.5" customHeight="1">
      <c r="B124" s="33"/>
      <c r="C124" s="132" t="s">
        <v>267</v>
      </c>
      <c r="D124" s="132" t="s">
        <v>212</v>
      </c>
      <c r="E124" s="133" t="s">
        <v>4223</v>
      </c>
      <c r="F124" s="134" t="s">
        <v>4224</v>
      </c>
      <c r="G124" s="135" t="s">
        <v>215</v>
      </c>
      <c r="H124" s="136">
        <v>627.9</v>
      </c>
      <c r="I124" s="137"/>
      <c r="J124" s="138">
        <f>ROUND(I124*H124,2)</f>
        <v>0</v>
      </c>
      <c r="K124" s="134" t="s">
        <v>216</v>
      </c>
      <c r="L124" s="33"/>
      <c r="M124" s="139" t="s">
        <v>19</v>
      </c>
      <c r="N124" s="140" t="s">
        <v>45</v>
      </c>
      <c r="P124" s="141">
        <f>O124*H124</f>
        <v>0</v>
      </c>
      <c r="Q124" s="141">
        <v>0</v>
      </c>
      <c r="R124" s="141">
        <f>Q124*H124</f>
        <v>0</v>
      </c>
      <c r="S124" s="141">
        <v>0</v>
      </c>
      <c r="T124" s="142">
        <f>S124*H124</f>
        <v>0</v>
      </c>
      <c r="AR124" s="143" t="s">
        <v>217</v>
      </c>
      <c r="AT124" s="143" t="s">
        <v>212</v>
      </c>
      <c r="AU124" s="143" t="s">
        <v>81</v>
      </c>
      <c r="AY124" s="18" t="s">
        <v>210</v>
      </c>
      <c r="BE124" s="144">
        <f>IF(N124="základní",J124,0)</f>
        <v>0</v>
      </c>
      <c r="BF124" s="144">
        <f>IF(N124="snížená",J124,0)</f>
        <v>0</v>
      </c>
      <c r="BG124" s="144">
        <f>IF(N124="zákl. přenesená",J124,0)</f>
        <v>0</v>
      </c>
      <c r="BH124" s="144">
        <f>IF(N124="sníž. přenesená",J124,0)</f>
        <v>0</v>
      </c>
      <c r="BI124" s="144">
        <f>IF(N124="nulová",J124,0)</f>
        <v>0</v>
      </c>
      <c r="BJ124" s="18" t="s">
        <v>81</v>
      </c>
      <c r="BK124" s="144">
        <f>ROUND(I124*H124,2)</f>
        <v>0</v>
      </c>
      <c r="BL124" s="18" t="s">
        <v>217</v>
      </c>
      <c r="BM124" s="143" t="s">
        <v>299</v>
      </c>
    </row>
    <row r="125" spans="2:47" s="1" customFormat="1" ht="11.25">
      <c r="B125" s="33"/>
      <c r="D125" s="145" t="s">
        <v>219</v>
      </c>
      <c r="F125" s="146" t="s">
        <v>4225</v>
      </c>
      <c r="I125" s="147"/>
      <c r="L125" s="33"/>
      <c r="M125" s="148"/>
      <c r="T125" s="54"/>
      <c r="AT125" s="18" t="s">
        <v>219</v>
      </c>
      <c r="AU125" s="18" t="s">
        <v>81</v>
      </c>
    </row>
    <row r="126" spans="2:51" s="13" customFormat="1" ht="11.25">
      <c r="B126" s="156"/>
      <c r="D126" s="150" t="s">
        <v>221</v>
      </c>
      <c r="E126" s="157" t="s">
        <v>19</v>
      </c>
      <c r="F126" s="158" t="s">
        <v>4209</v>
      </c>
      <c r="H126" s="159">
        <v>627.9</v>
      </c>
      <c r="I126" s="160"/>
      <c r="L126" s="156"/>
      <c r="M126" s="161"/>
      <c r="T126" s="162"/>
      <c r="AT126" s="157" t="s">
        <v>221</v>
      </c>
      <c r="AU126" s="157" t="s">
        <v>81</v>
      </c>
      <c r="AV126" s="13" t="s">
        <v>83</v>
      </c>
      <c r="AW126" s="13" t="s">
        <v>34</v>
      </c>
      <c r="AX126" s="13" t="s">
        <v>74</v>
      </c>
      <c r="AY126" s="157" t="s">
        <v>210</v>
      </c>
    </row>
    <row r="127" spans="2:51" s="15" customFormat="1" ht="11.25">
      <c r="B127" s="170"/>
      <c r="D127" s="150" t="s">
        <v>221</v>
      </c>
      <c r="E127" s="171" t="s">
        <v>19</v>
      </c>
      <c r="F127" s="172" t="s">
        <v>236</v>
      </c>
      <c r="H127" s="173">
        <v>627.9</v>
      </c>
      <c r="I127" s="174"/>
      <c r="L127" s="170"/>
      <c r="M127" s="175"/>
      <c r="T127" s="176"/>
      <c r="AT127" s="171" t="s">
        <v>221</v>
      </c>
      <c r="AU127" s="171" t="s">
        <v>81</v>
      </c>
      <c r="AV127" s="15" t="s">
        <v>217</v>
      </c>
      <c r="AW127" s="15" t="s">
        <v>34</v>
      </c>
      <c r="AX127" s="15" t="s">
        <v>81</v>
      </c>
      <c r="AY127" s="171" t="s">
        <v>210</v>
      </c>
    </row>
    <row r="128" spans="2:65" s="1" customFormat="1" ht="37.9" customHeight="1">
      <c r="B128" s="33"/>
      <c r="C128" s="132" t="s">
        <v>276</v>
      </c>
      <c r="D128" s="132" t="s">
        <v>212</v>
      </c>
      <c r="E128" s="133" t="s">
        <v>3150</v>
      </c>
      <c r="F128" s="134" t="s">
        <v>3151</v>
      </c>
      <c r="G128" s="135" t="s">
        <v>215</v>
      </c>
      <c r="H128" s="136">
        <v>627.9</v>
      </c>
      <c r="I128" s="137"/>
      <c r="J128" s="138">
        <f>ROUND(I128*H128,2)</f>
        <v>0</v>
      </c>
      <c r="K128" s="134" t="s">
        <v>216</v>
      </c>
      <c r="L128" s="33"/>
      <c r="M128" s="139" t="s">
        <v>19</v>
      </c>
      <c r="N128" s="140" t="s">
        <v>45</v>
      </c>
      <c r="P128" s="141">
        <f>O128*H128</f>
        <v>0</v>
      </c>
      <c r="Q128" s="141">
        <v>0</v>
      </c>
      <c r="R128" s="141">
        <f>Q128*H128</f>
        <v>0</v>
      </c>
      <c r="S128" s="141">
        <v>0</v>
      </c>
      <c r="T128" s="142">
        <f>S128*H128</f>
        <v>0</v>
      </c>
      <c r="AR128" s="143" t="s">
        <v>217</v>
      </c>
      <c r="AT128" s="143" t="s">
        <v>212</v>
      </c>
      <c r="AU128" s="143" t="s">
        <v>81</v>
      </c>
      <c r="AY128" s="18" t="s">
        <v>210</v>
      </c>
      <c r="BE128" s="144">
        <f>IF(N128="základní",J128,0)</f>
        <v>0</v>
      </c>
      <c r="BF128" s="144">
        <f>IF(N128="snížená",J128,0)</f>
        <v>0</v>
      </c>
      <c r="BG128" s="144">
        <f>IF(N128="zákl. přenesená",J128,0)</f>
        <v>0</v>
      </c>
      <c r="BH128" s="144">
        <f>IF(N128="sníž. přenesená",J128,0)</f>
        <v>0</v>
      </c>
      <c r="BI128" s="144">
        <f>IF(N128="nulová",J128,0)</f>
        <v>0</v>
      </c>
      <c r="BJ128" s="18" t="s">
        <v>81</v>
      </c>
      <c r="BK128" s="144">
        <f>ROUND(I128*H128,2)</f>
        <v>0</v>
      </c>
      <c r="BL128" s="18" t="s">
        <v>217</v>
      </c>
      <c r="BM128" s="143" t="s">
        <v>314</v>
      </c>
    </row>
    <row r="129" spans="2:47" s="1" customFormat="1" ht="11.25">
      <c r="B129" s="33"/>
      <c r="D129" s="145" t="s">
        <v>219</v>
      </c>
      <c r="F129" s="146" t="s">
        <v>3153</v>
      </c>
      <c r="I129" s="147"/>
      <c r="L129" s="33"/>
      <c r="M129" s="148"/>
      <c r="T129" s="54"/>
      <c r="AT129" s="18" t="s">
        <v>219</v>
      </c>
      <c r="AU129" s="18" t="s">
        <v>81</v>
      </c>
    </row>
    <row r="130" spans="2:51" s="13" customFormat="1" ht="11.25">
      <c r="B130" s="156"/>
      <c r="D130" s="150" t="s">
        <v>221</v>
      </c>
      <c r="E130" s="157" t="s">
        <v>19</v>
      </c>
      <c r="F130" s="158" t="s">
        <v>4209</v>
      </c>
      <c r="H130" s="159">
        <v>627.9</v>
      </c>
      <c r="I130" s="160"/>
      <c r="L130" s="156"/>
      <c r="M130" s="161"/>
      <c r="T130" s="162"/>
      <c r="AT130" s="157" t="s">
        <v>221</v>
      </c>
      <c r="AU130" s="157" t="s">
        <v>81</v>
      </c>
      <c r="AV130" s="13" t="s">
        <v>83</v>
      </c>
      <c r="AW130" s="13" t="s">
        <v>34</v>
      </c>
      <c r="AX130" s="13" t="s">
        <v>74</v>
      </c>
      <c r="AY130" s="157" t="s">
        <v>210</v>
      </c>
    </row>
    <row r="131" spans="2:51" s="15" customFormat="1" ht="11.25">
      <c r="B131" s="170"/>
      <c r="D131" s="150" t="s">
        <v>221</v>
      </c>
      <c r="E131" s="171" t="s">
        <v>19</v>
      </c>
      <c r="F131" s="172" t="s">
        <v>236</v>
      </c>
      <c r="H131" s="173">
        <v>627.9</v>
      </c>
      <c r="I131" s="174"/>
      <c r="L131" s="170"/>
      <c r="M131" s="175"/>
      <c r="T131" s="176"/>
      <c r="AT131" s="171" t="s">
        <v>221</v>
      </c>
      <c r="AU131" s="171" t="s">
        <v>81</v>
      </c>
      <c r="AV131" s="15" t="s">
        <v>217</v>
      </c>
      <c r="AW131" s="15" t="s">
        <v>34</v>
      </c>
      <c r="AX131" s="15" t="s">
        <v>81</v>
      </c>
      <c r="AY131" s="171" t="s">
        <v>210</v>
      </c>
    </row>
    <row r="132" spans="2:65" s="1" customFormat="1" ht="24.2" customHeight="1">
      <c r="B132" s="33"/>
      <c r="C132" s="132" t="s">
        <v>281</v>
      </c>
      <c r="D132" s="132" t="s">
        <v>212</v>
      </c>
      <c r="E132" s="133" t="s">
        <v>3154</v>
      </c>
      <c r="F132" s="134" t="s">
        <v>3155</v>
      </c>
      <c r="G132" s="135" t="s">
        <v>356</v>
      </c>
      <c r="H132" s="136">
        <v>1161.615</v>
      </c>
      <c r="I132" s="137"/>
      <c r="J132" s="138">
        <f>ROUND(I132*H132,2)</f>
        <v>0</v>
      </c>
      <c r="K132" s="134" t="s">
        <v>216</v>
      </c>
      <c r="L132" s="33"/>
      <c r="M132" s="139" t="s">
        <v>19</v>
      </c>
      <c r="N132" s="140" t="s">
        <v>45</v>
      </c>
      <c r="P132" s="141">
        <f>O132*H132</f>
        <v>0</v>
      </c>
      <c r="Q132" s="141">
        <v>0</v>
      </c>
      <c r="R132" s="141">
        <f>Q132*H132</f>
        <v>0</v>
      </c>
      <c r="S132" s="141">
        <v>0</v>
      </c>
      <c r="T132" s="142">
        <f>S132*H132</f>
        <v>0</v>
      </c>
      <c r="AR132" s="143" t="s">
        <v>217</v>
      </c>
      <c r="AT132" s="143" t="s">
        <v>212</v>
      </c>
      <c r="AU132" s="143" t="s">
        <v>81</v>
      </c>
      <c r="AY132" s="18" t="s">
        <v>210</v>
      </c>
      <c r="BE132" s="144">
        <f>IF(N132="základní",J132,0)</f>
        <v>0</v>
      </c>
      <c r="BF132" s="144">
        <f>IF(N132="snížená",J132,0)</f>
        <v>0</v>
      </c>
      <c r="BG132" s="144">
        <f>IF(N132="zákl. přenesená",J132,0)</f>
        <v>0</v>
      </c>
      <c r="BH132" s="144">
        <f>IF(N132="sníž. přenesená",J132,0)</f>
        <v>0</v>
      </c>
      <c r="BI132" s="144">
        <f>IF(N132="nulová",J132,0)</f>
        <v>0</v>
      </c>
      <c r="BJ132" s="18" t="s">
        <v>81</v>
      </c>
      <c r="BK132" s="144">
        <f>ROUND(I132*H132,2)</f>
        <v>0</v>
      </c>
      <c r="BL132" s="18" t="s">
        <v>217</v>
      </c>
      <c r="BM132" s="143" t="s">
        <v>349</v>
      </c>
    </row>
    <row r="133" spans="2:47" s="1" customFormat="1" ht="11.25">
      <c r="B133" s="33"/>
      <c r="D133" s="145" t="s">
        <v>219</v>
      </c>
      <c r="F133" s="146" t="s">
        <v>3157</v>
      </c>
      <c r="I133" s="147"/>
      <c r="L133" s="33"/>
      <c r="M133" s="148"/>
      <c r="T133" s="54"/>
      <c r="AT133" s="18" t="s">
        <v>219</v>
      </c>
      <c r="AU133" s="18" t="s">
        <v>81</v>
      </c>
    </row>
    <row r="134" spans="2:51" s="13" customFormat="1" ht="11.25">
      <c r="B134" s="156"/>
      <c r="D134" s="150" t="s">
        <v>221</v>
      </c>
      <c r="E134" s="157" t="s">
        <v>19</v>
      </c>
      <c r="F134" s="158" t="s">
        <v>4226</v>
      </c>
      <c r="H134" s="159">
        <v>1161.615</v>
      </c>
      <c r="I134" s="160"/>
      <c r="L134" s="156"/>
      <c r="M134" s="161"/>
      <c r="T134" s="162"/>
      <c r="AT134" s="157" t="s">
        <v>221</v>
      </c>
      <c r="AU134" s="157" t="s">
        <v>81</v>
      </c>
      <c r="AV134" s="13" t="s">
        <v>83</v>
      </c>
      <c r="AW134" s="13" t="s">
        <v>34</v>
      </c>
      <c r="AX134" s="13" t="s">
        <v>74</v>
      </c>
      <c r="AY134" s="157" t="s">
        <v>210</v>
      </c>
    </row>
    <row r="135" spans="2:51" s="15" customFormat="1" ht="11.25">
      <c r="B135" s="170"/>
      <c r="D135" s="150" t="s">
        <v>221</v>
      </c>
      <c r="E135" s="171" t="s">
        <v>19</v>
      </c>
      <c r="F135" s="172" t="s">
        <v>236</v>
      </c>
      <c r="H135" s="173">
        <v>1161.615</v>
      </c>
      <c r="I135" s="174"/>
      <c r="L135" s="170"/>
      <c r="M135" s="175"/>
      <c r="T135" s="176"/>
      <c r="AT135" s="171" t="s">
        <v>221</v>
      </c>
      <c r="AU135" s="171" t="s">
        <v>81</v>
      </c>
      <c r="AV135" s="15" t="s">
        <v>217</v>
      </c>
      <c r="AW135" s="15" t="s">
        <v>34</v>
      </c>
      <c r="AX135" s="15" t="s">
        <v>81</v>
      </c>
      <c r="AY135" s="171" t="s">
        <v>210</v>
      </c>
    </row>
    <row r="136" spans="2:63" s="11" customFormat="1" ht="25.9" customHeight="1">
      <c r="B136" s="120"/>
      <c r="D136" s="121" t="s">
        <v>73</v>
      </c>
      <c r="E136" s="122" t="s">
        <v>374</v>
      </c>
      <c r="F136" s="122" t="s">
        <v>4227</v>
      </c>
      <c r="I136" s="123"/>
      <c r="J136" s="124">
        <f>BK136</f>
        <v>0</v>
      </c>
      <c r="L136" s="120"/>
      <c r="M136" s="125"/>
      <c r="P136" s="126">
        <f>SUM(P137:P143)</f>
        <v>0</v>
      </c>
      <c r="R136" s="126">
        <f>SUM(R137:R143)</f>
        <v>673.92</v>
      </c>
      <c r="T136" s="127">
        <f>SUM(T137:T143)</f>
        <v>0</v>
      </c>
      <c r="AR136" s="121" t="s">
        <v>81</v>
      </c>
      <c r="AT136" s="128" t="s">
        <v>73</v>
      </c>
      <c r="AU136" s="128" t="s">
        <v>74</v>
      </c>
      <c r="AY136" s="121" t="s">
        <v>210</v>
      </c>
      <c r="BK136" s="129">
        <f>SUM(BK137:BK143)</f>
        <v>0</v>
      </c>
    </row>
    <row r="137" spans="2:65" s="1" customFormat="1" ht="16.5" customHeight="1">
      <c r="B137" s="33"/>
      <c r="C137" s="132" t="s">
        <v>286</v>
      </c>
      <c r="D137" s="132" t="s">
        <v>212</v>
      </c>
      <c r="E137" s="133" t="s">
        <v>4228</v>
      </c>
      <c r="F137" s="134" t="s">
        <v>4229</v>
      </c>
      <c r="G137" s="135" t="s">
        <v>215</v>
      </c>
      <c r="H137" s="136">
        <v>421.2</v>
      </c>
      <c r="I137" s="137"/>
      <c r="J137" s="138">
        <f>ROUND(I137*H137,2)</f>
        <v>0</v>
      </c>
      <c r="K137" s="134" t="s">
        <v>216</v>
      </c>
      <c r="L137" s="33"/>
      <c r="M137" s="139" t="s">
        <v>19</v>
      </c>
      <c r="N137" s="140" t="s">
        <v>45</v>
      </c>
      <c r="P137" s="141">
        <f>O137*H137</f>
        <v>0</v>
      </c>
      <c r="Q137" s="141">
        <v>0</v>
      </c>
      <c r="R137" s="141">
        <f>Q137*H137</f>
        <v>0</v>
      </c>
      <c r="S137" s="141">
        <v>0</v>
      </c>
      <c r="T137" s="142">
        <f>S137*H137</f>
        <v>0</v>
      </c>
      <c r="AR137" s="143" t="s">
        <v>217</v>
      </c>
      <c r="AT137" s="143" t="s">
        <v>212</v>
      </c>
      <c r="AU137" s="143" t="s">
        <v>81</v>
      </c>
      <c r="AY137" s="18" t="s">
        <v>210</v>
      </c>
      <c r="BE137" s="144">
        <f>IF(N137="základní",J137,0)</f>
        <v>0</v>
      </c>
      <c r="BF137" s="144">
        <f>IF(N137="snížená",J137,0)</f>
        <v>0</v>
      </c>
      <c r="BG137" s="144">
        <f>IF(N137="zákl. přenesená",J137,0)</f>
        <v>0</v>
      </c>
      <c r="BH137" s="144">
        <f>IF(N137="sníž. přenesená",J137,0)</f>
        <v>0</v>
      </c>
      <c r="BI137" s="144">
        <f>IF(N137="nulová",J137,0)</f>
        <v>0</v>
      </c>
      <c r="BJ137" s="18" t="s">
        <v>81</v>
      </c>
      <c r="BK137" s="144">
        <f>ROUND(I137*H137,2)</f>
        <v>0</v>
      </c>
      <c r="BL137" s="18" t="s">
        <v>217</v>
      </c>
      <c r="BM137" s="143" t="s">
        <v>368</v>
      </c>
    </row>
    <row r="138" spans="2:47" s="1" customFormat="1" ht="11.25">
      <c r="B138" s="33"/>
      <c r="D138" s="145" t="s">
        <v>219</v>
      </c>
      <c r="F138" s="146" t="s">
        <v>4230</v>
      </c>
      <c r="I138" s="147"/>
      <c r="L138" s="33"/>
      <c r="M138" s="148"/>
      <c r="T138" s="54"/>
      <c r="AT138" s="18" t="s">
        <v>219</v>
      </c>
      <c r="AU138" s="18" t="s">
        <v>81</v>
      </c>
    </row>
    <row r="139" spans="2:51" s="13" customFormat="1" ht="11.25">
      <c r="B139" s="156"/>
      <c r="D139" s="150" t="s">
        <v>221</v>
      </c>
      <c r="E139" s="157" t="s">
        <v>19</v>
      </c>
      <c r="F139" s="158" t="s">
        <v>4231</v>
      </c>
      <c r="H139" s="159">
        <v>421.2</v>
      </c>
      <c r="I139" s="160"/>
      <c r="L139" s="156"/>
      <c r="M139" s="161"/>
      <c r="T139" s="162"/>
      <c r="AT139" s="157" t="s">
        <v>221</v>
      </c>
      <c r="AU139" s="157" t="s">
        <v>81</v>
      </c>
      <c r="AV139" s="13" t="s">
        <v>83</v>
      </c>
      <c r="AW139" s="13" t="s">
        <v>34</v>
      </c>
      <c r="AX139" s="13" t="s">
        <v>74</v>
      </c>
      <c r="AY139" s="157" t="s">
        <v>210</v>
      </c>
    </row>
    <row r="140" spans="2:51" s="15" customFormat="1" ht="11.25">
      <c r="B140" s="170"/>
      <c r="D140" s="150" t="s">
        <v>221</v>
      </c>
      <c r="E140" s="171" t="s">
        <v>19</v>
      </c>
      <c r="F140" s="172" t="s">
        <v>236</v>
      </c>
      <c r="H140" s="173">
        <v>421.2</v>
      </c>
      <c r="I140" s="174"/>
      <c r="L140" s="170"/>
      <c r="M140" s="175"/>
      <c r="T140" s="176"/>
      <c r="AT140" s="171" t="s">
        <v>221</v>
      </c>
      <c r="AU140" s="171" t="s">
        <v>81</v>
      </c>
      <c r="AV140" s="15" t="s">
        <v>217</v>
      </c>
      <c r="AW140" s="15" t="s">
        <v>34</v>
      </c>
      <c r="AX140" s="15" t="s">
        <v>81</v>
      </c>
      <c r="AY140" s="171" t="s">
        <v>210</v>
      </c>
    </row>
    <row r="141" spans="2:65" s="1" customFormat="1" ht="16.5" customHeight="1">
      <c r="B141" s="33"/>
      <c r="C141" s="177" t="s">
        <v>292</v>
      </c>
      <c r="D141" s="177" t="s">
        <v>424</v>
      </c>
      <c r="E141" s="178" t="s">
        <v>4232</v>
      </c>
      <c r="F141" s="179" t="s">
        <v>4233</v>
      </c>
      <c r="G141" s="180" t="s">
        <v>356</v>
      </c>
      <c r="H141" s="181">
        <v>673.92</v>
      </c>
      <c r="I141" s="182"/>
      <c r="J141" s="183">
        <f>ROUND(I141*H141,2)</f>
        <v>0</v>
      </c>
      <c r="K141" s="179" t="s">
        <v>216</v>
      </c>
      <c r="L141" s="184"/>
      <c r="M141" s="185" t="s">
        <v>19</v>
      </c>
      <c r="N141" s="186" t="s">
        <v>45</v>
      </c>
      <c r="P141" s="141">
        <f>O141*H141</f>
        <v>0</v>
      </c>
      <c r="Q141" s="141">
        <v>1</v>
      </c>
      <c r="R141" s="141">
        <f>Q141*H141</f>
        <v>673.92</v>
      </c>
      <c r="S141" s="141">
        <v>0</v>
      </c>
      <c r="T141" s="142">
        <f>S141*H141</f>
        <v>0</v>
      </c>
      <c r="AR141" s="143" t="s">
        <v>286</v>
      </c>
      <c r="AT141" s="143" t="s">
        <v>424</v>
      </c>
      <c r="AU141" s="143" t="s">
        <v>81</v>
      </c>
      <c r="AY141" s="18" t="s">
        <v>210</v>
      </c>
      <c r="BE141" s="144">
        <f>IF(N141="základní",J141,0)</f>
        <v>0</v>
      </c>
      <c r="BF141" s="144">
        <f>IF(N141="snížená",J141,0)</f>
        <v>0</v>
      </c>
      <c r="BG141" s="144">
        <f>IF(N141="zákl. přenesená",J141,0)</f>
        <v>0</v>
      </c>
      <c r="BH141" s="144">
        <f>IF(N141="sníž. přenesená",J141,0)</f>
        <v>0</v>
      </c>
      <c r="BI141" s="144">
        <f>IF(N141="nulová",J141,0)</f>
        <v>0</v>
      </c>
      <c r="BJ141" s="18" t="s">
        <v>81</v>
      </c>
      <c r="BK141" s="144">
        <f>ROUND(I141*H141,2)</f>
        <v>0</v>
      </c>
      <c r="BL141" s="18" t="s">
        <v>217</v>
      </c>
      <c r="BM141" s="143" t="s">
        <v>386</v>
      </c>
    </row>
    <row r="142" spans="2:51" s="13" customFormat="1" ht="11.25">
      <c r="B142" s="156"/>
      <c r="D142" s="150" t="s">
        <v>221</v>
      </c>
      <c r="E142" s="157" t="s">
        <v>19</v>
      </c>
      <c r="F142" s="158" t="s">
        <v>4234</v>
      </c>
      <c r="H142" s="159">
        <v>673.92</v>
      </c>
      <c r="I142" s="160"/>
      <c r="L142" s="156"/>
      <c r="M142" s="161"/>
      <c r="T142" s="162"/>
      <c r="AT142" s="157" t="s">
        <v>221</v>
      </c>
      <c r="AU142" s="157" t="s">
        <v>81</v>
      </c>
      <c r="AV142" s="13" t="s">
        <v>83</v>
      </c>
      <c r="AW142" s="13" t="s">
        <v>34</v>
      </c>
      <c r="AX142" s="13" t="s">
        <v>74</v>
      </c>
      <c r="AY142" s="157" t="s">
        <v>210</v>
      </c>
    </row>
    <row r="143" spans="2:51" s="15" customFormat="1" ht="11.25">
      <c r="B143" s="170"/>
      <c r="D143" s="150" t="s">
        <v>221</v>
      </c>
      <c r="E143" s="171" t="s">
        <v>19</v>
      </c>
      <c r="F143" s="172" t="s">
        <v>236</v>
      </c>
      <c r="H143" s="173">
        <v>673.92</v>
      </c>
      <c r="I143" s="174"/>
      <c r="L143" s="170"/>
      <c r="M143" s="175"/>
      <c r="T143" s="176"/>
      <c r="AT143" s="171" t="s">
        <v>221</v>
      </c>
      <c r="AU143" s="171" t="s">
        <v>81</v>
      </c>
      <c r="AV143" s="15" t="s">
        <v>217</v>
      </c>
      <c r="AW143" s="15" t="s">
        <v>34</v>
      </c>
      <c r="AX143" s="15" t="s">
        <v>81</v>
      </c>
      <c r="AY143" s="171" t="s">
        <v>210</v>
      </c>
    </row>
    <row r="144" spans="2:63" s="11" customFormat="1" ht="25.9" customHeight="1">
      <c r="B144" s="120"/>
      <c r="D144" s="121" t="s">
        <v>73</v>
      </c>
      <c r="E144" s="122" t="s">
        <v>607</v>
      </c>
      <c r="F144" s="122" t="s">
        <v>4235</v>
      </c>
      <c r="I144" s="123"/>
      <c r="J144" s="124">
        <f>BK144</f>
        <v>0</v>
      </c>
      <c r="L144" s="120"/>
      <c r="M144" s="125"/>
      <c r="P144" s="126">
        <f>SUM(P145:P168)</f>
        <v>0</v>
      </c>
      <c r="R144" s="126">
        <f>SUM(R145:R168)</f>
        <v>30.437497279999995</v>
      </c>
      <c r="T144" s="127">
        <f>SUM(T145:T168)</f>
        <v>0</v>
      </c>
      <c r="AR144" s="121" t="s">
        <v>81</v>
      </c>
      <c r="AT144" s="128" t="s">
        <v>73</v>
      </c>
      <c r="AU144" s="128" t="s">
        <v>74</v>
      </c>
      <c r="AY144" s="121" t="s">
        <v>210</v>
      </c>
      <c r="BK144" s="129">
        <f>SUM(BK145:BK168)</f>
        <v>0</v>
      </c>
    </row>
    <row r="145" spans="2:65" s="1" customFormat="1" ht="16.5" customHeight="1">
      <c r="B145" s="33"/>
      <c r="C145" s="132" t="s">
        <v>299</v>
      </c>
      <c r="D145" s="132" t="s">
        <v>212</v>
      </c>
      <c r="E145" s="133" t="s">
        <v>4236</v>
      </c>
      <c r="F145" s="134" t="s">
        <v>4237</v>
      </c>
      <c r="G145" s="135" t="s">
        <v>215</v>
      </c>
      <c r="H145" s="136">
        <v>37.7</v>
      </c>
      <c r="I145" s="137"/>
      <c r="J145" s="138">
        <f>ROUND(I145*H145,2)</f>
        <v>0</v>
      </c>
      <c r="K145" s="134" t="s">
        <v>216</v>
      </c>
      <c r="L145" s="33"/>
      <c r="M145" s="139" t="s">
        <v>19</v>
      </c>
      <c r="N145" s="140" t="s">
        <v>45</v>
      </c>
      <c r="P145" s="141">
        <f>O145*H145</f>
        <v>0</v>
      </c>
      <c r="Q145" s="141">
        <v>0</v>
      </c>
      <c r="R145" s="141">
        <f>Q145*H145</f>
        <v>0</v>
      </c>
      <c r="S145" s="141">
        <v>0</v>
      </c>
      <c r="T145" s="142">
        <f>S145*H145</f>
        <v>0</v>
      </c>
      <c r="AR145" s="143" t="s">
        <v>217</v>
      </c>
      <c r="AT145" s="143" t="s">
        <v>212</v>
      </c>
      <c r="AU145" s="143" t="s">
        <v>81</v>
      </c>
      <c r="AY145" s="18" t="s">
        <v>210</v>
      </c>
      <c r="BE145" s="144">
        <f>IF(N145="základní",J145,0)</f>
        <v>0</v>
      </c>
      <c r="BF145" s="144">
        <f>IF(N145="snížená",J145,0)</f>
        <v>0</v>
      </c>
      <c r="BG145" s="144">
        <f>IF(N145="zákl. přenesená",J145,0)</f>
        <v>0</v>
      </c>
      <c r="BH145" s="144">
        <f>IF(N145="sníž. přenesená",J145,0)</f>
        <v>0</v>
      </c>
      <c r="BI145" s="144">
        <f>IF(N145="nulová",J145,0)</f>
        <v>0</v>
      </c>
      <c r="BJ145" s="18" t="s">
        <v>81</v>
      </c>
      <c r="BK145" s="144">
        <f>ROUND(I145*H145,2)</f>
        <v>0</v>
      </c>
      <c r="BL145" s="18" t="s">
        <v>217</v>
      </c>
      <c r="BM145" s="143" t="s">
        <v>406</v>
      </c>
    </row>
    <row r="146" spans="2:47" s="1" customFormat="1" ht="11.25">
      <c r="B146" s="33"/>
      <c r="D146" s="145" t="s">
        <v>219</v>
      </c>
      <c r="F146" s="146" t="s">
        <v>4238</v>
      </c>
      <c r="I146" s="147"/>
      <c r="L146" s="33"/>
      <c r="M146" s="148"/>
      <c r="T146" s="54"/>
      <c r="AT146" s="18" t="s">
        <v>219</v>
      </c>
      <c r="AU146" s="18" t="s">
        <v>81</v>
      </c>
    </row>
    <row r="147" spans="2:51" s="13" customFormat="1" ht="11.25">
      <c r="B147" s="156"/>
      <c r="D147" s="150" t="s">
        <v>221</v>
      </c>
      <c r="E147" s="157" t="s">
        <v>19</v>
      </c>
      <c r="F147" s="158" t="s">
        <v>4239</v>
      </c>
      <c r="H147" s="159">
        <v>37.7</v>
      </c>
      <c r="I147" s="160"/>
      <c r="L147" s="156"/>
      <c r="M147" s="161"/>
      <c r="T147" s="162"/>
      <c r="AT147" s="157" t="s">
        <v>221</v>
      </c>
      <c r="AU147" s="157" t="s">
        <v>81</v>
      </c>
      <c r="AV147" s="13" t="s">
        <v>83</v>
      </c>
      <c r="AW147" s="13" t="s">
        <v>34</v>
      </c>
      <c r="AX147" s="13" t="s">
        <v>74</v>
      </c>
      <c r="AY147" s="157" t="s">
        <v>210</v>
      </c>
    </row>
    <row r="148" spans="2:51" s="15" customFormat="1" ht="11.25">
      <c r="B148" s="170"/>
      <c r="D148" s="150" t="s">
        <v>221</v>
      </c>
      <c r="E148" s="171" t="s">
        <v>19</v>
      </c>
      <c r="F148" s="172" t="s">
        <v>236</v>
      </c>
      <c r="H148" s="173">
        <v>37.7</v>
      </c>
      <c r="I148" s="174"/>
      <c r="L148" s="170"/>
      <c r="M148" s="175"/>
      <c r="T148" s="176"/>
      <c r="AT148" s="171" t="s">
        <v>221</v>
      </c>
      <c r="AU148" s="171" t="s">
        <v>81</v>
      </c>
      <c r="AV148" s="15" t="s">
        <v>217</v>
      </c>
      <c r="AW148" s="15" t="s">
        <v>34</v>
      </c>
      <c r="AX148" s="15" t="s">
        <v>81</v>
      </c>
      <c r="AY148" s="171" t="s">
        <v>210</v>
      </c>
    </row>
    <row r="149" spans="2:65" s="1" customFormat="1" ht="16.5" customHeight="1">
      <c r="B149" s="33"/>
      <c r="C149" s="132" t="s">
        <v>307</v>
      </c>
      <c r="D149" s="132" t="s">
        <v>212</v>
      </c>
      <c r="E149" s="133" t="s">
        <v>4240</v>
      </c>
      <c r="F149" s="134" t="s">
        <v>4241</v>
      </c>
      <c r="G149" s="135" t="s">
        <v>215</v>
      </c>
      <c r="H149" s="136">
        <v>169</v>
      </c>
      <c r="I149" s="137"/>
      <c r="J149" s="138">
        <f>ROUND(I149*H149,2)</f>
        <v>0</v>
      </c>
      <c r="K149" s="134" t="s">
        <v>216</v>
      </c>
      <c r="L149" s="33"/>
      <c r="M149" s="139" t="s">
        <v>19</v>
      </c>
      <c r="N149" s="140" t="s">
        <v>45</v>
      </c>
      <c r="P149" s="141">
        <f>O149*H149</f>
        <v>0</v>
      </c>
      <c r="Q149" s="141">
        <v>0</v>
      </c>
      <c r="R149" s="141">
        <f>Q149*H149</f>
        <v>0</v>
      </c>
      <c r="S149" s="141">
        <v>0</v>
      </c>
      <c r="T149" s="142">
        <f>S149*H149</f>
        <v>0</v>
      </c>
      <c r="AR149" s="143" t="s">
        <v>217</v>
      </c>
      <c r="AT149" s="143" t="s">
        <v>212</v>
      </c>
      <c r="AU149" s="143" t="s">
        <v>81</v>
      </c>
      <c r="AY149" s="18" t="s">
        <v>210</v>
      </c>
      <c r="BE149" s="144">
        <f>IF(N149="základní",J149,0)</f>
        <v>0</v>
      </c>
      <c r="BF149" s="144">
        <f>IF(N149="snížená",J149,0)</f>
        <v>0</v>
      </c>
      <c r="BG149" s="144">
        <f>IF(N149="zákl. přenesená",J149,0)</f>
        <v>0</v>
      </c>
      <c r="BH149" s="144">
        <f>IF(N149="sníž. přenesená",J149,0)</f>
        <v>0</v>
      </c>
      <c r="BI149" s="144">
        <f>IF(N149="nulová",J149,0)</f>
        <v>0</v>
      </c>
      <c r="BJ149" s="18" t="s">
        <v>81</v>
      </c>
      <c r="BK149" s="144">
        <f>ROUND(I149*H149,2)</f>
        <v>0</v>
      </c>
      <c r="BL149" s="18" t="s">
        <v>217</v>
      </c>
      <c r="BM149" s="143" t="s">
        <v>423</v>
      </c>
    </row>
    <row r="150" spans="2:47" s="1" customFormat="1" ht="11.25">
      <c r="B150" s="33"/>
      <c r="D150" s="145" t="s">
        <v>219</v>
      </c>
      <c r="F150" s="146" t="s">
        <v>4242</v>
      </c>
      <c r="I150" s="147"/>
      <c r="L150" s="33"/>
      <c r="M150" s="148"/>
      <c r="T150" s="54"/>
      <c r="AT150" s="18" t="s">
        <v>219</v>
      </c>
      <c r="AU150" s="18" t="s">
        <v>81</v>
      </c>
    </row>
    <row r="151" spans="2:51" s="13" customFormat="1" ht="11.25">
      <c r="B151" s="156"/>
      <c r="D151" s="150" t="s">
        <v>221</v>
      </c>
      <c r="E151" s="157" t="s">
        <v>19</v>
      </c>
      <c r="F151" s="158" t="s">
        <v>4243</v>
      </c>
      <c r="H151" s="159">
        <v>169</v>
      </c>
      <c r="I151" s="160"/>
      <c r="L151" s="156"/>
      <c r="M151" s="161"/>
      <c r="T151" s="162"/>
      <c r="AT151" s="157" t="s">
        <v>221</v>
      </c>
      <c r="AU151" s="157" t="s">
        <v>81</v>
      </c>
      <c r="AV151" s="13" t="s">
        <v>83</v>
      </c>
      <c r="AW151" s="13" t="s">
        <v>34</v>
      </c>
      <c r="AX151" s="13" t="s">
        <v>74</v>
      </c>
      <c r="AY151" s="157" t="s">
        <v>210</v>
      </c>
    </row>
    <row r="152" spans="2:51" s="15" customFormat="1" ht="11.25">
      <c r="B152" s="170"/>
      <c r="D152" s="150" t="s">
        <v>221</v>
      </c>
      <c r="E152" s="171" t="s">
        <v>19</v>
      </c>
      <c r="F152" s="172" t="s">
        <v>236</v>
      </c>
      <c r="H152" s="173">
        <v>169</v>
      </c>
      <c r="I152" s="174"/>
      <c r="L152" s="170"/>
      <c r="M152" s="175"/>
      <c r="T152" s="176"/>
      <c r="AT152" s="171" t="s">
        <v>221</v>
      </c>
      <c r="AU152" s="171" t="s">
        <v>81</v>
      </c>
      <c r="AV152" s="15" t="s">
        <v>217</v>
      </c>
      <c r="AW152" s="15" t="s">
        <v>34</v>
      </c>
      <c r="AX152" s="15" t="s">
        <v>81</v>
      </c>
      <c r="AY152" s="171" t="s">
        <v>210</v>
      </c>
    </row>
    <row r="153" spans="2:65" s="1" customFormat="1" ht="16.5" customHeight="1">
      <c r="B153" s="33"/>
      <c r="C153" s="132" t="s">
        <v>314</v>
      </c>
      <c r="D153" s="132" t="s">
        <v>212</v>
      </c>
      <c r="E153" s="133" t="s">
        <v>3170</v>
      </c>
      <c r="F153" s="134" t="s">
        <v>3171</v>
      </c>
      <c r="G153" s="135" t="s">
        <v>215</v>
      </c>
      <c r="H153" s="136">
        <v>2.6</v>
      </c>
      <c r="I153" s="137"/>
      <c r="J153" s="138">
        <f>ROUND(I153*H153,2)</f>
        <v>0</v>
      </c>
      <c r="K153" s="134" t="s">
        <v>216</v>
      </c>
      <c r="L153" s="33"/>
      <c r="M153" s="139" t="s">
        <v>19</v>
      </c>
      <c r="N153" s="140" t="s">
        <v>45</v>
      </c>
      <c r="P153" s="141">
        <f>O153*H153</f>
        <v>0</v>
      </c>
      <c r="Q153" s="141">
        <v>1.89077</v>
      </c>
      <c r="R153" s="141">
        <f>Q153*H153</f>
        <v>4.916002000000001</v>
      </c>
      <c r="S153" s="141">
        <v>0</v>
      </c>
      <c r="T153" s="142">
        <f>S153*H153</f>
        <v>0</v>
      </c>
      <c r="AR153" s="143" t="s">
        <v>217</v>
      </c>
      <c r="AT153" s="143" t="s">
        <v>212</v>
      </c>
      <c r="AU153" s="143" t="s">
        <v>81</v>
      </c>
      <c r="AY153" s="18" t="s">
        <v>210</v>
      </c>
      <c r="BE153" s="144">
        <f>IF(N153="základní",J153,0)</f>
        <v>0</v>
      </c>
      <c r="BF153" s="144">
        <f>IF(N153="snížená",J153,0)</f>
        <v>0</v>
      </c>
      <c r="BG153" s="144">
        <f>IF(N153="zákl. přenesená",J153,0)</f>
        <v>0</v>
      </c>
      <c r="BH153" s="144">
        <f>IF(N153="sníž. přenesená",J153,0)</f>
        <v>0</v>
      </c>
      <c r="BI153" s="144">
        <f>IF(N153="nulová",J153,0)</f>
        <v>0</v>
      </c>
      <c r="BJ153" s="18" t="s">
        <v>81</v>
      </c>
      <c r="BK153" s="144">
        <f>ROUND(I153*H153,2)</f>
        <v>0</v>
      </c>
      <c r="BL153" s="18" t="s">
        <v>217</v>
      </c>
      <c r="BM153" s="143" t="s">
        <v>435</v>
      </c>
    </row>
    <row r="154" spans="2:47" s="1" customFormat="1" ht="11.25">
      <c r="B154" s="33"/>
      <c r="D154" s="145" t="s">
        <v>219</v>
      </c>
      <c r="F154" s="146" t="s">
        <v>3173</v>
      </c>
      <c r="I154" s="147"/>
      <c r="L154" s="33"/>
      <c r="M154" s="148"/>
      <c r="T154" s="54"/>
      <c r="AT154" s="18" t="s">
        <v>219</v>
      </c>
      <c r="AU154" s="18" t="s">
        <v>81</v>
      </c>
    </row>
    <row r="155" spans="2:65" s="1" customFormat="1" ht="24.2" customHeight="1">
      <c r="B155" s="33"/>
      <c r="C155" s="132" t="s">
        <v>332</v>
      </c>
      <c r="D155" s="132" t="s">
        <v>212</v>
      </c>
      <c r="E155" s="133" t="s">
        <v>4244</v>
      </c>
      <c r="F155" s="134" t="s">
        <v>4245</v>
      </c>
      <c r="G155" s="135" t="s">
        <v>215</v>
      </c>
      <c r="H155" s="136">
        <v>11</v>
      </c>
      <c r="I155" s="137"/>
      <c r="J155" s="138">
        <f>ROUND(I155*H155,2)</f>
        <v>0</v>
      </c>
      <c r="K155" s="134" t="s">
        <v>216</v>
      </c>
      <c r="L155" s="33"/>
      <c r="M155" s="139" t="s">
        <v>19</v>
      </c>
      <c r="N155" s="140" t="s">
        <v>45</v>
      </c>
      <c r="P155" s="141">
        <f>O155*H155</f>
        <v>0</v>
      </c>
      <c r="Q155" s="141">
        <v>2.30102</v>
      </c>
      <c r="R155" s="141">
        <f>Q155*H155</f>
        <v>25.31122</v>
      </c>
      <c r="S155" s="141">
        <v>0</v>
      </c>
      <c r="T155" s="142">
        <f>S155*H155</f>
        <v>0</v>
      </c>
      <c r="AR155" s="143" t="s">
        <v>217</v>
      </c>
      <c r="AT155" s="143" t="s">
        <v>212</v>
      </c>
      <c r="AU155" s="143" t="s">
        <v>81</v>
      </c>
      <c r="AY155" s="18" t="s">
        <v>210</v>
      </c>
      <c r="BE155" s="144">
        <f>IF(N155="základní",J155,0)</f>
        <v>0</v>
      </c>
      <c r="BF155" s="144">
        <f>IF(N155="snížená",J155,0)</f>
        <v>0</v>
      </c>
      <c r="BG155" s="144">
        <f>IF(N155="zákl. přenesená",J155,0)</f>
        <v>0</v>
      </c>
      <c r="BH155" s="144">
        <f>IF(N155="sníž. přenesená",J155,0)</f>
        <v>0</v>
      </c>
      <c r="BI155" s="144">
        <f>IF(N155="nulová",J155,0)</f>
        <v>0</v>
      </c>
      <c r="BJ155" s="18" t="s">
        <v>81</v>
      </c>
      <c r="BK155" s="144">
        <f>ROUND(I155*H155,2)</f>
        <v>0</v>
      </c>
      <c r="BL155" s="18" t="s">
        <v>217</v>
      </c>
      <c r="BM155" s="143" t="s">
        <v>456</v>
      </c>
    </row>
    <row r="156" spans="2:47" s="1" customFormat="1" ht="11.25">
      <c r="B156" s="33"/>
      <c r="D156" s="145" t="s">
        <v>219</v>
      </c>
      <c r="F156" s="146" t="s">
        <v>4246</v>
      </c>
      <c r="I156" s="147"/>
      <c r="L156" s="33"/>
      <c r="M156" s="148"/>
      <c r="T156" s="54"/>
      <c r="AT156" s="18" t="s">
        <v>219</v>
      </c>
      <c r="AU156" s="18" t="s">
        <v>81</v>
      </c>
    </row>
    <row r="157" spans="2:51" s="12" customFormat="1" ht="11.25">
      <c r="B157" s="149"/>
      <c r="D157" s="150" t="s">
        <v>221</v>
      </c>
      <c r="E157" s="151" t="s">
        <v>19</v>
      </c>
      <c r="F157" s="152" t="s">
        <v>4247</v>
      </c>
      <c r="H157" s="151" t="s">
        <v>19</v>
      </c>
      <c r="I157" s="153"/>
      <c r="L157" s="149"/>
      <c r="M157" s="154"/>
      <c r="T157" s="155"/>
      <c r="AT157" s="151" t="s">
        <v>221</v>
      </c>
      <c r="AU157" s="151" t="s">
        <v>81</v>
      </c>
      <c r="AV157" s="12" t="s">
        <v>81</v>
      </c>
      <c r="AW157" s="12" t="s">
        <v>34</v>
      </c>
      <c r="AX157" s="12" t="s">
        <v>74</v>
      </c>
      <c r="AY157" s="151" t="s">
        <v>210</v>
      </c>
    </row>
    <row r="158" spans="2:51" s="13" customFormat="1" ht="11.25">
      <c r="B158" s="156"/>
      <c r="D158" s="150" t="s">
        <v>221</v>
      </c>
      <c r="E158" s="157" t="s">
        <v>19</v>
      </c>
      <c r="F158" s="158" t="s">
        <v>4248</v>
      </c>
      <c r="H158" s="159">
        <v>11</v>
      </c>
      <c r="I158" s="160"/>
      <c r="L158" s="156"/>
      <c r="M158" s="161"/>
      <c r="T158" s="162"/>
      <c r="AT158" s="157" t="s">
        <v>221</v>
      </c>
      <c r="AU158" s="157" t="s">
        <v>81</v>
      </c>
      <c r="AV158" s="13" t="s">
        <v>83</v>
      </c>
      <c r="AW158" s="13" t="s">
        <v>34</v>
      </c>
      <c r="AX158" s="13" t="s">
        <v>74</v>
      </c>
      <c r="AY158" s="157" t="s">
        <v>210</v>
      </c>
    </row>
    <row r="159" spans="2:51" s="15" customFormat="1" ht="11.25">
      <c r="B159" s="170"/>
      <c r="D159" s="150" t="s">
        <v>221</v>
      </c>
      <c r="E159" s="171" t="s">
        <v>19</v>
      </c>
      <c r="F159" s="172" t="s">
        <v>236</v>
      </c>
      <c r="H159" s="173">
        <v>11</v>
      </c>
      <c r="I159" s="174"/>
      <c r="L159" s="170"/>
      <c r="M159" s="175"/>
      <c r="T159" s="176"/>
      <c r="AT159" s="171" t="s">
        <v>221</v>
      </c>
      <c r="AU159" s="171" t="s">
        <v>81</v>
      </c>
      <c r="AV159" s="15" t="s">
        <v>217</v>
      </c>
      <c r="AW159" s="15" t="s">
        <v>34</v>
      </c>
      <c r="AX159" s="15" t="s">
        <v>81</v>
      </c>
      <c r="AY159" s="171" t="s">
        <v>210</v>
      </c>
    </row>
    <row r="160" spans="2:65" s="1" customFormat="1" ht="24.2" customHeight="1">
      <c r="B160" s="33"/>
      <c r="C160" s="132" t="s">
        <v>349</v>
      </c>
      <c r="D160" s="132" t="s">
        <v>212</v>
      </c>
      <c r="E160" s="133" t="s">
        <v>4249</v>
      </c>
      <c r="F160" s="134" t="s">
        <v>4250</v>
      </c>
      <c r="G160" s="135" t="s">
        <v>270</v>
      </c>
      <c r="H160" s="136">
        <v>2.33</v>
      </c>
      <c r="I160" s="137"/>
      <c r="J160" s="138">
        <f>ROUND(I160*H160,2)</f>
        <v>0</v>
      </c>
      <c r="K160" s="134" t="s">
        <v>216</v>
      </c>
      <c r="L160" s="33"/>
      <c r="M160" s="139" t="s">
        <v>19</v>
      </c>
      <c r="N160" s="140" t="s">
        <v>45</v>
      </c>
      <c r="P160" s="141">
        <f>O160*H160</f>
        <v>0</v>
      </c>
      <c r="Q160" s="141">
        <v>0.00632</v>
      </c>
      <c r="R160" s="141">
        <f>Q160*H160</f>
        <v>0.0147256</v>
      </c>
      <c r="S160" s="141">
        <v>0</v>
      </c>
      <c r="T160" s="142">
        <f>S160*H160</f>
        <v>0</v>
      </c>
      <c r="AR160" s="143" t="s">
        <v>217</v>
      </c>
      <c r="AT160" s="143" t="s">
        <v>212</v>
      </c>
      <c r="AU160" s="143" t="s">
        <v>81</v>
      </c>
      <c r="AY160" s="18" t="s">
        <v>210</v>
      </c>
      <c r="BE160" s="144">
        <f>IF(N160="základní",J160,0)</f>
        <v>0</v>
      </c>
      <c r="BF160" s="144">
        <f>IF(N160="snížená",J160,0)</f>
        <v>0</v>
      </c>
      <c r="BG160" s="144">
        <f>IF(N160="zákl. přenesená",J160,0)</f>
        <v>0</v>
      </c>
      <c r="BH160" s="144">
        <f>IF(N160="sníž. přenesená",J160,0)</f>
        <v>0</v>
      </c>
      <c r="BI160" s="144">
        <f>IF(N160="nulová",J160,0)</f>
        <v>0</v>
      </c>
      <c r="BJ160" s="18" t="s">
        <v>81</v>
      </c>
      <c r="BK160" s="144">
        <f>ROUND(I160*H160,2)</f>
        <v>0</v>
      </c>
      <c r="BL160" s="18" t="s">
        <v>217</v>
      </c>
      <c r="BM160" s="143" t="s">
        <v>474</v>
      </c>
    </row>
    <row r="161" spans="2:47" s="1" customFormat="1" ht="11.25">
      <c r="B161" s="33"/>
      <c r="D161" s="145" t="s">
        <v>219</v>
      </c>
      <c r="F161" s="146" t="s">
        <v>4251</v>
      </c>
      <c r="I161" s="147"/>
      <c r="L161" s="33"/>
      <c r="M161" s="148"/>
      <c r="T161" s="54"/>
      <c r="AT161" s="18" t="s">
        <v>219</v>
      </c>
      <c r="AU161" s="18" t="s">
        <v>81</v>
      </c>
    </row>
    <row r="162" spans="2:51" s="13" customFormat="1" ht="11.25">
      <c r="B162" s="156"/>
      <c r="D162" s="150" t="s">
        <v>221</v>
      </c>
      <c r="E162" s="157" t="s">
        <v>19</v>
      </c>
      <c r="F162" s="158" t="s">
        <v>4252</v>
      </c>
      <c r="H162" s="159">
        <v>2.33</v>
      </c>
      <c r="I162" s="160"/>
      <c r="L162" s="156"/>
      <c r="M162" s="161"/>
      <c r="T162" s="162"/>
      <c r="AT162" s="157" t="s">
        <v>221</v>
      </c>
      <c r="AU162" s="157" t="s">
        <v>81</v>
      </c>
      <c r="AV162" s="13" t="s">
        <v>83</v>
      </c>
      <c r="AW162" s="13" t="s">
        <v>34</v>
      </c>
      <c r="AX162" s="13" t="s">
        <v>74</v>
      </c>
      <c r="AY162" s="157" t="s">
        <v>210</v>
      </c>
    </row>
    <row r="163" spans="2:51" s="15" customFormat="1" ht="11.25">
      <c r="B163" s="170"/>
      <c r="D163" s="150" t="s">
        <v>221</v>
      </c>
      <c r="E163" s="171" t="s">
        <v>19</v>
      </c>
      <c r="F163" s="172" t="s">
        <v>236</v>
      </c>
      <c r="H163" s="173">
        <v>2.33</v>
      </c>
      <c r="I163" s="174"/>
      <c r="L163" s="170"/>
      <c r="M163" s="175"/>
      <c r="T163" s="176"/>
      <c r="AT163" s="171" t="s">
        <v>221</v>
      </c>
      <c r="AU163" s="171" t="s">
        <v>81</v>
      </c>
      <c r="AV163" s="15" t="s">
        <v>217</v>
      </c>
      <c r="AW163" s="15" t="s">
        <v>34</v>
      </c>
      <c r="AX163" s="15" t="s">
        <v>81</v>
      </c>
      <c r="AY163" s="171" t="s">
        <v>210</v>
      </c>
    </row>
    <row r="164" spans="2:65" s="1" customFormat="1" ht="16.5" customHeight="1">
      <c r="B164" s="33"/>
      <c r="C164" s="132" t="s">
        <v>8</v>
      </c>
      <c r="D164" s="132" t="s">
        <v>212</v>
      </c>
      <c r="E164" s="133" t="s">
        <v>4253</v>
      </c>
      <c r="F164" s="134" t="s">
        <v>4254</v>
      </c>
      <c r="G164" s="135" t="s">
        <v>356</v>
      </c>
      <c r="H164" s="136">
        <v>0.184</v>
      </c>
      <c r="I164" s="137"/>
      <c r="J164" s="138">
        <f>ROUND(I164*H164,2)</f>
        <v>0</v>
      </c>
      <c r="K164" s="134" t="s">
        <v>216</v>
      </c>
      <c r="L164" s="33"/>
      <c r="M164" s="139" t="s">
        <v>19</v>
      </c>
      <c r="N164" s="140" t="s">
        <v>45</v>
      </c>
      <c r="P164" s="141">
        <f>O164*H164</f>
        <v>0</v>
      </c>
      <c r="Q164" s="141">
        <v>1.06277</v>
      </c>
      <c r="R164" s="141">
        <f>Q164*H164</f>
        <v>0.19554968</v>
      </c>
      <c r="S164" s="141">
        <v>0</v>
      </c>
      <c r="T164" s="142">
        <f>S164*H164</f>
        <v>0</v>
      </c>
      <c r="AR164" s="143" t="s">
        <v>217</v>
      </c>
      <c r="AT164" s="143" t="s">
        <v>212</v>
      </c>
      <c r="AU164" s="143" t="s">
        <v>81</v>
      </c>
      <c r="AY164" s="18" t="s">
        <v>210</v>
      </c>
      <c r="BE164" s="144">
        <f>IF(N164="základní",J164,0)</f>
        <v>0</v>
      </c>
      <c r="BF164" s="144">
        <f>IF(N164="snížená",J164,0)</f>
        <v>0</v>
      </c>
      <c r="BG164" s="144">
        <f>IF(N164="zákl. přenesená",J164,0)</f>
        <v>0</v>
      </c>
      <c r="BH164" s="144">
        <f>IF(N164="sníž. přenesená",J164,0)</f>
        <v>0</v>
      </c>
      <c r="BI164" s="144">
        <f>IF(N164="nulová",J164,0)</f>
        <v>0</v>
      </c>
      <c r="BJ164" s="18" t="s">
        <v>81</v>
      </c>
      <c r="BK164" s="144">
        <f>ROUND(I164*H164,2)</f>
        <v>0</v>
      </c>
      <c r="BL164" s="18" t="s">
        <v>217</v>
      </c>
      <c r="BM164" s="143" t="s">
        <v>487</v>
      </c>
    </row>
    <row r="165" spans="2:47" s="1" customFormat="1" ht="11.25">
      <c r="B165" s="33"/>
      <c r="D165" s="145" t="s">
        <v>219</v>
      </c>
      <c r="F165" s="146" t="s">
        <v>4255</v>
      </c>
      <c r="I165" s="147"/>
      <c r="L165" s="33"/>
      <c r="M165" s="148"/>
      <c r="T165" s="54"/>
      <c r="AT165" s="18" t="s">
        <v>219</v>
      </c>
      <c r="AU165" s="18" t="s">
        <v>81</v>
      </c>
    </row>
    <row r="166" spans="2:51" s="12" customFormat="1" ht="11.25">
      <c r="B166" s="149"/>
      <c r="D166" s="150" t="s">
        <v>221</v>
      </c>
      <c r="E166" s="151" t="s">
        <v>19</v>
      </c>
      <c r="F166" s="152" t="s">
        <v>4256</v>
      </c>
      <c r="H166" s="151" t="s">
        <v>19</v>
      </c>
      <c r="I166" s="153"/>
      <c r="L166" s="149"/>
      <c r="M166" s="154"/>
      <c r="T166" s="155"/>
      <c r="AT166" s="151" t="s">
        <v>221</v>
      </c>
      <c r="AU166" s="151" t="s">
        <v>81</v>
      </c>
      <c r="AV166" s="12" t="s">
        <v>81</v>
      </c>
      <c r="AW166" s="12" t="s">
        <v>34</v>
      </c>
      <c r="AX166" s="12" t="s">
        <v>74</v>
      </c>
      <c r="AY166" s="151" t="s">
        <v>210</v>
      </c>
    </row>
    <row r="167" spans="2:51" s="13" customFormat="1" ht="11.25">
      <c r="B167" s="156"/>
      <c r="D167" s="150" t="s">
        <v>221</v>
      </c>
      <c r="E167" s="157" t="s">
        <v>19</v>
      </c>
      <c r="F167" s="158" t="s">
        <v>4257</v>
      </c>
      <c r="H167" s="159">
        <v>0.184</v>
      </c>
      <c r="I167" s="160"/>
      <c r="L167" s="156"/>
      <c r="M167" s="161"/>
      <c r="T167" s="162"/>
      <c r="AT167" s="157" t="s">
        <v>221</v>
      </c>
      <c r="AU167" s="157" t="s">
        <v>81</v>
      </c>
      <c r="AV167" s="13" t="s">
        <v>83</v>
      </c>
      <c r="AW167" s="13" t="s">
        <v>34</v>
      </c>
      <c r="AX167" s="13" t="s">
        <v>74</v>
      </c>
      <c r="AY167" s="157" t="s">
        <v>210</v>
      </c>
    </row>
    <row r="168" spans="2:51" s="15" customFormat="1" ht="11.25">
      <c r="B168" s="170"/>
      <c r="D168" s="150" t="s">
        <v>221</v>
      </c>
      <c r="E168" s="171" t="s">
        <v>19</v>
      </c>
      <c r="F168" s="172" t="s">
        <v>236</v>
      </c>
      <c r="H168" s="173">
        <v>0.184</v>
      </c>
      <c r="I168" s="174"/>
      <c r="L168" s="170"/>
      <c r="M168" s="175"/>
      <c r="T168" s="176"/>
      <c r="AT168" s="171" t="s">
        <v>221</v>
      </c>
      <c r="AU168" s="171" t="s">
        <v>81</v>
      </c>
      <c r="AV168" s="15" t="s">
        <v>217</v>
      </c>
      <c r="AW168" s="15" t="s">
        <v>34</v>
      </c>
      <c r="AX168" s="15" t="s">
        <v>81</v>
      </c>
      <c r="AY168" s="171" t="s">
        <v>210</v>
      </c>
    </row>
    <row r="169" spans="2:63" s="11" customFormat="1" ht="25.9" customHeight="1">
      <c r="B169" s="120"/>
      <c r="D169" s="121" t="s">
        <v>73</v>
      </c>
      <c r="E169" s="122" t="s">
        <v>4258</v>
      </c>
      <c r="F169" s="122" t="s">
        <v>4259</v>
      </c>
      <c r="I169" s="123"/>
      <c r="J169" s="124">
        <f>BK169</f>
        <v>0</v>
      </c>
      <c r="L169" s="120"/>
      <c r="M169" s="125"/>
      <c r="P169" s="126">
        <f>SUM(P170:P240)</f>
        <v>0</v>
      </c>
      <c r="R169" s="126">
        <f>SUM(R170:R240)</f>
        <v>0.929035</v>
      </c>
      <c r="T169" s="127">
        <f>SUM(T170:T240)</f>
        <v>0</v>
      </c>
      <c r="AR169" s="121" t="s">
        <v>217</v>
      </c>
      <c r="AT169" s="128" t="s">
        <v>73</v>
      </c>
      <c r="AU169" s="128" t="s">
        <v>74</v>
      </c>
      <c r="AY169" s="121" t="s">
        <v>210</v>
      </c>
      <c r="BK169" s="129">
        <f>SUM(BK170:BK240)</f>
        <v>0</v>
      </c>
    </row>
    <row r="170" spans="2:65" s="1" customFormat="1" ht="24.2" customHeight="1">
      <c r="B170" s="33"/>
      <c r="C170" s="132" t="s">
        <v>368</v>
      </c>
      <c r="D170" s="132" t="s">
        <v>212</v>
      </c>
      <c r="E170" s="133" t="s">
        <v>4260</v>
      </c>
      <c r="F170" s="134" t="s">
        <v>4261</v>
      </c>
      <c r="G170" s="135" t="s">
        <v>417</v>
      </c>
      <c r="H170" s="136">
        <v>3</v>
      </c>
      <c r="I170" s="137"/>
      <c r="J170" s="138">
        <f>ROUND(I170*H170,2)</f>
        <v>0</v>
      </c>
      <c r="K170" s="134" t="s">
        <v>216</v>
      </c>
      <c r="L170" s="33"/>
      <c r="M170" s="139" t="s">
        <v>19</v>
      </c>
      <c r="N170" s="140" t="s">
        <v>45</v>
      </c>
      <c r="P170" s="141">
        <f>O170*H170</f>
        <v>0</v>
      </c>
      <c r="Q170" s="141">
        <v>0.00131</v>
      </c>
      <c r="R170" s="141">
        <f>Q170*H170</f>
        <v>0.0039299999999999995</v>
      </c>
      <c r="S170" s="141">
        <v>0</v>
      </c>
      <c r="T170" s="142">
        <f>S170*H170</f>
        <v>0</v>
      </c>
      <c r="AR170" s="143" t="s">
        <v>4262</v>
      </c>
      <c r="AT170" s="143" t="s">
        <v>212</v>
      </c>
      <c r="AU170" s="143" t="s">
        <v>81</v>
      </c>
      <c r="AY170" s="18" t="s">
        <v>210</v>
      </c>
      <c r="BE170" s="144">
        <f>IF(N170="základní",J170,0)</f>
        <v>0</v>
      </c>
      <c r="BF170" s="144">
        <f>IF(N170="snížená",J170,0)</f>
        <v>0</v>
      </c>
      <c r="BG170" s="144">
        <f>IF(N170="zákl. přenesená",J170,0)</f>
        <v>0</v>
      </c>
      <c r="BH170" s="144">
        <f>IF(N170="sníž. přenesená",J170,0)</f>
        <v>0</v>
      </c>
      <c r="BI170" s="144">
        <f>IF(N170="nulová",J170,0)</f>
        <v>0</v>
      </c>
      <c r="BJ170" s="18" t="s">
        <v>81</v>
      </c>
      <c r="BK170" s="144">
        <f>ROUND(I170*H170,2)</f>
        <v>0</v>
      </c>
      <c r="BL170" s="18" t="s">
        <v>4262</v>
      </c>
      <c r="BM170" s="143" t="s">
        <v>498</v>
      </c>
    </row>
    <row r="171" spans="2:47" s="1" customFormat="1" ht="11.25">
      <c r="B171" s="33"/>
      <c r="D171" s="145" t="s">
        <v>219</v>
      </c>
      <c r="F171" s="146" t="s">
        <v>4263</v>
      </c>
      <c r="I171" s="147"/>
      <c r="L171" s="33"/>
      <c r="M171" s="148"/>
      <c r="T171" s="54"/>
      <c r="AT171" s="18" t="s">
        <v>219</v>
      </c>
      <c r="AU171" s="18" t="s">
        <v>81</v>
      </c>
    </row>
    <row r="172" spans="2:51" s="13" customFormat="1" ht="11.25">
      <c r="B172" s="156"/>
      <c r="D172" s="150" t="s">
        <v>221</v>
      </c>
      <c r="E172" s="157" t="s">
        <v>19</v>
      </c>
      <c r="F172" s="158" t="s">
        <v>2316</v>
      </c>
      <c r="H172" s="159">
        <v>3</v>
      </c>
      <c r="I172" s="160"/>
      <c r="L172" s="156"/>
      <c r="M172" s="161"/>
      <c r="T172" s="162"/>
      <c r="AT172" s="157" t="s">
        <v>221</v>
      </c>
      <c r="AU172" s="157" t="s">
        <v>81</v>
      </c>
      <c r="AV172" s="13" t="s">
        <v>83</v>
      </c>
      <c r="AW172" s="13" t="s">
        <v>34</v>
      </c>
      <c r="AX172" s="13" t="s">
        <v>74</v>
      </c>
      <c r="AY172" s="157" t="s">
        <v>210</v>
      </c>
    </row>
    <row r="173" spans="2:51" s="15" customFormat="1" ht="11.25">
      <c r="B173" s="170"/>
      <c r="D173" s="150" t="s">
        <v>221</v>
      </c>
      <c r="E173" s="171" t="s">
        <v>19</v>
      </c>
      <c r="F173" s="172" t="s">
        <v>236</v>
      </c>
      <c r="H173" s="173">
        <v>3</v>
      </c>
      <c r="I173" s="174"/>
      <c r="L173" s="170"/>
      <c r="M173" s="175"/>
      <c r="T173" s="176"/>
      <c r="AT173" s="171" t="s">
        <v>221</v>
      </c>
      <c r="AU173" s="171" t="s">
        <v>81</v>
      </c>
      <c r="AV173" s="15" t="s">
        <v>217</v>
      </c>
      <c r="AW173" s="15" t="s">
        <v>34</v>
      </c>
      <c r="AX173" s="15" t="s">
        <v>81</v>
      </c>
      <c r="AY173" s="171" t="s">
        <v>210</v>
      </c>
    </row>
    <row r="174" spans="2:65" s="1" customFormat="1" ht="24.2" customHeight="1">
      <c r="B174" s="33"/>
      <c r="C174" s="132" t="s">
        <v>374</v>
      </c>
      <c r="D174" s="132" t="s">
        <v>212</v>
      </c>
      <c r="E174" s="133" t="s">
        <v>4264</v>
      </c>
      <c r="F174" s="134" t="s">
        <v>4265</v>
      </c>
      <c r="G174" s="135" t="s">
        <v>417</v>
      </c>
      <c r="H174" s="136">
        <v>10</v>
      </c>
      <c r="I174" s="137"/>
      <c r="J174" s="138">
        <f>ROUND(I174*H174,2)</f>
        <v>0</v>
      </c>
      <c r="K174" s="134" t="s">
        <v>216</v>
      </c>
      <c r="L174" s="33"/>
      <c r="M174" s="139" t="s">
        <v>19</v>
      </c>
      <c r="N174" s="140" t="s">
        <v>45</v>
      </c>
      <c r="P174" s="141">
        <f>O174*H174</f>
        <v>0</v>
      </c>
      <c r="Q174" s="141">
        <v>0.00746</v>
      </c>
      <c r="R174" s="141">
        <f>Q174*H174</f>
        <v>0.0746</v>
      </c>
      <c r="S174" s="141">
        <v>0</v>
      </c>
      <c r="T174" s="142">
        <f>S174*H174</f>
        <v>0</v>
      </c>
      <c r="AR174" s="143" t="s">
        <v>4262</v>
      </c>
      <c r="AT174" s="143" t="s">
        <v>212</v>
      </c>
      <c r="AU174" s="143" t="s">
        <v>81</v>
      </c>
      <c r="AY174" s="18" t="s">
        <v>210</v>
      </c>
      <c r="BE174" s="144">
        <f>IF(N174="základní",J174,0)</f>
        <v>0</v>
      </c>
      <c r="BF174" s="144">
        <f>IF(N174="snížená",J174,0)</f>
        <v>0</v>
      </c>
      <c r="BG174" s="144">
        <f>IF(N174="zákl. přenesená",J174,0)</f>
        <v>0</v>
      </c>
      <c r="BH174" s="144">
        <f>IF(N174="sníž. přenesená",J174,0)</f>
        <v>0</v>
      </c>
      <c r="BI174" s="144">
        <f>IF(N174="nulová",J174,0)</f>
        <v>0</v>
      </c>
      <c r="BJ174" s="18" t="s">
        <v>81</v>
      </c>
      <c r="BK174" s="144">
        <f>ROUND(I174*H174,2)</f>
        <v>0</v>
      </c>
      <c r="BL174" s="18" t="s">
        <v>4262</v>
      </c>
      <c r="BM174" s="143" t="s">
        <v>514</v>
      </c>
    </row>
    <row r="175" spans="2:47" s="1" customFormat="1" ht="11.25">
      <c r="B175" s="33"/>
      <c r="D175" s="145" t="s">
        <v>219</v>
      </c>
      <c r="F175" s="146" t="s">
        <v>4266</v>
      </c>
      <c r="I175" s="147"/>
      <c r="L175" s="33"/>
      <c r="M175" s="148"/>
      <c r="T175" s="54"/>
      <c r="AT175" s="18" t="s">
        <v>219</v>
      </c>
      <c r="AU175" s="18" t="s">
        <v>81</v>
      </c>
    </row>
    <row r="176" spans="2:51" s="13" customFormat="1" ht="11.25">
      <c r="B176" s="156"/>
      <c r="D176" s="150" t="s">
        <v>221</v>
      </c>
      <c r="E176" s="157" t="s">
        <v>19</v>
      </c>
      <c r="F176" s="158" t="s">
        <v>3298</v>
      </c>
      <c r="H176" s="159">
        <v>10</v>
      </c>
      <c r="I176" s="160"/>
      <c r="L176" s="156"/>
      <c r="M176" s="161"/>
      <c r="T176" s="162"/>
      <c r="AT176" s="157" t="s">
        <v>221</v>
      </c>
      <c r="AU176" s="157" t="s">
        <v>81</v>
      </c>
      <c r="AV176" s="13" t="s">
        <v>83</v>
      </c>
      <c r="AW176" s="13" t="s">
        <v>34</v>
      </c>
      <c r="AX176" s="13" t="s">
        <v>74</v>
      </c>
      <c r="AY176" s="157" t="s">
        <v>210</v>
      </c>
    </row>
    <row r="177" spans="2:51" s="15" customFormat="1" ht="11.25">
      <c r="B177" s="170"/>
      <c r="D177" s="150" t="s">
        <v>221</v>
      </c>
      <c r="E177" s="171" t="s">
        <v>19</v>
      </c>
      <c r="F177" s="172" t="s">
        <v>236</v>
      </c>
      <c r="H177" s="173">
        <v>10</v>
      </c>
      <c r="I177" s="174"/>
      <c r="L177" s="170"/>
      <c r="M177" s="175"/>
      <c r="T177" s="176"/>
      <c r="AT177" s="171" t="s">
        <v>221</v>
      </c>
      <c r="AU177" s="171" t="s">
        <v>81</v>
      </c>
      <c r="AV177" s="15" t="s">
        <v>217</v>
      </c>
      <c r="AW177" s="15" t="s">
        <v>34</v>
      </c>
      <c r="AX177" s="15" t="s">
        <v>81</v>
      </c>
      <c r="AY177" s="171" t="s">
        <v>210</v>
      </c>
    </row>
    <row r="178" spans="2:65" s="1" customFormat="1" ht="24.2" customHeight="1">
      <c r="B178" s="33"/>
      <c r="C178" s="132" t="s">
        <v>386</v>
      </c>
      <c r="D178" s="132" t="s">
        <v>212</v>
      </c>
      <c r="E178" s="133" t="s">
        <v>4267</v>
      </c>
      <c r="F178" s="134" t="s">
        <v>4268</v>
      </c>
      <c r="G178" s="135" t="s">
        <v>417</v>
      </c>
      <c r="H178" s="136">
        <v>107</v>
      </c>
      <c r="I178" s="137"/>
      <c r="J178" s="138">
        <f>ROUND(I178*H178,2)</f>
        <v>0</v>
      </c>
      <c r="K178" s="134" t="s">
        <v>216</v>
      </c>
      <c r="L178" s="33"/>
      <c r="M178" s="139" t="s">
        <v>19</v>
      </c>
      <c r="N178" s="140" t="s">
        <v>45</v>
      </c>
      <c r="P178" s="141">
        <f>O178*H178</f>
        <v>0</v>
      </c>
      <c r="Q178" s="141">
        <v>0.00276</v>
      </c>
      <c r="R178" s="141">
        <f>Q178*H178</f>
        <v>0.29531999999999997</v>
      </c>
      <c r="S178" s="141">
        <v>0</v>
      </c>
      <c r="T178" s="142">
        <f>S178*H178</f>
        <v>0</v>
      </c>
      <c r="AR178" s="143" t="s">
        <v>4262</v>
      </c>
      <c r="AT178" s="143" t="s">
        <v>212</v>
      </c>
      <c r="AU178" s="143" t="s">
        <v>81</v>
      </c>
      <c r="AY178" s="18" t="s">
        <v>210</v>
      </c>
      <c r="BE178" s="144">
        <f>IF(N178="základní",J178,0)</f>
        <v>0</v>
      </c>
      <c r="BF178" s="144">
        <f>IF(N178="snížená",J178,0)</f>
        <v>0</v>
      </c>
      <c r="BG178" s="144">
        <f>IF(N178="zákl. přenesená",J178,0)</f>
        <v>0</v>
      </c>
      <c r="BH178" s="144">
        <f>IF(N178="sníž. přenesená",J178,0)</f>
        <v>0</v>
      </c>
      <c r="BI178" s="144">
        <f>IF(N178="nulová",J178,0)</f>
        <v>0</v>
      </c>
      <c r="BJ178" s="18" t="s">
        <v>81</v>
      </c>
      <c r="BK178" s="144">
        <f>ROUND(I178*H178,2)</f>
        <v>0</v>
      </c>
      <c r="BL178" s="18" t="s">
        <v>4262</v>
      </c>
      <c r="BM178" s="143" t="s">
        <v>540</v>
      </c>
    </row>
    <row r="179" spans="2:47" s="1" customFormat="1" ht="11.25">
      <c r="B179" s="33"/>
      <c r="D179" s="145" t="s">
        <v>219</v>
      </c>
      <c r="F179" s="146" t="s">
        <v>4269</v>
      </c>
      <c r="I179" s="147"/>
      <c r="L179" s="33"/>
      <c r="M179" s="148"/>
      <c r="T179" s="54"/>
      <c r="AT179" s="18" t="s">
        <v>219</v>
      </c>
      <c r="AU179" s="18" t="s">
        <v>81</v>
      </c>
    </row>
    <row r="180" spans="2:51" s="13" customFormat="1" ht="11.25">
      <c r="B180" s="156"/>
      <c r="D180" s="150" t="s">
        <v>221</v>
      </c>
      <c r="E180" s="157" t="s">
        <v>19</v>
      </c>
      <c r="F180" s="158" t="s">
        <v>4270</v>
      </c>
      <c r="H180" s="159">
        <v>107</v>
      </c>
      <c r="I180" s="160"/>
      <c r="L180" s="156"/>
      <c r="M180" s="161"/>
      <c r="T180" s="162"/>
      <c r="AT180" s="157" t="s">
        <v>221</v>
      </c>
      <c r="AU180" s="157" t="s">
        <v>81</v>
      </c>
      <c r="AV180" s="13" t="s">
        <v>83</v>
      </c>
      <c r="AW180" s="13" t="s">
        <v>34</v>
      </c>
      <c r="AX180" s="13" t="s">
        <v>74</v>
      </c>
      <c r="AY180" s="157" t="s">
        <v>210</v>
      </c>
    </row>
    <row r="181" spans="2:51" s="15" customFormat="1" ht="11.25">
      <c r="B181" s="170"/>
      <c r="D181" s="150" t="s">
        <v>221</v>
      </c>
      <c r="E181" s="171" t="s">
        <v>19</v>
      </c>
      <c r="F181" s="172" t="s">
        <v>236</v>
      </c>
      <c r="H181" s="173">
        <v>107</v>
      </c>
      <c r="I181" s="174"/>
      <c r="L181" s="170"/>
      <c r="M181" s="175"/>
      <c r="T181" s="176"/>
      <c r="AT181" s="171" t="s">
        <v>221</v>
      </c>
      <c r="AU181" s="171" t="s">
        <v>81</v>
      </c>
      <c r="AV181" s="15" t="s">
        <v>217</v>
      </c>
      <c r="AW181" s="15" t="s">
        <v>34</v>
      </c>
      <c r="AX181" s="15" t="s">
        <v>81</v>
      </c>
      <c r="AY181" s="171" t="s">
        <v>210</v>
      </c>
    </row>
    <row r="182" spans="2:65" s="1" customFormat="1" ht="24.2" customHeight="1">
      <c r="B182" s="33"/>
      <c r="C182" s="132" t="s">
        <v>399</v>
      </c>
      <c r="D182" s="132" t="s">
        <v>212</v>
      </c>
      <c r="E182" s="133" t="s">
        <v>4271</v>
      </c>
      <c r="F182" s="134" t="s">
        <v>4272</v>
      </c>
      <c r="G182" s="135" t="s">
        <v>417</v>
      </c>
      <c r="H182" s="136">
        <v>39</v>
      </c>
      <c r="I182" s="137"/>
      <c r="J182" s="138">
        <f>ROUND(I182*H182,2)</f>
        <v>0</v>
      </c>
      <c r="K182" s="134" t="s">
        <v>216</v>
      </c>
      <c r="L182" s="33"/>
      <c r="M182" s="139" t="s">
        <v>19</v>
      </c>
      <c r="N182" s="140" t="s">
        <v>45</v>
      </c>
      <c r="P182" s="141">
        <f>O182*H182</f>
        <v>0</v>
      </c>
      <c r="Q182" s="141">
        <v>0.0044</v>
      </c>
      <c r="R182" s="141">
        <f>Q182*H182</f>
        <v>0.1716</v>
      </c>
      <c r="S182" s="141">
        <v>0</v>
      </c>
      <c r="T182" s="142">
        <f>S182*H182</f>
        <v>0</v>
      </c>
      <c r="AR182" s="143" t="s">
        <v>4262</v>
      </c>
      <c r="AT182" s="143" t="s">
        <v>212</v>
      </c>
      <c r="AU182" s="143" t="s">
        <v>81</v>
      </c>
      <c r="AY182" s="18" t="s">
        <v>210</v>
      </c>
      <c r="BE182" s="144">
        <f>IF(N182="základní",J182,0)</f>
        <v>0</v>
      </c>
      <c r="BF182" s="144">
        <f>IF(N182="snížená",J182,0)</f>
        <v>0</v>
      </c>
      <c r="BG182" s="144">
        <f>IF(N182="zákl. přenesená",J182,0)</f>
        <v>0</v>
      </c>
      <c r="BH182" s="144">
        <f>IF(N182="sníž. přenesená",J182,0)</f>
        <v>0</v>
      </c>
      <c r="BI182" s="144">
        <f>IF(N182="nulová",J182,0)</f>
        <v>0</v>
      </c>
      <c r="BJ182" s="18" t="s">
        <v>81</v>
      </c>
      <c r="BK182" s="144">
        <f>ROUND(I182*H182,2)</f>
        <v>0</v>
      </c>
      <c r="BL182" s="18" t="s">
        <v>4262</v>
      </c>
      <c r="BM182" s="143" t="s">
        <v>560</v>
      </c>
    </row>
    <row r="183" spans="2:47" s="1" customFormat="1" ht="11.25">
      <c r="B183" s="33"/>
      <c r="D183" s="145" t="s">
        <v>219</v>
      </c>
      <c r="F183" s="146" t="s">
        <v>4273</v>
      </c>
      <c r="I183" s="147"/>
      <c r="L183" s="33"/>
      <c r="M183" s="148"/>
      <c r="T183" s="54"/>
      <c r="AT183" s="18" t="s">
        <v>219</v>
      </c>
      <c r="AU183" s="18" t="s">
        <v>81</v>
      </c>
    </row>
    <row r="184" spans="2:51" s="13" customFormat="1" ht="11.25">
      <c r="B184" s="156"/>
      <c r="D184" s="150" t="s">
        <v>221</v>
      </c>
      <c r="E184" s="157" t="s">
        <v>19</v>
      </c>
      <c r="F184" s="158" t="s">
        <v>4274</v>
      </c>
      <c r="H184" s="159">
        <v>39</v>
      </c>
      <c r="I184" s="160"/>
      <c r="L184" s="156"/>
      <c r="M184" s="161"/>
      <c r="T184" s="162"/>
      <c r="AT184" s="157" t="s">
        <v>221</v>
      </c>
      <c r="AU184" s="157" t="s">
        <v>81</v>
      </c>
      <c r="AV184" s="13" t="s">
        <v>83</v>
      </c>
      <c r="AW184" s="13" t="s">
        <v>34</v>
      </c>
      <c r="AX184" s="13" t="s">
        <v>74</v>
      </c>
      <c r="AY184" s="157" t="s">
        <v>210</v>
      </c>
    </row>
    <row r="185" spans="2:51" s="15" customFormat="1" ht="11.25">
      <c r="B185" s="170"/>
      <c r="D185" s="150" t="s">
        <v>221</v>
      </c>
      <c r="E185" s="171" t="s">
        <v>19</v>
      </c>
      <c r="F185" s="172" t="s">
        <v>236</v>
      </c>
      <c r="H185" s="173">
        <v>39</v>
      </c>
      <c r="I185" s="174"/>
      <c r="L185" s="170"/>
      <c r="M185" s="175"/>
      <c r="T185" s="176"/>
      <c r="AT185" s="171" t="s">
        <v>221</v>
      </c>
      <c r="AU185" s="171" t="s">
        <v>81</v>
      </c>
      <c r="AV185" s="15" t="s">
        <v>217</v>
      </c>
      <c r="AW185" s="15" t="s">
        <v>34</v>
      </c>
      <c r="AX185" s="15" t="s">
        <v>81</v>
      </c>
      <c r="AY185" s="171" t="s">
        <v>210</v>
      </c>
    </row>
    <row r="186" spans="2:65" s="1" customFormat="1" ht="24.2" customHeight="1">
      <c r="B186" s="33"/>
      <c r="C186" s="132" t="s">
        <v>406</v>
      </c>
      <c r="D186" s="132" t="s">
        <v>212</v>
      </c>
      <c r="E186" s="133" t="s">
        <v>4275</v>
      </c>
      <c r="F186" s="134" t="s">
        <v>4276</v>
      </c>
      <c r="G186" s="135" t="s">
        <v>409</v>
      </c>
      <c r="H186" s="136">
        <v>12</v>
      </c>
      <c r="I186" s="137"/>
      <c r="J186" s="138">
        <f>ROUND(I186*H186,2)</f>
        <v>0</v>
      </c>
      <c r="K186" s="134" t="s">
        <v>216</v>
      </c>
      <c r="L186" s="33"/>
      <c r="M186" s="139" t="s">
        <v>19</v>
      </c>
      <c r="N186" s="140" t="s">
        <v>45</v>
      </c>
      <c r="P186" s="141">
        <f>O186*H186</f>
        <v>0</v>
      </c>
      <c r="Q186" s="141">
        <v>0</v>
      </c>
      <c r="R186" s="141">
        <f>Q186*H186</f>
        <v>0</v>
      </c>
      <c r="S186" s="141">
        <v>0</v>
      </c>
      <c r="T186" s="142">
        <f>S186*H186</f>
        <v>0</v>
      </c>
      <c r="AR186" s="143" t="s">
        <v>4262</v>
      </c>
      <c r="AT186" s="143" t="s">
        <v>212</v>
      </c>
      <c r="AU186" s="143" t="s">
        <v>81</v>
      </c>
      <c r="AY186" s="18" t="s">
        <v>210</v>
      </c>
      <c r="BE186" s="144">
        <f>IF(N186="základní",J186,0)</f>
        <v>0</v>
      </c>
      <c r="BF186" s="144">
        <f>IF(N186="snížená",J186,0)</f>
        <v>0</v>
      </c>
      <c r="BG186" s="144">
        <f>IF(N186="zákl. přenesená",J186,0)</f>
        <v>0</v>
      </c>
      <c r="BH186" s="144">
        <f>IF(N186="sníž. přenesená",J186,0)</f>
        <v>0</v>
      </c>
      <c r="BI186" s="144">
        <f>IF(N186="nulová",J186,0)</f>
        <v>0</v>
      </c>
      <c r="BJ186" s="18" t="s">
        <v>81</v>
      </c>
      <c r="BK186" s="144">
        <f>ROUND(I186*H186,2)</f>
        <v>0</v>
      </c>
      <c r="BL186" s="18" t="s">
        <v>4262</v>
      </c>
      <c r="BM186" s="143" t="s">
        <v>572</v>
      </c>
    </row>
    <row r="187" spans="2:47" s="1" customFormat="1" ht="11.25">
      <c r="B187" s="33"/>
      <c r="D187" s="145" t="s">
        <v>219</v>
      </c>
      <c r="F187" s="146" t="s">
        <v>4277</v>
      </c>
      <c r="I187" s="147"/>
      <c r="L187" s="33"/>
      <c r="M187" s="148"/>
      <c r="T187" s="54"/>
      <c r="AT187" s="18" t="s">
        <v>219</v>
      </c>
      <c r="AU187" s="18" t="s">
        <v>81</v>
      </c>
    </row>
    <row r="188" spans="2:51" s="13" customFormat="1" ht="11.25">
      <c r="B188" s="156"/>
      <c r="D188" s="150" t="s">
        <v>221</v>
      </c>
      <c r="E188" s="157" t="s">
        <v>19</v>
      </c>
      <c r="F188" s="158" t="s">
        <v>4278</v>
      </c>
      <c r="H188" s="159">
        <v>12</v>
      </c>
      <c r="I188" s="160"/>
      <c r="L188" s="156"/>
      <c r="M188" s="161"/>
      <c r="T188" s="162"/>
      <c r="AT188" s="157" t="s">
        <v>221</v>
      </c>
      <c r="AU188" s="157" t="s">
        <v>81</v>
      </c>
      <c r="AV188" s="13" t="s">
        <v>83</v>
      </c>
      <c r="AW188" s="13" t="s">
        <v>34</v>
      </c>
      <c r="AX188" s="13" t="s">
        <v>74</v>
      </c>
      <c r="AY188" s="157" t="s">
        <v>210</v>
      </c>
    </row>
    <row r="189" spans="2:51" s="15" customFormat="1" ht="11.25">
      <c r="B189" s="170"/>
      <c r="D189" s="150" t="s">
        <v>221</v>
      </c>
      <c r="E189" s="171" t="s">
        <v>19</v>
      </c>
      <c r="F189" s="172" t="s">
        <v>236</v>
      </c>
      <c r="H189" s="173">
        <v>12</v>
      </c>
      <c r="I189" s="174"/>
      <c r="L189" s="170"/>
      <c r="M189" s="175"/>
      <c r="T189" s="176"/>
      <c r="AT189" s="171" t="s">
        <v>221</v>
      </c>
      <c r="AU189" s="171" t="s">
        <v>81</v>
      </c>
      <c r="AV189" s="15" t="s">
        <v>217</v>
      </c>
      <c r="AW189" s="15" t="s">
        <v>34</v>
      </c>
      <c r="AX189" s="15" t="s">
        <v>81</v>
      </c>
      <c r="AY189" s="171" t="s">
        <v>210</v>
      </c>
    </row>
    <row r="190" spans="2:65" s="1" customFormat="1" ht="16.5" customHeight="1">
      <c r="B190" s="33"/>
      <c r="C190" s="177" t="s">
        <v>7</v>
      </c>
      <c r="D190" s="177" t="s">
        <v>424</v>
      </c>
      <c r="E190" s="178" t="s">
        <v>4279</v>
      </c>
      <c r="F190" s="179" t="s">
        <v>4280</v>
      </c>
      <c r="G190" s="180" t="s">
        <v>409</v>
      </c>
      <c r="H190" s="181">
        <v>1</v>
      </c>
      <c r="I190" s="182"/>
      <c r="J190" s="183">
        <f>ROUND(I190*H190,2)</f>
        <v>0</v>
      </c>
      <c r="K190" s="179" t="s">
        <v>296</v>
      </c>
      <c r="L190" s="184"/>
      <c r="M190" s="185" t="s">
        <v>19</v>
      </c>
      <c r="N190" s="186" t="s">
        <v>45</v>
      </c>
      <c r="P190" s="141">
        <f>O190*H190</f>
        <v>0</v>
      </c>
      <c r="Q190" s="141">
        <v>0</v>
      </c>
      <c r="R190" s="141">
        <f>Q190*H190</f>
        <v>0</v>
      </c>
      <c r="S190" s="141">
        <v>0</v>
      </c>
      <c r="T190" s="142">
        <f>S190*H190</f>
        <v>0</v>
      </c>
      <c r="AR190" s="143" t="s">
        <v>4262</v>
      </c>
      <c r="AT190" s="143" t="s">
        <v>424</v>
      </c>
      <c r="AU190" s="143" t="s">
        <v>81</v>
      </c>
      <c r="AY190" s="18" t="s">
        <v>210</v>
      </c>
      <c r="BE190" s="144">
        <f>IF(N190="základní",J190,0)</f>
        <v>0</v>
      </c>
      <c r="BF190" s="144">
        <f>IF(N190="snížená",J190,0)</f>
        <v>0</v>
      </c>
      <c r="BG190" s="144">
        <f>IF(N190="zákl. přenesená",J190,0)</f>
        <v>0</v>
      </c>
      <c r="BH190" s="144">
        <f>IF(N190="sníž. přenesená",J190,0)</f>
        <v>0</v>
      </c>
      <c r="BI190" s="144">
        <f>IF(N190="nulová",J190,0)</f>
        <v>0</v>
      </c>
      <c r="BJ190" s="18" t="s">
        <v>81</v>
      </c>
      <c r="BK190" s="144">
        <f>ROUND(I190*H190,2)</f>
        <v>0</v>
      </c>
      <c r="BL190" s="18" t="s">
        <v>4262</v>
      </c>
      <c r="BM190" s="143" t="s">
        <v>589</v>
      </c>
    </row>
    <row r="191" spans="2:51" s="13" customFormat="1" ht="11.25">
      <c r="B191" s="156"/>
      <c r="D191" s="150" t="s">
        <v>221</v>
      </c>
      <c r="E191" s="157" t="s">
        <v>19</v>
      </c>
      <c r="F191" s="158" t="s">
        <v>3253</v>
      </c>
      <c r="H191" s="159">
        <v>1</v>
      </c>
      <c r="I191" s="160"/>
      <c r="L191" s="156"/>
      <c r="M191" s="161"/>
      <c r="T191" s="162"/>
      <c r="AT191" s="157" t="s">
        <v>221</v>
      </c>
      <c r="AU191" s="157" t="s">
        <v>81</v>
      </c>
      <c r="AV191" s="13" t="s">
        <v>83</v>
      </c>
      <c r="AW191" s="13" t="s">
        <v>34</v>
      </c>
      <c r="AX191" s="13" t="s">
        <v>74</v>
      </c>
      <c r="AY191" s="157" t="s">
        <v>210</v>
      </c>
    </row>
    <row r="192" spans="2:51" s="15" customFormat="1" ht="11.25">
      <c r="B192" s="170"/>
      <c r="D192" s="150" t="s">
        <v>221</v>
      </c>
      <c r="E192" s="171" t="s">
        <v>19</v>
      </c>
      <c r="F192" s="172" t="s">
        <v>236</v>
      </c>
      <c r="H192" s="173">
        <v>1</v>
      </c>
      <c r="I192" s="174"/>
      <c r="L192" s="170"/>
      <c r="M192" s="175"/>
      <c r="T192" s="176"/>
      <c r="AT192" s="171" t="s">
        <v>221</v>
      </c>
      <c r="AU192" s="171" t="s">
        <v>81</v>
      </c>
      <c r="AV192" s="15" t="s">
        <v>217</v>
      </c>
      <c r="AW192" s="15" t="s">
        <v>34</v>
      </c>
      <c r="AX192" s="15" t="s">
        <v>81</v>
      </c>
      <c r="AY192" s="171" t="s">
        <v>210</v>
      </c>
    </row>
    <row r="193" spans="2:65" s="1" customFormat="1" ht="16.5" customHeight="1">
      <c r="B193" s="33"/>
      <c r="C193" s="177" t="s">
        <v>423</v>
      </c>
      <c r="D193" s="177" t="s">
        <v>424</v>
      </c>
      <c r="E193" s="178" t="s">
        <v>4281</v>
      </c>
      <c r="F193" s="179" t="s">
        <v>4282</v>
      </c>
      <c r="G193" s="180" t="s">
        <v>409</v>
      </c>
      <c r="H193" s="181">
        <v>3</v>
      </c>
      <c r="I193" s="182"/>
      <c r="J193" s="183">
        <f>ROUND(I193*H193,2)</f>
        <v>0</v>
      </c>
      <c r="K193" s="179" t="s">
        <v>296</v>
      </c>
      <c r="L193" s="184"/>
      <c r="M193" s="185" t="s">
        <v>19</v>
      </c>
      <c r="N193" s="186" t="s">
        <v>45</v>
      </c>
      <c r="P193" s="141">
        <f>O193*H193</f>
        <v>0</v>
      </c>
      <c r="Q193" s="141">
        <v>0</v>
      </c>
      <c r="R193" s="141">
        <f>Q193*H193</f>
        <v>0</v>
      </c>
      <c r="S193" s="141">
        <v>0</v>
      </c>
      <c r="T193" s="142">
        <f>S193*H193</f>
        <v>0</v>
      </c>
      <c r="AR193" s="143" t="s">
        <v>4262</v>
      </c>
      <c r="AT193" s="143" t="s">
        <v>424</v>
      </c>
      <c r="AU193" s="143" t="s">
        <v>81</v>
      </c>
      <c r="AY193" s="18" t="s">
        <v>210</v>
      </c>
      <c r="BE193" s="144">
        <f>IF(N193="základní",J193,0)</f>
        <v>0</v>
      </c>
      <c r="BF193" s="144">
        <f>IF(N193="snížená",J193,0)</f>
        <v>0</v>
      </c>
      <c r="BG193" s="144">
        <f>IF(N193="zákl. přenesená",J193,0)</f>
        <v>0</v>
      </c>
      <c r="BH193" s="144">
        <f>IF(N193="sníž. přenesená",J193,0)</f>
        <v>0</v>
      </c>
      <c r="BI193" s="144">
        <f>IF(N193="nulová",J193,0)</f>
        <v>0</v>
      </c>
      <c r="BJ193" s="18" t="s">
        <v>81</v>
      </c>
      <c r="BK193" s="144">
        <f>ROUND(I193*H193,2)</f>
        <v>0</v>
      </c>
      <c r="BL193" s="18" t="s">
        <v>4262</v>
      </c>
      <c r="BM193" s="143" t="s">
        <v>601</v>
      </c>
    </row>
    <row r="194" spans="2:51" s="13" customFormat="1" ht="11.25">
      <c r="B194" s="156"/>
      <c r="D194" s="150" t="s">
        <v>221</v>
      </c>
      <c r="E194" s="157" t="s">
        <v>19</v>
      </c>
      <c r="F194" s="158" t="s">
        <v>2316</v>
      </c>
      <c r="H194" s="159">
        <v>3</v>
      </c>
      <c r="I194" s="160"/>
      <c r="L194" s="156"/>
      <c r="M194" s="161"/>
      <c r="T194" s="162"/>
      <c r="AT194" s="157" t="s">
        <v>221</v>
      </c>
      <c r="AU194" s="157" t="s">
        <v>81</v>
      </c>
      <c r="AV194" s="13" t="s">
        <v>83</v>
      </c>
      <c r="AW194" s="13" t="s">
        <v>34</v>
      </c>
      <c r="AX194" s="13" t="s">
        <v>74</v>
      </c>
      <c r="AY194" s="157" t="s">
        <v>210</v>
      </c>
    </row>
    <row r="195" spans="2:51" s="15" customFormat="1" ht="11.25">
      <c r="B195" s="170"/>
      <c r="D195" s="150" t="s">
        <v>221</v>
      </c>
      <c r="E195" s="171" t="s">
        <v>19</v>
      </c>
      <c r="F195" s="172" t="s">
        <v>236</v>
      </c>
      <c r="H195" s="173">
        <v>3</v>
      </c>
      <c r="I195" s="174"/>
      <c r="L195" s="170"/>
      <c r="M195" s="175"/>
      <c r="T195" s="176"/>
      <c r="AT195" s="171" t="s">
        <v>221</v>
      </c>
      <c r="AU195" s="171" t="s">
        <v>81</v>
      </c>
      <c r="AV195" s="15" t="s">
        <v>217</v>
      </c>
      <c r="AW195" s="15" t="s">
        <v>34</v>
      </c>
      <c r="AX195" s="15" t="s">
        <v>81</v>
      </c>
      <c r="AY195" s="171" t="s">
        <v>210</v>
      </c>
    </row>
    <row r="196" spans="2:65" s="1" customFormat="1" ht="16.5" customHeight="1">
      <c r="B196" s="33"/>
      <c r="C196" s="177" t="s">
        <v>428</v>
      </c>
      <c r="D196" s="177" t="s">
        <v>424</v>
      </c>
      <c r="E196" s="178" t="s">
        <v>4283</v>
      </c>
      <c r="F196" s="179" t="s">
        <v>4284</v>
      </c>
      <c r="G196" s="180" t="s">
        <v>409</v>
      </c>
      <c r="H196" s="181">
        <v>4</v>
      </c>
      <c r="I196" s="182"/>
      <c r="J196" s="183">
        <f>ROUND(I196*H196,2)</f>
        <v>0</v>
      </c>
      <c r="K196" s="179" t="s">
        <v>296</v>
      </c>
      <c r="L196" s="184"/>
      <c r="M196" s="185" t="s">
        <v>19</v>
      </c>
      <c r="N196" s="186" t="s">
        <v>45</v>
      </c>
      <c r="P196" s="141">
        <f>O196*H196</f>
        <v>0</v>
      </c>
      <c r="Q196" s="141">
        <v>0</v>
      </c>
      <c r="R196" s="141">
        <f>Q196*H196</f>
        <v>0</v>
      </c>
      <c r="S196" s="141">
        <v>0</v>
      </c>
      <c r="T196" s="142">
        <f>S196*H196</f>
        <v>0</v>
      </c>
      <c r="AR196" s="143" t="s">
        <v>4262</v>
      </c>
      <c r="AT196" s="143" t="s">
        <v>424</v>
      </c>
      <c r="AU196" s="143" t="s">
        <v>81</v>
      </c>
      <c r="AY196" s="18" t="s">
        <v>210</v>
      </c>
      <c r="BE196" s="144">
        <f>IF(N196="základní",J196,0)</f>
        <v>0</v>
      </c>
      <c r="BF196" s="144">
        <f>IF(N196="snížená",J196,0)</f>
        <v>0</v>
      </c>
      <c r="BG196" s="144">
        <f>IF(N196="zákl. přenesená",J196,0)</f>
        <v>0</v>
      </c>
      <c r="BH196" s="144">
        <f>IF(N196="sníž. přenesená",J196,0)</f>
        <v>0</v>
      </c>
      <c r="BI196" s="144">
        <f>IF(N196="nulová",J196,0)</f>
        <v>0</v>
      </c>
      <c r="BJ196" s="18" t="s">
        <v>81</v>
      </c>
      <c r="BK196" s="144">
        <f>ROUND(I196*H196,2)</f>
        <v>0</v>
      </c>
      <c r="BL196" s="18" t="s">
        <v>4262</v>
      </c>
      <c r="BM196" s="143" t="s">
        <v>618</v>
      </c>
    </row>
    <row r="197" spans="2:51" s="13" customFormat="1" ht="11.25">
      <c r="B197" s="156"/>
      <c r="D197" s="150" t="s">
        <v>221</v>
      </c>
      <c r="E197" s="157" t="s">
        <v>19</v>
      </c>
      <c r="F197" s="158" t="s">
        <v>3237</v>
      </c>
      <c r="H197" s="159">
        <v>4</v>
      </c>
      <c r="I197" s="160"/>
      <c r="L197" s="156"/>
      <c r="M197" s="161"/>
      <c r="T197" s="162"/>
      <c r="AT197" s="157" t="s">
        <v>221</v>
      </c>
      <c r="AU197" s="157" t="s">
        <v>81</v>
      </c>
      <c r="AV197" s="13" t="s">
        <v>83</v>
      </c>
      <c r="AW197" s="13" t="s">
        <v>34</v>
      </c>
      <c r="AX197" s="13" t="s">
        <v>74</v>
      </c>
      <c r="AY197" s="157" t="s">
        <v>210</v>
      </c>
    </row>
    <row r="198" spans="2:51" s="15" customFormat="1" ht="11.25">
      <c r="B198" s="170"/>
      <c r="D198" s="150" t="s">
        <v>221</v>
      </c>
      <c r="E198" s="171" t="s">
        <v>19</v>
      </c>
      <c r="F198" s="172" t="s">
        <v>236</v>
      </c>
      <c r="H198" s="173">
        <v>4</v>
      </c>
      <c r="I198" s="174"/>
      <c r="L198" s="170"/>
      <c r="M198" s="175"/>
      <c r="T198" s="176"/>
      <c r="AT198" s="171" t="s">
        <v>221</v>
      </c>
      <c r="AU198" s="171" t="s">
        <v>81</v>
      </c>
      <c r="AV198" s="15" t="s">
        <v>217</v>
      </c>
      <c r="AW198" s="15" t="s">
        <v>34</v>
      </c>
      <c r="AX198" s="15" t="s">
        <v>81</v>
      </c>
      <c r="AY198" s="171" t="s">
        <v>210</v>
      </c>
    </row>
    <row r="199" spans="2:65" s="1" customFormat="1" ht="16.5" customHeight="1">
      <c r="B199" s="33"/>
      <c r="C199" s="177" t="s">
        <v>435</v>
      </c>
      <c r="D199" s="177" t="s">
        <v>424</v>
      </c>
      <c r="E199" s="178" t="s">
        <v>4285</v>
      </c>
      <c r="F199" s="179" t="s">
        <v>4286</v>
      </c>
      <c r="G199" s="180" t="s">
        <v>409</v>
      </c>
      <c r="H199" s="181">
        <v>4</v>
      </c>
      <c r="I199" s="182"/>
      <c r="J199" s="183">
        <f>ROUND(I199*H199,2)</f>
        <v>0</v>
      </c>
      <c r="K199" s="179" t="s">
        <v>296</v>
      </c>
      <c r="L199" s="184"/>
      <c r="M199" s="185" t="s">
        <v>19</v>
      </c>
      <c r="N199" s="186" t="s">
        <v>45</v>
      </c>
      <c r="P199" s="141">
        <f>O199*H199</f>
        <v>0</v>
      </c>
      <c r="Q199" s="141">
        <v>0</v>
      </c>
      <c r="R199" s="141">
        <f>Q199*H199</f>
        <v>0</v>
      </c>
      <c r="S199" s="141">
        <v>0</v>
      </c>
      <c r="T199" s="142">
        <f>S199*H199</f>
        <v>0</v>
      </c>
      <c r="AR199" s="143" t="s">
        <v>4262</v>
      </c>
      <c r="AT199" s="143" t="s">
        <v>424</v>
      </c>
      <c r="AU199" s="143" t="s">
        <v>81</v>
      </c>
      <c r="AY199" s="18" t="s">
        <v>210</v>
      </c>
      <c r="BE199" s="144">
        <f>IF(N199="základní",J199,0)</f>
        <v>0</v>
      </c>
      <c r="BF199" s="144">
        <f>IF(N199="snížená",J199,0)</f>
        <v>0</v>
      </c>
      <c r="BG199" s="144">
        <f>IF(N199="zákl. přenesená",J199,0)</f>
        <v>0</v>
      </c>
      <c r="BH199" s="144">
        <f>IF(N199="sníž. přenesená",J199,0)</f>
        <v>0</v>
      </c>
      <c r="BI199" s="144">
        <f>IF(N199="nulová",J199,0)</f>
        <v>0</v>
      </c>
      <c r="BJ199" s="18" t="s">
        <v>81</v>
      </c>
      <c r="BK199" s="144">
        <f>ROUND(I199*H199,2)</f>
        <v>0</v>
      </c>
      <c r="BL199" s="18" t="s">
        <v>4262</v>
      </c>
      <c r="BM199" s="143" t="s">
        <v>690</v>
      </c>
    </row>
    <row r="200" spans="2:51" s="13" customFormat="1" ht="11.25">
      <c r="B200" s="156"/>
      <c r="D200" s="150" t="s">
        <v>221</v>
      </c>
      <c r="E200" s="157" t="s">
        <v>19</v>
      </c>
      <c r="F200" s="158" t="s">
        <v>3237</v>
      </c>
      <c r="H200" s="159">
        <v>4</v>
      </c>
      <c r="I200" s="160"/>
      <c r="L200" s="156"/>
      <c r="M200" s="161"/>
      <c r="T200" s="162"/>
      <c r="AT200" s="157" t="s">
        <v>221</v>
      </c>
      <c r="AU200" s="157" t="s">
        <v>81</v>
      </c>
      <c r="AV200" s="13" t="s">
        <v>83</v>
      </c>
      <c r="AW200" s="13" t="s">
        <v>34</v>
      </c>
      <c r="AX200" s="13" t="s">
        <v>74</v>
      </c>
      <c r="AY200" s="157" t="s">
        <v>210</v>
      </c>
    </row>
    <row r="201" spans="2:51" s="15" customFormat="1" ht="11.25">
      <c r="B201" s="170"/>
      <c r="D201" s="150" t="s">
        <v>221</v>
      </c>
      <c r="E201" s="171" t="s">
        <v>19</v>
      </c>
      <c r="F201" s="172" t="s">
        <v>236</v>
      </c>
      <c r="H201" s="173">
        <v>4</v>
      </c>
      <c r="I201" s="174"/>
      <c r="L201" s="170"/>
      <c r="M201" s="175"/>
      <c r="T201" s="176"/>
      <c r="AT201" s="171" t="s">
        <v>221</v>
      </c>
      <c r="AU201" s="171" t="s">
        <v>81</v>
      </c>
      <c r="AV201" s="15" t="s">
        <v>217</v>
      </c>
      <c r="AW201" s="15" t="s">
        <v>34</v>
      </c>
      <c r="AX201" s="15" t="s">
        <v>81</v>
      </c>
      <c r="AY201" s="171" t="s">
        <v>210</v>
      </c>
    </row>
    <row r="202" spans="2:65" s="1" customFormat="1" ht="24.2" customHeight="1">
      <c r="B202" s="33"/>
      <c r="C202" s="132" t="s">
        <v>450</v>
      </c>
      <c r="D202" s="132" t="s">
        <v>212</v>
      </c>
      <c r="E202" s="133" t="s">
        <v>4287</v>
      </c>
      <c r="F202" s="134" t="s">
        <v>4288</v>
      </c>
      <c r="G202" s="135" t="s">
        <v>409</v>
      </c>
      <c r="H202" s="136">
        <v>2</v>
      </c>
      <c r="I202" s="137"/>
      <c r="J202" s="138">
        <f>ROUND(I202*H202,2)</f>
        <v>0</v>
      </c>
      <c r="K202" s="134" t="s">
        <v>216</v>
      </c>
      <c r="L202" s="33"/>
      <c r="M202" s="139" t="s">
        <v>19</v>
      </c>
      <c r="N202" s="140" t="s">
        <v>45</v>
      </c>
      <c r="P202" s="141">
        <f>O202*H202</f>
        <v>0</v>
      </c>
      <c r="Q202" s="141">
        <v>1E-05</v>
      </c>
      <c r="R202" s="141">
        <f>Q202*H202</f>
        <v>2E-05</v>
      </c>
      <c r="S202" s="141">
        <v>0</v>
      </c>
      <c r="T202" s="142">
        <f>S202*H202</f>
        <v>0</v>
      </c>
      <c r="AR202" s="143" t="s">
        <v>4262</v>
      </c>
      <c r="AT202" s="143" t="s">
        <v>212</v>
      </c>
      <c r="AU202" s="143" t="s">
        <v>81</v>
      </c>
      <c r="AY202" s="18" t="s">
        <v>210</v>
      </c>
      <c r="BE202" s="144">
        <f>IF(N202="základní",J202,0)</f>
        <v>0</v>
      </c>
      <c r="BF202" s="144">
        <f>IF(N202="snížená",J202,0)</f>
        <v>0</v>
      </c>
      <c r="BG202" s="144">
        <f>IF(N202="zákl. přenesená",J202,0)</f>
        <v>0</v>
      </c>
      <c r="BH202" s="144">
        <f>IF(N202="sníž. přenesená",J202,0)</f>
        <v>0</v>
      </c>
      <c r="BI202" s="144">
        <f>IF(N202="nulová",J202,0)</f>
        <v>0</v>
      </c>
      <c r="BJ202" s="18" t="s">
        <v>81</v>
      </c>
      <c r="BK202" s="144">
        <f>ROUND(I202*H202,2)</f>
        <v>0</v>
      </c>
      <c r="BL202" s="18" t="s">
        <v>4262</v>
      </c>
      <c r="BM202" s="143" t="s">
        <v>718</v>
      </c>
    </row>
    <row r="203" spans="2:47" s="1" customFormat="1" ht="11.25">
      <c r="B203" s="33"/>
      <c r="D203" s="145" t="s">
        <v>219</v>
      </c>
      <c r="F203" s="146" t="s">
        <v>4289</v>
      </c>
      <c r="I203" s="147"/>
      <c r="L203" s="33"/>
      <c r="M203" s="148"/>
      <c r="T203" s="54"/>
      <c r="AT203" s="18" t="s">
        <v>219</v>
      </c>
      <c r="AU203" s="18" t="s">
        <v>81</v>
      </c>
    </row>
    <row r="204" spans="2:51" s="13" customFormat="1" ht="11.25">
      <c r="B204" s="156"/>
      <c r="D204" s="150" t="s">
        <v>221</v>
      </c>
      <c r="E204" s="157" t="s">
        <v>19</v>
      </c>
      <c r="F204" s="158" t="s">
        <v>3257</v>
      </c>
      <c r="H204" s="159">
        <v>2</v>
      </c>
      <c r="I204" s="160"/>
      <c r="L204" s="156"/>
      <c r="M204" s="161"/>
      <c r="T204" s="162"/>
      <c r="AT204" s="157" t="s">
        <v>221</v>
      </c>
      <c r="AU204" s="157" t="s">
        <v>81</v>
      </c>
      <c r="AV204" s="13" t="s">
        <v>83</v>
      </c>
      <c r="AW204" s="13" t="s">
        <v>34</v>
      </c>
      <c r="AX204" s="13" t="s">
        <v>74</v>
      </c>
      <c r="AY204" s="157" t="s">
        <v>210</v>
      </c>
    </row>
    <row r="205" spans="2:51" s="15" customFormat="1" ht="11.25">
      <c r="B205" s="170"/>
      <c r="D205" s="150" t="s">
        <v>221</v>
      </c>
      <c r="E205" s="171" t="s">
        <v>19</v>
      </c>
      <c r="F205" s="172" t="s">
        <v>236</v>
      </c>
      <c r="H205" s="173">
        <v>2</v>
      </c>
      <c r="I205" s="174"/>
      <c r="L205" s="170"/>
      <c r="M205" s="175"/>
      <c r="T205" s="176"/>
      <c r="AT205" s="171" t="s">
        <v>221</v>
      </c>
      <c r="AU205" s="171" t="s">
        <v>81</v>
      </c>
      <c r="AV205" s="15" t="s">
        <v>217</v>
      </c>
      <c r="AW205" s="15" t="s">
        <v>34</v>
      </c>
      <c r="AX205" s="15" t="s">
        <v>81</v>
      </c>
      <c r="AY205" s="171" t="s">
        <v>210</v>
      </c>
    </row>
    <row r="206" spans="2:65" s="1" customFormat="1" ht="16.5" customHeight="1">
      <c r="B206" s="33"/>
      <c r="C206" s="177" t="s">
        <v>456</v>
      </c>
      <c r="D206" s="177" t="s">
        <v>424</v>
      </c>
      <c r="E206" s="178" t="s">
        <v>4290</v>
      </c>
      <c r="F206" s="179" t="s">
        <v>4291</v>
      </c>
      <c r="G206" s="180" t="s">
        <v>409</v>
      </c>
      <c r="H206" s="181">
        <v>2</v>
      </c>
      <c r="I206" s="182"/>
      <c r="J206" s="183">
        <f>ROUND(I206*H206,2)</f>
        <v>0</v>
      </c>
      <c r="K206" s="179" t="s">
        <v>296</v>
      </c>
      <c r="L206" s="184"/>
      <c r="M206" s="185" t="s">
        <v>19</v>
      </c>
      <c r="N206" s="186" t="s">
        <v>45</v>
      </c>
      <c r="P206" s="141">
        <f>O206*H206</f>
        <v>0</v>
      </c>
      <c r="Q206" s="141">
        <v>0</v>
      </c>
      <c r="R206" s="141">
        <f>Q206*H206</f>
        <v>0</v>
      </c>
      <c r="S206" s="141">
        <v>0</v>
      </c>
      <c r="T206" s="142">
        <f>S206*H206</f>
        <v>0</v>
      </c>
      <c r="AR206" s="143" t="s">
        <v>4262</v>
      </c>
      <c r="AT206" s="143" t="s">
        <v>424</v>
      </c>
      <c r="AU206" s="143" t="s">
        <v>81</v>
      </c>
      <c r="AY206" s="18" t="s">
        <v>210</v>
      </c>
      <c r="BE206" s="144">
        <f>IF(N206="základní",J206,0)</f>
        <v>0</v>
      </c>
      <c r="BF206" s="144">
        <f>IF(N206="snížená",J206,0)</f>
        <v>0</v>
      </c>
      <c r="BG206" s="144">
        <f>IF(N206="zákl. přenesená",J206,0)</f>
        <v>0</v>
      </c>
      <c r="BH206" s="144">
        <f>IF(N206="sníž. přenesená",J206,0)</f>
        <v>0</v>
      </c>
      <c r="BI206" s="144">
        <f>IF(N206="nulová",J206,0)</f>
        <v>0</v>
      </c>
      <c r="BJ206" s="18" t="s">
        <v>81</v>
      </c>
      <c r="BK206" s="144">
        <f>ROUND(I206*H206,2)</f>
        <v>0</v>
      </c>
      <c r="BL206" s="18" t="s">
        <v>4262</v>
      </c>
      <c r="BM206" s="143" t="s">
        <v>847</v>
      </c>
    </row>
    <row r="207" spans="2:51" s="13" customFormat="1" ht="11.25">
      <c r="B207" s="156"/>
      <c r="D207" s="150" t="s">
        <v>221</v>
      </c>
      <c r="E207" s="157" t="s">
        <v>19</v>
      </c>
      <c r="F207" s="158" t="s">
        <v>3257</v>
      </c>
      <c r="H207" s="159">
        <v>2</v>
      </c>
      <c r="I207" s="160"/>
      <c r="L207" s="156"/>
      <c r="M207" s="161"/>
      <c r="T207" s="162"/>
      <c r="AT207" s="157" t="s">
        <v>221</v>
      </c>
      <c r="AU207" s="157" t="s">
        <v>81</v>
      </c>
      <c r="AV207" s="13" t="s">
        <v>83</v>
      </c>
      <c r="AW207" s="13" t="s">
        <v>34</v>
      </c>
      <c r="AX207" s="13" t="s">
        <v>74</v>
      </c>
      <c r="AY207" s="157" t="s">
        <v>210</v>
      </c>
    </row>
    <row r="208" spans="2:51" s="15" customFormat="1" ht="11.25">
      <c r="B208" s="170"/>
      <c r="D208" s="150" t="s">
        <v>221</v>
      </c>
      <c r="E208" s="171" t="s">
        <v>19</v>
      </c>
      <c r="F208" s="172" t="s">
        <v>236</v>
      </c>
      <c r="H208" s="173">
        <v>2</v>
      </c>
      <c r="I208" s="174"/>
      <c r="L208" s="170"/>
      <c r="M208" s="175"/>
      <c r="T208" s="176"/>
      <c r="AT208" s="171" t="s">
        <v>221</v>
      </c>
      <c r="AU208" s="171" t="s">
        <v>81</v>
      </c>
      <c r="AV208" s="15" t="s">
        <v>217</v>
      </c>
      <c r="AW208" s="15" t="s">
        <v>34</v>
      </c>
      <c r="AX208" s="15" t="s">
        <v>81</v>
      </c>
      <c r="AY208" s="171" t="s">
        <v>210</v>
      </c>
    </row>
    <row r="209" spans="2:65" s="1" customFormat="1" ht="24.2" customHeight="1">
      <c r="B209" s="33"/>
      <c r="C209" s="132" t="s">
        <v>467</v>
      </c>
      <c r="D209" s="132" t="s">
        <v>212</v>
      </c>
      <c r="E209" s="133" t="s">
        <v>4292</v>
      </c>
      <c r="F209" s="134" t="s">
        <v>4293</v>
      </c>
      <c r="G209" s="135" t="s">
        <v>409</v>
      </c>
      <c r="H209" s="136">
        <v>2</v>
      </c>
      <c r="I209" s="137"/>
      <c r="J209" s="138">
        <f>ROUND(I209*H209,2)</f>
        <v>0</v>
      </c>
      <c r="K209" s="134" t="s">
        <v>216</v>
      </c>
      <c r="L209" s="33"/>
      <c r="M209" s="139" t="s">
        <v>19</v>
      </c>
      <c r="N209" s="140" t="s">
        <v>45</v>
      </c>
      <c r="P209" s="141">
        <f>O209*H209</f>
        <v>0</v>
      </c>
      <c r="Q209" s="141">
        <v>1E-05</v>
      </c>
      <c r="R209" s="141">
        <f>Q209*H209</f>
        <v>2E-05</v>
      </c>
      <c r="S209" s="141">
        <v>0</v>
      </c>
      <c r="T209" s="142">
        <f>S209*H209</f>
        <v>0</v>
      </c>
      <c r="AR209" s="143" t="s">
        <v>4262</v>
      </c>
      <c r="AT209" s="143" t="s">
        <v>212</v>
      </c>
      <c r="AU209" s="143" t="s">
        <v>81</v>
      </c>
      <c r="AY209" s="18" t="s">
        <v>210</v>
      </c>
      <c r="BE209" s="144">
        <f>IF(N209="základní",J209,0)</f>
        <v>0</v>
      </c>
      <c r="BF209" s="144">
        <f>IF(N209="snížená",J209,0)</f>
        <v>0</v>
      </c>
      <c r="BG209" s="144">
        <f>IF(N209="zákl. přenesená",J209,0)</f>
        <v>0</v>
      </c>
      <c r="BH209" s="144">
        <f>IF(N209="sníž. přenesená",J209,0)</f>
        <v>0</v>
      </c>
      <c r="BI209" s="144">
        <f>IF(N209="nulová",J209,0)</f>
        <v>0</v>
      </c>
      <c r="BJ209" s="18" t="s">
        <v>81</v>
      </c>
      <c r="BK209" s="144">
        <f>ROUND(I209*H209,2)</f>
        <v>0</v>
      </c>
      <c r="BL209" s="18" t="s">
        <v>4262</v>
      </c>
      <c r="BM209" s="143" t="s">
        <v>860</v>
      </c>
    </row>
    <row r="210" spans="2:47" s="1" customFormat="1" ht="11.25">
      <c r="B210" s="33"/>
      <c r="D210" s="145" t="s">
        <v>219</v>
      </c>
      <c r="F210" s="146" t="s">
        <v>4294</v>
      </c>
      <c r="I210" s="147"/>
      <c r="L210" s="33"/>
      <c r="M210" s="148"/>
      <c r="T210" s="54"/>
      <c r="AT210" s="18" t="s">
        <v>219</v>
      </c>
      <c r="AU210" s="18" t="s">
        <v>81</v>
      </c>
    </row>
    <row r="211" spans="2:51" s="13" customFormat="1" ht="11.25">
      <c r="B211" s="156"/>
      <c r="D211" s="150" t="s">
        <v>221</v>
      </c>
      <c r="E211" s="157" t="s">
        <v>19</v>
      </c>
      <c r="F211" s="158" t="s">
        <v>3257</v>
      </c>
      <c r="H211" s="159">
        <v>2</v>
      </c>
      <c r="I211" s="160"/>
      <c r="L211" s="156"/>
      <c r="M211" s="161"/>
      <c r="T211" s="162"/>
      <c r="AT211" s="157" t="s">
        <v>221</v>
      </c>
      <c r="AU211" s="157" t="s">
        <v>81</v>
      </c>
      <c r="AV211" s="13" t="s">
        <v>83</v>
      </c>
      <c r="AW211" s="13" t="s">
        <v>34</v>
      </c>
      <c r="AX211" s="13" t="s">
        <v>74</v>
      </c>
      <c r="AY211" s="157" t="s">
        <v>210</v>
      </c>
    </row>
    <row r="212" spans="2:51" s="15" customFormat="1" ht="11.25">
      <c r="B212" s="170"/>
      <c r="D212" s="150" t="s">
        <v>221</v>
      </c>
      <c r="E212" s="171" t="s">
        <v>19</v>
      </c>
      <c r="F212" s="172" t="s">
        <v>236</v>
      </c>
      <c r="H212" s="173">
        <v>2</v>
      </c>
      <c r="I212" s="174"/>
      <c r="L212" s="170"/>
      <c r="M212" s="175"/>
      <c r="T212" s="176"/>
      <c r="AT212" s="171" t="s">
        <v>221</v>
      </c>
      <c r="AU212" s="171" t="s">
        <v>81</v>
      </c>
      <c r="AV212" s="15" t="s">
        <v>217</v>
      </c>
      <c r="AW212" s="15" t="s">
        <v>34</v>
      </c>
      <c r="AX212" s="15" t="s">
        <v>81</v>
      </c>
      <c r="AY212" s="171" t="s">
        <v>210</v>
      </c>
    </row>
    <row r="213" spans="2:65" s="1" customFormat="1" ht="16.5" customHeight="1">
      <c r="B213" s="33"/>
      <c r="C213" s="177" t="s">
        <v>474</v>
      </c>
      <c r="D213" s="177" t="s">
        <v>424</v>
      </c>
      <c r="E213" s="178" t="s">
        <v>4295</v>
      </c>
      <c r="F213" s="179" t="s">
        <v>4296</v>
      </c>
      <c r="G213" s="180" t="s">
        <v>409</v>
      </c>
      <c r="H213" s="181">
        <v>2</v>
      </c>
      <c r="I213" s="182"/>
      <c r="J213" s="183">
        <f>ROUND(I213*H213,2)</f>
        <v>0</v>
      </c>
      <c r="K213" s="179" t="s">
        <v>296</v>
      </c>
      <c r="L213" s="184"/>
      <c r="M213" s="185" t="s">
        <v>19</v>
      </c>
      <c r="N213" s="186" t="s">
        <v>45</v>
      </c>
      <c r="P213" s="141">
        <f>O213*H213</f>
        <v>0</v>
      </c>
      <c r="Q213" s="141">
        <v>0</v>
      </c>
      <c r="R213" s="141">
        <f>Q213*H213</f>
        <v>0</v>
      </c>
      <c r="S213" s="141">
        <v>0</v>
      </c>
      <c r="T213" s="142">
        <f>S213*H213</f>
        <v>0</v>
      </c>
      <c r="AR213" s="143" t="s">
        <v>4262</v>
      </c>
      <c r="AT213" s="143" t="s">
        <v>424</v>
      </c>
      <c r="AU213" s="143" t="s">
        <v>81</v>
      </c>
      <c r="AY213" s="18" t="s">
        <v>210</v>
      </c>
      <c r="BE213" s="144">
        <f>IF(N213="základní",J213,0)</f>
        <v>0</v>
      </c>
      <c r="BF213" s="144">
        <f>IF(N213="snížená",J213,0)</f>
        <v>0</v>
      </c>
      <c r="BG213" s="144">
        <f>IF(N213="zákl. přenesená",J213,0)</f>
        <v>0</v>
      </c>
      <c r="BH213" s="144">
        <f>IF(N213="sníž. přenesená",J213,0)</f>
        <v>0</v>
      </c>
      <c r="BI213" s="144">
        <f>IF(N213="nulová",J213,0)</f>
        <v>0</v>
      </c>
      <c r="BJ213" s="18" t="s">
        <v>81</v>
      </c>
      <c r="BK213" s="144">
        <f>ROUND(I213*H213,2)</f>
        <v>0</v>
      </c>
      <c r="BL213" s="18" t="s">
        <v>4262</v>
      </c>
      <c r="BM213" s="143" t="s">
        <v>872</v>
      </c>
    </row>
    <row r="214" spans="2:51" s="13" customFormat="1" ht="11.25">
      <c r="B214" s="156"/>
      <c r="D214" s="150" t="s">
        <v>221</v>
      </c>
      <c r="E214" s="157" t="s">
        <v>19</v>
      </c>
      <c r="F214" s="158" t="s">
        <v>3257</v>
      </c>
      <c r="H214" s="159">
        <v>2</v>
      </c>
      <c r="I214" s="160"/>
      <c r="L214" s="156"/>
      <c r="M214" s="161"/>
      <c r="T214" s="162"/>
      <c r="AT214" s="157" t="s">
        <v>221</v>
      </c>
      <c r="AU214" s="157" t="s">
        <v>81</v>
      </c>
      <c r="AV214" s="13" t="s">
        <v>83</v>
      </c>
      <c r="AW214" s="13" t="s">
        <v>34</v>
      </c>
      <c r="AX214" s="13" t="s">
        <v>74</v>
      </c>
      <c r="AY214" s="157" t="s">
        <v>210</v>
      </c>
    </row>
    <row r="215" spans="2:51" s="15" customFormat="1" ht="11.25">
      <c r="B215" s="170"/>
      <c r="D215" s="150" t="s">
        <v>221</v>
      </c>
      <c r="E215" s="171" t="s">
        <v>19</v>
      </c>
      <c r="F215" s="172" t="s">
        <v>236</v>
      </c>
      <c r="H215" s="173">
        <v>2</v>
      </c>
      <c r="I215" s="174"/>
      <c r="L215" s="170"/>
      <c r="M215" s="175"/>
      <c r="T215" s="176"/>
      <c r="AT215" s="171" t="s">
        <v>221</v>
      </c>
      <c r="AU215" s="171" t="s">
        <v>81</v>
      </c>
      <c r="AV215" s="15" t="s">
        <v>217</v>
      </c>
      <c r="AW215" s="15" t="s">
        <v>34</v>
      </c>
      <c r="AX215" s="15" t="s">
        <v>81</v>
      </c>
      <c r="AY215" s="171" t="s">
        <v>210</v>
      </c>
    </row>
    <row r="216" spans="2:65" s="1" customFormat="1" ht="24.2" customHeight="1">
      <c r="B216" s="33"/>
      <c r="C216" s="132" t="s">
        <v>481</v>
      </c>
      <c r="D216" s="132" t="s">
        <v>212</v>
      </c>
      <c r="E216" s="133" t="s">
        <v>4297</v>
      </c>
      <c r="F216" s="134" t="s">
        <v>4298</v>
      </c>
      <c r="G216" s="135" t="s">
        <v>409</v>
      </c>
      <c r="H216" s="136">
        <v>2</v>
      </c>
      <c r="I216" s="137"/>
      <c r="J216" s="138">
        <f>ROUND(I216*H216,2)</f>
        <v>0</v>
      </c>
      <c r="K216" s="134" t="s">
        <v>216</v>
      </c>
      <c r="L216" s="33"/>
      <c r="M216" s="139" t="s">
        <v>19</v>
      </c>
      <c r="N216" s="140" t="s">
        <v>45</v>
      </c>
      <c r="P216" s="141">
        <f>O216*H216</f>
        <v>0</v>
      </c>
      <c r="Q216" s="141">
        <v>0.06864</v>
      </c>
      <c r="R216" s="141">
        <f>Q216*H216</f>
        <v>0.13728</v>
      </c>
      <c r="S216" s="141">
        <v>0</v>
      </c>
      <c r="T216" s="142">
        <f>S216*H216</f>
        <v>0</v>
      </c>
      <c r="AR216" s="143" t="s">
        <v>4262</v>
      </c>
      <c r="AT216" s="143" t="s">
        <v>212</v>
      </c>
      <c r="AU216" s="143" t="s">
        <v>81</v>
      </c>
      <c r="AY216" s="18" t="s">
        <v>210</v>
      </c>
      <c r="BE216" s="144">
        <f>IF(N216="základní",J216,0)</f>
        <v>0</v>
      </c>
      <c r="BF216" s="144">
        <f>IF(N216="snížená",J216,0)</f>
        <v>0</v>
      </c>
      <c r="BG216" s="144">
        <f>IF(N216="zákl. přenesená",J216,0)</f>
        <v>0</v>
      </c>
      <c r="BH216" s="144">
        <f>IF(N216="sníž. přenesená",J216,0)</f>
        <v>0</v>
      </c>
      <c r="BI216" s="144">
        <f>IF(N216="nulová",J216,0)</f>
        <v>0</v>
      </c>
      <c r="BJ216" s="18" t="s">
        <v>81</v>
      </c>
      <c r="BK216" s="144">
        <f>ROUND(I216*H216,2)</f>
        <v>0</v>
      </c>
      <c r="BL216" s="18" t="s">
        <v>4262</v>
      </c>
      <c r="BM216" s="143" t="s">
        <v>884</v>
      </c>
    </row>
    <row r="217" spans="2:47" s="1" customFormat="1" ht="11.25">
      <c r="B217" s="33"/>
      <c r="D217" s="145" t="s">
        <v>219</v>
      </c>
      <c r="F217" s="146" t="s">
        <v>4299</v>
      </c>
      <c r="I217" s="147"/>
      <c r="L217" s="33"/>
      <c r="M217" s="148"/>
      <c r="T217" s="54"/>
      <c r="AT217" s="18" t="s">
        <v>219</v>
      </c>
      <c r="AU217" s="18" t="s">
        <v>81</v>
      </c>
    </row>
    <row r="218" spans="2:51" s="13" customFormat="1" ht="11.25">
      <c r="B218" s="156"/>
      <c r="D218" s="150" t="s">
        <v>221</v>
      </c>
      <c r="E218" s="157" t="s">
        <v>19</v>
      </c>
      <c r="F218" s="158" t="s">
        <v>3257</v>
      </c>
      <c r="H218" s="159">
        <v>2</v>
      </c>
      <c r="I218" s="160"/>
      <c r="L218" s="156"/>
      <c r="M218" s="161"/>
      <c r="T218" s="162"/>
      <c r="AT218" s="157" t="s">
        <v>221</v>
      </c>
      <c r="AU218" s="157" t="s">
        <v>81</v>
      </c>
      <c r="AV218" s="13" t="s">
        <v>83</v>
      </c>
      <c r="AW218" s="13" t="s">
        <v>34</v>
      </c>
      <c r="AX218" s="13" t="s">
        <v>74</v>
      </c>
      <c r="AY218" s="157" t="s">
        <v>210</v>
      </c>
    </row>
    <row r="219" spans="2:51" s="15" customFormat="1" ht="11.25">
      <c r="B219" s="170"/>
      <c r="D219" s="150" t="s">
        <v>221</v>
      </c>
      <c r="E219" s="171" t="s">
        <v>19</v>
      </c>
      <c r="F219" s="172" t="s">
        <v>236</v>
      </c>
      <c r="H219" s="173">
        <v>2</v>
      </c>
      <c r="I219" s="174"/>
      <c r="L219" s="170"/>
      <c r="M219" s="175"/>
      <c r="T219" s="176"/>
      <c r="AT219" s="171" t="s">
        <v>221</v>
      </c>
      <c r="AU219" s="171" t="s">
        <v>81</v>
      </c>
      <c r="AV219" s="15" t="s">
        <v>217</v>
      </c>
      <c r="AW219" s="15" t="s">
        <v>34</v>
      </c>
      <c r="AX219" s="15" t="s">
        <v>81</v>
      </c>
      <c r="AY219" s="171" t="s">
        <v>210</v>
      </c>
    </row>
    <row r="220" spans="2:65" s="1" customFormat="1" ht="16.5" customHeight="1">
      <c r="B220" s="33"/>
      <c r="C220" s="132" t="s">
        <v>487</v>
      </c>
      <c r="D220" s="132" t="s">
        <v>212</v>
      </c>
      <c r="E220" s="133" t="s">
        <v>4300</v>
      </c>
      <c r="F220" s="134" t="s">
        <v>4301</v>
      </c>
      <c r="G220" s="135" t="s">
        <v>417</v>
      </c>
      <c r="H220" s="136">
        <v>159</v>
      </c>
      <c r="I220" s="137"/>
      <c r="J220" s="138">
        <f>ROUND(I220*H220,2)</f>
        <v>0</v>
      </c>
      <c r="K220" s="134" t="s">
        <v>216</v>
      </c>
      <c r="L220" s="33"/>
      <c r="M220" s="139" t="s">
        <v>19</v>
      </c>
      <c r="N220" s="140" t="s">
        <v>45</v>
      </c>
      <c r="P220" s="141">
        <f>O220*H220</f>
        <v>0</v>
      </c>
      <c r="Q220" s="141">
        <v>0</v>
      </c>
      <c r="R220" s="141">
        <f>Q220*H220</f>
        <v>0</v>
      </c>
      <c r="S220" s="141">
        <v>0</v>
      </c>
      <c r="T220" s="142">
        <f>S220*H220</f>
        <v>0</v>
      </c>
      <c r="AR220" s="143" t="s">
        <v>4262</v>
      </c>
      <c r="AT220" s="143" t="s">
        <v>212</v>
      </c>
      <c r="AU220" s="143" t="s">
        <v>81</v>
      </c>
      <c r="AY220" s="18" t="s">
        <v>210</v>
      </c>
      <c r="BE220" s="144">
        <f>IF(N220="základní",J220,0)</f>
        <v>0</v>
      </c>
      <c r="BF220" s="144">
        <f>IF(N220="snížená",J220,0)</f>
        <v>0</v>
      </c>
      <c r="BG220" s="144">
        <f>IF(N220="zákl. přenesená",J220,0)</f>
        <v>0</v>
      </c>
      <c r="BH220" s="144">
        <f>IF(N220="sníž. přenesená",J220,0)</f>
        <v>0</v>
      </c>
      <c r="BI220" s="144">
        <f>IF(N220="nulová",J220,0)</f>
        <v>0</v>
      </c>
      <c r="BJ220" s="18" t="s">
        <v>81</v>
      </c>
      <c r="BK220" s="144">
        <f>ROUND(I220*H220,2)</f>
        <v>0</v>
      </c>
      <c r="BL220" s="18" t="s">
        <v>4262</v>
      </c>
      <c r="BM220" s="143" t="s">
        <v>898</v>
      </c>
    </row>
    <row r="221" spans="2:47" s="1" customFormat="1" ht="11.25">
      <c r="B221" s="33"/>
      <c r="D221" s="145" t="s">
        <v>219</v>
      </c>
      <c r="F221" s="146" t="s">
        <v>4302</v>
      </c>
      <c r="I221" s="147"/>
      <c r="L221" s="33"/>
      <c r="M221" s="148"/>
      <c r="T221" s="54"/>
      <c r="AT221" s="18" t="s">
        <v>219</v>
      </c>
      <c r="AU221" s="18" t="s">
        <v>81</v>
      </c>
    </row>
    <row r="222" spans="2:51" s="13" customFormat="1" ht="11.25">
      <c r="B222" s="156"/>
      <c r="D222" s="150" t="s">
        <v>221</v>
      </c>
      <c r="E222" s="157" t="s">
        <v>19</v>
      </c>
      <c r="F222" s="158" t="s">
        <v>4303</v>
      </c>
      <c r="H222" s="159">
        <v>159</v>
      </c>
      <c r="I222" s="160"/>
      <c r="L222" s="156"/>
      <c r="M222" s="161"/>
      <c r="T222" s="162"/>
      <c r="AT222" s="157" t="s">
        <v>221</v>
      </c>
      <c r="AU222" s="157" t="s">
        <v>81</v>
      </c>
      <c r="AV222" s="13" t="s">
        <v>83</v>
      </c>
      <c r="AW222" s="13" t="s">
        <v>34</v>
      </c>
      <c r="AX222" s="13" t="s">
        <v>74</v>
      </c>
      <c r="AY222" s="157" t="s">
        <v>210</v>
      </c>
    </row>
    <row r="223" spans="2:51" s="15" customFormat="1" ht="11.25">
      <c r="B223" s="170"/>
      <c r="D223" s="150" t="s">
        <v>221</v>
      </c>
      <c r="E223" s="171" t="s">
        <v>19</v>
      </c>
      <c r="F223" s="172" t="s">
        <v>236</v>
      </c>
      <c r="H223" s="173">
        <v>159</v>
      </c>
      <c r="I223" s="174"/>
      <c r="L223" s="170"/>
      <c r="M223" s="175"/>
      <c r="T223" s="176"/>
      <c r="AT223" s="171" t="s">
        <v>221</v>
      </c>
      <c r="AU223" s="171" t="s">
        <v>81</v>
      </c>
      <c r="AV223" s="15" t="s">
        <v>217</v>
      </c>
      <c r="AW223" s="15" t="s">
        <v>34</v>
      </c>
      <c r="AX223" s="15" t="s">
        <v>81</v>
      </c>
      <c r="AY223" s="171" t="s">
        <v>210</v>
      </c>
    </row>
    <row r="224" spans="2:65" s="1" customFormat="1" ht="16.5" customHeight="1">
      <c r="B224" s="33"/>
      <c r="C224" s="132" t="s">
        <v>492</v>
      </c>
      <c r="D224" s="132" t="s">
        <v>212</v>
      </c>
      <c r="E224" s="133" t="s">
        <v>4304</v>
      </c>
      <c r="F224" s="134" t="s">
        <v>4305</v>
      </c>
      <c r="G224" s="135" t="s">
        <v>417</v>
      </c>
      <c r="H224" s="136">
        <v>7.5</v>
      </c>
      <c r="I224" s="137"/>
      <c r="J224" s="138">
        <f>ROUND(I224*H224,2)</f>
        <v>0</v>
      </c>
      <c r="K224" s="134" t="s">
        <v>216</v>
      </c>
      <c r="L224" s="33"/>
      <c r="M224" s="139" t="s">
        <v>19</v>
      </c>
      <c r="N224" s="140" t="s">
        <v>45</v>
      </c>
      <c r="P224" s="141">
        <f>O224*H224</f>
        <v>0</v>
      </c>
      <c r="Q224" s="141">
        <v>0.01355</v>
      </c>
      <c r="R224" s="141">
        <f>Q224*H224</f>
        <v>0.101625</v>
      </c>
      <c r="S224" s="141">
        <v>0</v>
      </c>
      <c r="T224" s="142">
        <f>S224*H224</f>
        <v>0</v>
      </c>
      <c r="AR224" s="143" t="s">
        <v>4262</v>
      </c>
      <c r="AT224" s="143" t="s">
        <v>212</v>
      </c>
      <c r="AU224" s="143" t="s">
        <v>81</v>
      </c>
      <c r="AY224" s="18" t="s">
        <v>210</v>
      </c>
      <c r="BE224" s="144">
        <f>IF(N224="základní",J224,0)</f>
        <v>0</v>
      </c>
      <c r="BF224" s="144">
        <f>IF(N224="snížená",J224,0)</f>
        <v>0</v>
      </c>
      <c r="BG224" s="144">
        <f>IF(N224="zákl. přenesená",J224,0)</f>
        <v>0</v>
      </c>
      <c r="BH224" s="144">
        <f>IF(N224="sníž. přenesená",J224,0)</f>
        <v>0</v>
      </c>
      <c r="BI224" s="144">
        <f>IF(N224="nulová",J224,0)</f>
        <v>0</v>
      </c>
      <c r="BJ224" s="18" t="s">
        <v>81</v>
      </c>
      <c r="BK224" s="144">
        <f>ROUND(I224*H224,2)</f>
        <v>0</v>
      </c>
      <c r="BL224" s="18" t="s">
        <v>4262</v>
      </c>
      <c r="BM224" s="143" t="s">
        <v>910</v>
      </c>
    </row>
    <row r="225" spans="2:47" s="1" customFormat="1" ht="11.25">
      <c r="B225" s="33"/>
      <c r="D225" s="145" t="s">
        <v>219</v>
      </c>
      <c r="F225" s="146" t="s">
        <v>4306</v>
      </c>
      <c r="I225" s="147"/>
      <c r="L225" s="33"/>
      <c r="M225" s="148"/>
      <c r="T225" s="54"/>
      <c r="AT225" s="18" t="s">
        <v>219</v>
      </c>
      <c r="AU225" s="18" t="s">
        <v>81</v>
      </c>
    </row>
    <row r="226" spans="2:47" s="1" customFormat="1" ht="19.5">
      <c r="B226" s="33"/>
      <c r="D226" s="150" t="s">
        <v>1511</v>
      </c>
      <c r="F226" s="187" t="s">
        <v>4307</v>
      </c>
      <c r="I226" s="147"/>
      <c r="L226" s="33"/>
      <c r="M226" s="148"/>
      <c r="T226" s="54"/>
      <c r="AT226" s="18" t="s">
        <v>1511</v>
      </c>
      <c r="AU226" s="18" t="s">
        <v>81</v>
      </c>
    </row>
    <row r="227" spans="2:51" s="13" customFormat="1" ht="11.25">
      <c r="B227" s="156"/>
      <c r="D227" s="150" t="s">
        <v>221</v>
      </c>
      <c r="E227" s="157" t="s">
        <v>19</v>
      </c>
      <c r="F227" s="158" t="s">
        <v>4308</v>
      </c>
      <c r="H227" s="159">
        <v>7.5</v>
      </c>
      <c r="I227" s="160"/>
      <c r="L227" s="156"/>
      <c r="M227" s="161"/>
      <c r="T227" s="162"/>
      <c r="AT227" s="157" t="s">
        <v>221</v>
      </c>
      <c r="AU227" s="157" t="s">
        <v>81</v>
      </c>
      <c r="AV227" s="13" t="s">
        <v>83</v>
      </c>
      <c r="AW227" s="13" t="s">
        <v>34</v>
      </c>
      <c r="AX227" s="13" t="s">
        <v>74</v>
      </c>
      <c r="AY227" s="157" t="s">
        <v>210</v>
      </c>
    </row>
    <row r="228" spans="2:51" s="15" customFormat="1" ht="11.25">
      <c r="B228" s="170"/>
      <c r="D228" s="150" t="s">
        <v>221</v>
      </c>
      <c r="E228" s="171" t="s">
        <v>19</v>
      </c>
      <c r="F228" s="172" t="s">
        <v>236</v>
      </c>
      <c r="H228" s="173">
        <v>7.5</v>
      </c>
      <c r="I228" s="174"/>
      <c r="L228" s="170"/>
      <c r="M228" s="175"/>
      <c r="T228" s="176"/>
      <c r="AT228" s="171" t="s">
        <v>221</v>
      </c>
      <c r="AU228" s="171" t="s">
        <v>81</v>
      </c>
      <c r="AV228" s="15" t="s">
        <v>217</v>
      </c>
      <c r="AW228" s="15" t="s">
        <v>34</v>
      </c>
      <c r="AX228" s="15" t="s">
        <v>81</v>
      </c>
      <c r="AY228" s="171" t="s">
        <v>210</v>
      </c>
    </row>
    <row r="229" spans="2:65" s="1" customFormat="1" ht="16.5" customHeight="1">
      <c r="B229" s="33"/>
      <c r="C229" s="132" t="s">
        <v>498</v>
      </c>
      <c r="D229" s="132" t="s">
        <v>212</v>
      </c>
      <c r="E229" s="133" t="s">
        <v>4309</v>
      </c>
      <c r="F229" s="134" t="s">
        <v>4310</v>
      </c>
      <c r="G229" s="135" t="s">
        <v>409</v>
      </c>
      <c r="H229" s="136">
        <v>5</v>
      </c>
      <c r="I229" s="137"/>
      <c r="J229" s="138">
        <f>ROUND(I229*H229,2)</f>
        <v>0</v>
      </c>
      <c r="K229" s="134" t="s">
        <v>216</v>
      </c>
      <c r="L229" s="33"/>
      <c r="M229" s="139" t="s">
        <v>19</v>
      </c>
      <c r="N229" s="140" t="s">
        <v>45</v>
      </c>
      <c r="P229" s="141">
        <f>O229*H229</f>
        <v>0</v>
      </c>
      <c r="Q229" s="141">
        <v>0.02652</v>
      </c>
      <c r="R229" s="141">
        <f>Q229*H229</f>
        <v>0.1326</v>
      </c>
      <c r="S229" s="141">
        <v>0</v>
      </c>
      <c r="T229" s="142">
        <f>S229*H229</f>
        <v>0</v>
      </c>
      <c r="AR229" s="143" t="s">
        <v>4262</v>
      </c>
      <c r="AT229" s="143" t="s">
        <v>212</v>
      </c>
      <c r="AU229" s="143" t="s">
        <v>81</v>
      </c>
      <c r="AY229" s="18" t="s">
        <v>210</v>
      </c>
      <c r="BE229" s="144">
        <f>IF(N229="základní",J229,0)</f>
        <v>0</v>
      </c>
      <c r="BF229" s="144">
        <f>IF(N229="snížená",J229,0)</f>
        <v>0</v>
      </c>
      <c r="BG229" s="144">
        <f>IF(N229="zákl. přenesená",J229,0)</f>
        <v>0</v>
      </c>
      <c r="BH229" s="144">
        <f>IF(N229="sníž. přenesená",J229,0)</f>
        <v>0</v>
      </c>
      <c r="BI229" s="144">
        <f>IF(N229="nulová",J229,0)</f>
        <v>0</v>
      </c>
      <c r="BJ229" s="18" t="s">
        <v>81</v>
      </c>
      <c r="BK229" s="144">
        <f>ROUND(I229*H229,2)</f>
        <v>0</v>
      </c>
      <c r="BL229" s="18" t="s">
        <v>4262</v>
      </c>
      <c r="BM229" s="143" t="s">
        <v>926</v>
      </c>
    </row>
    <row r="230" spans="2:47" s="1" customFormat="1" ht="11.25">
      <c r="B230" s="33"/>
      <c r="D230" s="145" t="s">
        <v>219</v>
      </c>
      <c r="F230" s="146" t="s">
        <v>4311</v>
      </c>
      <c r="I230" s="147"/>
      <c r="L230" s="33"/>
      <c r="M230" s="148"/>
      <c r="T230" s="54"/>
      <c r="AT230" s="18" t="s">
        <v>219</v>
      </c>
      <c r="AU230" s="18" t="s">
        <v>81</v>
      </c>
    </row>
    <row r="231" spans="2:51" s="13" customFormat="1" ht="11.25">
      <c r="B231" s="156"/>
      <c r="D231" s="150" t="s">
        <v>221</v>
      </c>
      <c r="E231" s="157" t="s">
        <v>19</v>
      </c>
      <c r="F231" s="158" t="s">
        <v>3221</v>
      </c>
      <c r="H231" s="159">
        <v>5</v>
      </c>
      <c r="I231" s="160"/>
      <c r="L231" s="156"/>
      <c r="M231" s="161"/>
      <c r="T231" s="162"/>
      <c r="AT231" s="157" t="s">
        <v>221</v>
      </c>
      <c r="AU231" s="157" t="s">
        <v>81</v>
      </c>
      <c r="AV231" s="13" t="s">
        <v>83</v>
      </c>
      <c r="AW231" s="13" t="s">
        <v>34</v>
      </c>
      <c r="AX231" s="13" t="s">
        <v>74</v>
      </c>
      <c r="AY231" s="157" t="s">
        <v>210</v>
      </c>
    </row>
    <row r="232" spans="2:51" s="15" customFormat="1" ht="11.25">
      <c r="B232" s="170"/>
      <c r="D232" s="150" t="s">
        <v>221</v>
      </c>
      <c r="E232" s="171" t="s">
        <v>19</v>
      </c>
      <c r="F232" s="172" t="s">
        <v>236</v>
      </c>
      <c r="H232" s="173">
        <v>5</v>
      </c>
      <c r="I232" s="174"/>
      <c r="L232" s="170"/>
      <c r="M232" s="175"/>
      <c r="T232" s="176"/>
      <c r="AT232" s="171" t="s">
        <v>221</v>
      </c>
      <c r="AU232" s="171" t="s">
        <v>81</v>
      </c>
      <c r="AV232" s="15" t="s">
        <v>217</v>
      </c>
      <c r="AW232" s="15" t="s">
        <v>34</v>
      </c>
      <c r="AX232" s="15" t="s">
        <v>81</v>
      </c>
      <c r="AY232" s="171" t="s">
        <v>210</v>
      </c>
    </row>
    <row r="233" spans="2:65" s="1" customFormat="1" ht="16.5" customHeight="1">
      <c r="B233" s="33"/>
      <c r="C233" s="132" t="s">
        <v>504</v>
      </c>
      <c r="D233" s="132" t="s">
        <v>212</v>
      </c>
      <c r="E233" s="133" t="s">
        <v>4312</v>
      </c>
      <c r="F233" s="134" t="s">
        <v>4313</v>
      </c>
      <c r="G233" s="135" t="s">
        <v>417</v>
      </c>
      <c r="H233" s="136">
        <v>8</v>
      </c>
      <c r="I233" s="137"/>
      <c r="J233" s="138">
        <f>ROUND(I233*H233,2)</f>
        <v>0</v>
      </c>
      <c r="K233" s="134" t="s">
        <v>216</v>
      </c>
      <c r="L233" s="33"/>
      <c r="M233" s="139" t="s">
        <v>19</v>
      </c>
      <c r="N233" s="140" t="s">
        <v>45</v>
      </c>
      <c r="P233" s="141">
        <f>O233*H233</f>
        <v>0</v>
      </c>
      <c r="Q233" s="141">
        <v>0.00049</v>
      </c>
      <c r="R233" s="141">
        <f>Q233*H233</f>
        <v>0.00392</v>
      </c>
      <c r="S233" s="141">
        <v>0</v>
      </c>
      <c r="T233" s="142">
        <f>S233*H233</f>
        <v>0</v>
      </c>
      <c r="AR233" s="143" t="s">
        <v>4262</v>
      </c>
      <c r="AT233" s="143" t="s">
        <v>212</v>
      </c>
      <c r="AU233" s="143" t="s">
        <v>81</v>
      </c>
      <c r="AY233" s="18" t="s">
        <v>210</v>
      </c>
      <c r="BE233" s="144">
        <f>IF(N233="základní",J233,0)</f>
        <v>0</v>
      </c>
      <c r="BF233" s="144">
        <f>IF(N233="snížená",J233,0)</f>
        <v>0</v>
      </c>
      <c r="BG233" s="144">
        <f>IF(N233="zákl. přenesená",J233,0)</f>
        <v>0</v>
      </c>
      <c r="BH233" s="144">
        <f>IF(N233="sníž. přenesená",J233,0)</f>
        <v>0</v>
      </c>
      <c r="BI233" s="144">
        <f>IF(N233="nulová",J233,0)</f>
        <v>0</v>
      </c>
      <c r="BJ233" s="18" t="s">
        <v>81</v>
      </c>
      <c r="BK233" s="144">
        <f>ROUND(I233*H233,2)</f>
        <v>0</v>
      </c>
      <c r="BL233" s="18" t="s">
        <v>4262</v>
      </c>
      <c r="BM233" s="143" t="s">
        <v>936</v>
      </c>
    </row>
    <row r="234" spans="2:47" s="1" customFormat="1" ht="11.25">
      <c r="B234" s="33"/>
      <c r="D234" s="145" t="s">
        <v>219</v>
      </c>
      <c r="F234" s="146" t="s">
        <v>4314</v>
      </c>
      <c r="I234" s="147"/>
      <c r="L234" s="33"/>
      <c r="M234" s="148"/>
      <c r="T234" s="54"/>
      <c r="AT234" s="18" t="s">
        <v>219</v>
      </c>
      <c r="AU234" s="18" t="s">
        <v>81</v>
      </c>
    </row>
    <row r="235" spans="2:51" s="13" customFormat="1" ht="11.25">
      <c r="B235" s="156"/>
      <c r="D235" s="150" t="s">
        <v>221</v>
      </c>
      <c r="E235" s="157" t="s">
        <v>19</v>
      </c>
      <c r="F235" s="158" t="s">
        <v>286</v>
      </c>
      <c r="H235" s="159">
        <v>8</v>
      </c>
      <c r="I235" s="160"/>
      <c r="L235" s="156"/>
      <c r="M235" s="161"/>
      <c r="T235" s="162"/>
      <c r="AT235" s="157" t="s">
        <v>221</v>
      </c>
      <c r="AU235" s="157" t="s">
        <v>81</v>
      </c>
      <c r="AV235" s="13" t="s">
        <v>83</v>
      </c>
      <c r="AW235" s="13" t="s">
        <v>34</v>
      </c>
      <c r="AX235" s="13" t="s">
        <v>74</v>
      </c>
      <c r="AY235" s="157" t="s">
        <v>210</v>
      </c>
    </row>
    <row r="236" spans="2:51" s="15" customFormat="1" ht="11.25">
      <c r="B236" s="170"/>
      <c r="D236" s="150" t="s">
        <v>221</v>
      </c>
      <c r="E236" s="171" t="s">
        <v>19</v>
      </c>
      <c r="F236" s="172" t="s">
        <v>236</v>
      </c>
      <c r="H236" s="173">
        <v>8</v>
      </c>
      <c r="I236" s="174"/>
      <c r="L236" s="170"/>
      <c r="M236" s="175"/>
      <c r="T236" s="176"/>
      <c r="AT236" s="171" t="s">
        <v>221</v>
      </c>
      <c r="AU236" s="171" t="s">
        <v>81</v>
      </c>
      <c r="AV236" s="15" t="s">
        <v>217</v>
      </c>
      <c r="AW236" s="15" t="s">
        <v>34</v>
      </c>
      <c r="AX236" s="15" t="s">
        <v>81</v>
      </c>
      <c r="AY236" s="171" t="s">
        <v>210</v>
      </c>
    </row>
    <row r="237" spans="2:65" s="1" customFormat="1" ht="16.5" customHeight="1">
      <c r="B237" s="33"/>
      <c r="C237" s="132" t="s">
        <v>514</v>
      </c>
      <c r="D237" s="132" t="s">
        <v>212</v>
      </c>
      <c r="E237" s="133" t="s">
        <v>4315</v>
      </c>
      <c r="F237" s="134" t="s">
        <v>4316</v>
      </c>
      <c r="G237" s="135" t="s">
        <v>417</v>
      </c>
      <c r="H237" s="136">
        <v>7</v>
      </c>
      <c r="I237" s="137"/>
      <c r="J237" s="138">
        <f>ROUND(I237*H237,2)</f>
        <v>0</v>
      </c>
      <c r="K237" s="134" t="s">
        <v>216</v>
      </c>
      <c r="L237" s="33"/>
      <c r="M237" s="139" t="s">
        <v>19</v>
      </c>
      <c r="N237" s="140" t="s">
        <v>45</v>
      </c>
      <c r="P237" s="141">
        <f>O237*H237</f>
        <v>0</v>
      </c>
      <c r="Q237" s="141">
        <v>0.00116</v>
      </c>
      <c r="R237" s="141">
        <f>Q237*H237</f>
        <v>0.00812</v>
      </c>
      <c r="S237" s="141">
        <v>0</v>
      </c>
      <c r="T237" s="142">
        <f>S237*H237</f>
        <v>0</v>
      </c>
      <c r="AR237" s="143" t="s">
        <v>4262</v>
      </c>
      <c r="AT237" s="143" t="s">
        <v>212</v>
      </c>
      <c r="AU237" s="143" t="s">
        <v>81</v>
      </c>
      <c r="AY237" s="18" t="s">
        <v>210</v>
      </c>
      <c r="BE237" s="144">
        <f>IF(N237="základní",J237,0)</f>
        <v>0</v>
      </c>
      <c r="BF237" s="144">
        <f>IF(N237="snížená",J237,0)</f>
        <v>0</v>
      </c>
      <c r="BG237" s="144">
        <f>IF(N237="zákl. přenesená",J237,0)</f>
        <v>0</v>
      </c>
      <c r="BH237" s="144">
        <f>IF(N237="sníž. přenesená",J237,0)</f>
        <v>0</v>
      </c>
      <c r="BI237" s="144">
        <f>IF(N237="nulová",J237,0)</f>
        <v>0</v>
      </c>
      <c r="BJ237" s="18" t="s">
        <v>81</v>
      </c>
      <c r="BK237" s="144">
        <f>ROUND(I237*H237,2)</f>
        <v>0</v>
      </c>
      <c r="BL237" s="18" t="s">
        <v>4262</v>
      </c>
      <c r="BM237" s="143" t="s">
        <v>952</v>
      </c>
    </row>
    <row r="238" spans="2:47" s="1" customFormat="1" ht="11.25">
      <c r="B238" s="33"/>
      <c r="D238" s="145" t="s">
        <v>219</v>
      </c>
      <c r="F238" s="146" t="s">
        <v>4317</v>
      </c>
      <c r="I238" s="147"/>
      <c r="L238" s="33"/>
      <c r="M238" s="148"/>
      <c r="T238" s="54"/>
      <c r="AT238" s="18" t="s">
        <v>219</v>
      </c>
      <c r="AU238" s="18" t="s">
        <v>81</v>
      </c>
    </row>
    <row r="239" spans="2:51" s="13" customFormat="1" ht="11.25">
      <c r="B239" s="156"/>
      <c r="D239" s="150" t="s">
        <v>221</v>
      </c>
      <c r="E239" s="157" t="s">
        <v>19</v>
      </c>
      <c r="F239" s="158" t="s">
        <v>281</v>
      </c>
      <c r="H239" s="159">
        <v>7</v>
      </c>
      <c r="I239" s="160"/>
      <c r="L239" s="156"/>
      <c r="M239" s="161"/>
      <c r="T239" s="162"/>
      <c r="AT239" s="157" t="s">
        <v>221</v>
      </c>
      <c r="AU239" s="157" t="s">
        <v>81</v>
      </c>
      <c r="AV239" s="13" t="s">
        <v>83</v>
      </c>
      <c r="AW239" s="13" t="s">
        <v>34</v>
      </c>
      <c r="AX239" s="13" t="s">
        <v>74</v>
      </c>
      <c r="AY239" s="157" t="s">
        <v>210</v>
      </c>
    </row>
    <row r="240" spans="2:51" s="15" customFormat="1" ht="11.25">
      <c r="B240" s="170"/>
      <c r="D240" s="150" t="s">
        <v>221</v>
      </c>
      <c r="E240" s="171" t="s">
        <v>19</v>
      </c>
      <c r="F240" s="172" t="s">
        <v>236</v>
      </c>
      <c r="H240" s="173">
        <v>7</v>
      </c>
      <c r="I240" s="174"/>
      <c r="L240" s="170"/>
      <c r="M240" s="175"/>
      <c r="T240" s="176"/>
      <c r="AT240" s="171" t="s">
        <v>221</v>
      </c>
      <c r="AU240" s="171" t="s">
        <v>81</v>
      </c>
      <c r="AV240" s="15" t="s">
        <v>217</v>
      </c>
      <c r="AW240" s="15" t="s">
        <v>34</v>
      </c>
      <c r="AX240" s="15" t="s">
        <v>81</v>
      </c>
      <c r="AY240" s="171" t="s">
        <v>210</v>
      </c>
    </row>
    <row r="241" spans="2:63" s="11" customFormat="1" ht="25.9" customHeight="1">
      <c r="B241" s="120"/>
      <c r="D241" s="121" t="s">
        <v>73</v>
      </c>
      <c r="E241" s="122" t="s">
        <v>4318</v>
      </c>
      <c r="F241" s="122" t="s">
        <v>4319</v>
      </c>
      <c r="I241" s="123"/>
      <c r="J241" s="124">
        <f>BK241</f>
        <v>0</v>
      </c>
      <c r="L241" s="120"/>
      <c r="M241" s="125"/>
      <c r="P241" s="126">
        <f>SUM(P242:P306)</f>
        <v>0</v>
      </c>
      <c r="R241" s="126">
        <f>SUM(R242:R306)</f>
        <v>6.66455</v>
      </c>
      <c r="T241" s="127">
        <f>SUM(T242:T306)</f>
        <v>0</v>
      </c>
      <c r="AR241" s="121" t="s">
        <v>81</v>
      </c>
      <c r="AT241" s="128" t="s">
        <v>73</v>
      </c>
      <c r="AU241" s="128" t="s">
        <v>74</v>
      </c>
      <c r="AY241" s="121" t="s">
        <v>210</v>
      </c>
      <c r="BK241" s="129">
        <f>SUM(BK242:BK306)</f>
        <v>0</v>
      </c>
    </row>
    <row r="242" spans="2:65" s="1" customFormat="1" ht="16.5" customHeight="1">
      <c r="B242" s="33"/>
      <c r="C242" s="132" t="s">
        <v>521</v>
      </c>
      <c r="D242" s="132" t="s">
        <v>212</v>
      </c>
      <c r="E242" s="133" t="s">
        <v>4320</v>
      </c>
      <c r="F242" s="134" t="s">
        <v>4321</v>
      </c>
      <c r="G242" s="135" t="s">
        <v>409</v>
      </c>
      <c r="H242" s="136">
        <v>3</v>
      </c>
      <c r="I242" s="137"/>
      <c r="J242" s="138">
        <f>ROUND(I242*H242,2)</f>
        <v>0</v>
      </c>
      <c r="K242" s="134" t="s">
        <v>216</v>
      </c>
      <c r="L242" s="33"/>
      <c r="M242" s="139" t="s">
        <v>19</v>
      </c>
      <c r="N242" s="140" t="s">
        <v>45</v>
      </c>
      <c r="P242" s="141">
        <f>O242*H242</f>
        <v>0</v>
      </c>
      <c r="Q242" s="141">
        <v>0.41489</v>
      </c>
      <c r="R242" s="141">
        <f>Q242*H242</f>
        <v>1.24467</v>
      </c>
      <c r="S242" s="141">
        <v>0</v>
      </c>
      <c r="T242" s="142">
        <f>S242*H242</f>
        <v>0</v>
      </c>
      <c r="AR242" s="143" t="s">
        <v>217</v>
      </c>
      <c r="AT242" s="143" t="s">
        <v>212</v>
      </c>
      <c r="AU242" s="143" t="s">
        <v>81</v>
      </c>
      <c r="AY242" s="18" t="s">
        <v>210</v>
      </c>
      <c r="BE242" s="144">
        <f>IF(N242="základní",J242,0)</f>
        <v>0</v>
      </c>
      <c r="BF242" s="144">
        <f>IF(N242="snížená",J242,0)</f>
        <v>0</v>
      </c>
      <c r="BG242" s="144">
        <f>IF(N242="zákl. přenesená",J242,0)</f>
        <v>0</v>
      </c>
      <c r="BH242" s="144">
        <f>IF(N242="sníž. přenesená",J242,0)</f>
        <v>0</v>
      </c>
      <c r="BI242" s="144">
        <f>IF(N242="nulová",J242,0)</f>
        <v>0</v>
      </c>
      <c r="BJ242" s="18" t="s">
        <v>81</v>
      </c>
      <c r="BK242" s="144">
        <f>ROUND(I242*H242,2)</f>
        <v>0</v>
      </c>
      <c r="BL242" s="18" t="s">
        <v>217</v>
      </c>
      <c r="BM242" s="143" t="s">
        <v>964</v>
      </c>
    </row>
    <row r="243" spans="2:47" s="1" customFormat="1" ht="11.25">
      <c r="B243" s="33"/>
      <c r="D243" s="145" t="s">
        <v>219</v>
      </c>
      <c r="F243" s="146" t="s">
        <v>4322</v>
      </c>
      <c r="I243" s="147"/>
      <c r="L243" s="33"/>
      <c r="M243" s="148"/>
      <c r="T243" s="54"/>
      <c r="AT243" s="18" t="s">
        <v>219</v>
      </c>
      <c r="AU243" s="18" t="s">
        <v>81</v>
      </c>
    </row>
    <row r="244" spans="2:51" s="13" customFormat="1" ht="11.25">
      <c r="B244" s="156"/>
      <c r="D244" s="150" t="s">
        <v>221</v>
      </c>
      <c r="E244" s="157" t="s">
        <v>19</v>
      </c>
      <c r="F244" s="158" t="s">
        <v>2316</v>
      </c>
      <c r="H244" s="159">
        <v>3</v>
      </c>
      <c r="I244" s="160"/>
      <c r="L244" s="156"/>
      <c r="M244" s="161"/>
      <c r="T244" s="162"/>
      <c r="AT244" s="157" t="s">
        <v>221</v>
      </c>
      <c r="AU244" s="157" t="s">
        <v>81</v>
      </c>
      <c r="AV244" s="13" t="s">
        <v>83</v>
      </c>
      <c r="AW244" s="13" t="s">
        <v>34</v>
      </c>
      <c r="AX244" s="13" t="s">
        <v>74</v>
      </c>
      <c r="AY244" s="157" t="s">
        <v>210</v>
      </c>
    </row>
    <row r="245" spans="2:51" s="15" customFormat="1" ht="11.25">
      <c r="B245" s="170"/>
      <c r="D245" s="150" t="s">
        <v>221</v>
      </c>
      <c r="E245" s="171" t="s">
        <v>19</v>
      </c>
      <c r="F245" s="172" t="s">
        <v>236</v>
      </c>
      <c r="H245" s="173">
        <v>3</v>
      </c>
      <c r="I245" s="174"/>
      <c r="L245" s="170"/>
      <c r="M245" s="175"/>
      <c r="T245" s="176"/>
      <c r="AT245" s="171" t="s">
        <v>221</v>
      </c>
      <c r="AU245" s="171" t="s">
        <v>81</v>
      </c>
      <c r="AV245" s="15" t="s">
        <v>217</v>
      </c>
      <c r="AW245" s="15" t="s">
        <v>34</v>
      </c>
      <c r="AX245" s="15" t="s">
        <v>81</v>
      </c>
      <c r="AY245" s="171" t="s">
        <v>210</v>
      </c>
    </row>
    <row r="246" spans="2:65" s="1" customFormat="1" ht="16.5" customHeight="1">
      <c r="B246" s="33"/>
      <c r="C246" s="177" t="s">
        <v>540</v>
      </c>
      <c r="D246" s="177" t="s">
        <v>424</v>
      </c>
      <c r="E246" s="178" t="s">
        <v>4323</v>
      </c>
      <c r="F246" s="179" t="s">
        <v>4324</v>
      </c>
      <c r="G246" s="180" t="s">
        <v>409</v>
      </c>
      <c r="H246" s="181">
        <v>3</v>
      </c>
      <c r="I246" s="182"/>
      <c r="J246" s="183">
        <f>ROUND(I246*H246,2)</f>
        <v>0</v>
      </c>
      <c r="K246" s="179" t="s">
        <v>216</v>
      </c>
      <c r="L246" s="184"/>
      <c r="M246" s="185" t="s">
        <v>19</v>
      </c>
      <c r="N246" s="186" t="s">
        <v>45</v>
      </c>
      <c r="P246" s="141">
        <f>O246*H246</f>
        <v>0</v>
      </c>
      <c r="Q246" s="141">
        <v>0</v>
      </c>
      <c r="R246" s="141">
        <f>Q246*H246</f>
        <v>0</v>
      </c>
      <c r="S246" s="141">
        <v>0</v>
      </c>
      <c r="T246" s="142">
        <f>S246*H246</f>
        <v>0</v>
      </c>
      <c r="AR246" s="143" t="s">
        <v>286</v>
      </c>
      <c r="AT246" s="143" t="s">
        <v>424</v>
      </c>
      <c r="AU246" s="143" t="s">
        <v>81</v>
      </c>
      <c r="AY246" s="18" t="s">
        <v>210</v>
      </c>
      <c r="BE246" s="144">
        <f>IF(N246="základní",J246,0)</f>
        <v>0</v>
      </c>
      <c r="BF246" s="144">
        <f>IF(N246="snížená",J246,0)</f>
        <v>0</v>
      </c>
      <c r="BG246" s="144">
        <f>IF(N246="zákl. přenesená",J246,0)</f>
        <v>0</v>
      </c>
      <c r="BH246" s="144">
        <f>IF(N246="sníž. přenesená",J246,0)</f>
        <v>0</v>
      </c>
      <c r="BI246" s="144">
        <f>IF(N246="nulová",J246,0)</f>
        <v>0</v>
      </c>
      <c r="BJ246" s="18" t="s">
        <v>81</v>
      </c>
      <c r="BK246" s="144">
        <f>ROUND(I246*H246,2)</f>
        <v>0</v>
      </c>
      <c r="BL246" s="18" t="s">
        <v>217</v>
      </c>
      <c r="BM246" s="143" t="s">
        <v>973</v>
      </c>
    </row>
    <row r="247" spans="2:51" s="13" customFormat="1" ht="11.25">
      <c r="B247" s="156"/>
      <c r="D247" s="150" t="s">
        <v>221</v>
      </c>
      <c r="E247" s="157" t="s">
        <v>19</v>
      </c>
      <c r="F247" s="158" t="s">
        <v>2316</v>
      </c>
      <c r="H247" s="159">
        <v>3</v>
      </c>
      <c r="I247" s="160"/>
      <c r="L247" s="156"/>
      <c r="M247" s="161"/>
      <c r="T247" s="162"/>
      <c r="AT247" s="157" t="s">
        <v>221</v>
      </c>
      <c r="AU247" s="157" t="s">
        <v>81</v>
      </c>
      <c r="AV247" s="13" t="s">
        <v>83</v>
      </c>
      <c r="AW247" s="13" t="s">
        <v>34</v>
      </c>
      <c r="AX247" s="13" t="s">
        <v>74</v>
      </c>
      <c r="AY247" s="157" t="s">
        <v>210</v>
      </c>
    </row>
    <row r="248" spans="2:51" s="15" customFormat="1" ht="11.25">
      <c r="B248" s="170"/>
      <c r="D248" s="150" t="s">
        <v>221</v>
      </c>
      <c r="E248" s="171" t="s">
        <v>19</v>
      </c>
      <c r="F248" s="172" t="s">
        <v>236</v>
      </c>
      <c r="H248" s="173">
        <v>3</v>
      </c>
      <c r="I248" s="174"/>
      <c r="L248" s="170"/>
      <c r="M248" s="175"/>
      <c r="T248" s="176"/>
      <c r="AT248" s="171" t="s">
        <v>221</v>
      </c>
      <c r="AU248" s="171" t="s">
        <v>81</v>
      </c>
      <c r="AV248" s="15" t="s">
        <v>217</v>
      </c>
      <c r="AW248" s="15" t="s">
        <v>34</v>
      </c>
      <c r="AX248" s="15" t="s">
        <v>81</v>
      </c>
      <c r="AY248" s="171" t="s">
        <v>210</v>
      </c>
    </row>
    <row r="249" spans="2:65" s="1" customFormat="1" ht="16.5" customHeight="1">
      <c r="B249" s="33"/>
      <c r="C249" s="132" t="s">
        <v>548</v>
      </c>
      <c r="D249" s="132" t="s">
        <v>212</v>
      </c>
      <c r="E249" s="133" t="s">
        <v>4325</v>
      </c>
      <c r="F249" s="134" t="s">
        <v>4326</v>
      </c>
      <c r="G249" s="135" t="s">
        <v>409</v>
      </c>
      <c r="H249" s="136">
        <v>1</v>
      </c>
      <c r="I249" s="137"/>
      <c r="J249" s="138">
        <f>ROUND(I249*H249,2)</f>
        <v>0</v>
      </c>
      <c r="K249" s="134" t="s">
        <v>216</v>
      </c>
      <c r="L249" s="33"/>
      <c r="M249" s="139" t="s">
        <v>19</v>
      </c>
      <c r="N249" s="140" t="s">
        <v>45</v>
      </c>
      <c r="P249" s="141">
        <f>O249*H249</f>
        <v>0</v>
      </c>
      <c r="Q249" s="141">
        <v>0.41489</v>
      </c>
      <c r="R249" s="141">
        <f>Q249*H249</f>
        <v>0.41489</v>
      </c>
      <c r="S249" s="141">
        <v>0</v>
      </c>
      <c r="T249" s="142">
        <f>S249*H249</f>
        <v>0</v>
      </c>
      <c r="AR249" s="143" t="s">
        <v>217</v>
      </c>
      <c r="AT249" s="143" t="s">
        <v>212</v>
      </c>
      <c r="AU249" s="143" t="s">
        <v>81</v>
      </c>
      <c r="AY249" s="18" t="s">
        <v>210</v>
      </c>
      <c r="BE249" s="144">
        <f>IF(N249="základní",J249,0)</f>
        <v>0</v>
      </c>
      <c r="BF249" s="144">
        <f>IF(N249="snížená",J249,0)</f>
        <v>0</v>
      </c>
      <c r="BG249" s="144">
        <f>IF(N249="zákl. přenesená",J249,0)</f>
        <v>0</v>
      </c>
      <c r="BH249" s="144">
        <f>IF(N249="sníž. přenesená",J249,0)</f>
        <v>0</v>
      </c>
      <c r="BI249" s="144">
        <f>IF(N249="nulová",J249,0)</f>
        <v>0</v>
      </c>
      <c r="BJ249" s="18" t="s">
        <v>81</v>
      </c>
      <c r="BK249" s="144">
        <f>ROUND(I249*H249,2)</f>
        <v>0</v>
      </c>
      <c r="BL249" s="18" t="s">
        <v>217</v>
      </c>
      <c r="BM249" s="143" t="s">
        <v>1012</v>
      </c>
    </row>
    <row r="250" spans="2:47" s="1" customFormat="1" ht="11.25">
      <c r="B250" s="33"/>
      <c r="D250" s="145" t="s">
        <v>219</v>
      </c>
      <c r="F250" s="146" t="s">
        <v>4327</v>
      </c>
      <c r="I250" s="147"/>
      <c r="L250" s="33"/>
      <c r="M250" s="148"/>
      <c r="T250" s="54"/>
      <c r="AT250" s="18" t="s">
        <v>219</v>
      </c>
      <c r="AU250" s="18" t="s">
        <v>81</v>
      </c>
    </row>
    <row r="251" spans="2:51" s="13" customFormat="1" ht="11.25">
      <c r="B251" s="156"/>
      <c r="D251" s="150" t="s">
        <v>221</v>
      </c>
      <c r="E251" s="157" t="s">
        <v>19</v>
      </c>
      <c r="F251" s="158" t="s">
        <v>3253</v>
      </c>
      <c r="H251" s="159">
        <v>1</v>
      </c>
      <c r="I251" s="160"/>
      <c r="L251" s="156"/>
      <c r="M251" s="161"/>
      <c r="T251" s="162"/>
      <c r="AT251" s="157" t="s">
        <v>221</v>
      </c>
      <c r="AU251" s="157" t="s">
        <v>81</v>
      </c>
      <c r="AV251" s="13" t="s">
        <v>83</v>
      </c>
      <c r="AW251" s="13" t="s">
        <v>34</v>
      </c>
      <c r="AX251" s="13" t="s">
        <v>74</v>
      </c>
      <c r="AY251" s="157" t="s">
        <v>210</v>
      </c>
    </row>
    <row r="252" spans="2:51" s="15" customFormat="1" ht="11.25">
      <c r="B252" s="170"/>
      <c r="D252" s="150" t="s">
        <v>221</v>
      </c>
      <c r="E252" s="171" t="s">
        <v>19</v>
      </c>
      <c r="F252" s="172" t="s">
        <v>236</v>
      </c>
      <c r="H252" s="173">
        <v>1</v>
      </c>
      <c r="I252" s="174"/>
      <c r="L252" s="170"/>
      <c r="M252" s="175"/>
      <c r="T252" s="176"/>
      <c r="AT252" s="171" t="s">
        <v>221</v>
      </c>
      <c r="AU252" s="171" t="s">
        <v>81</v>
      </c>
      <c r="AV252" s="15" t="s">
        <v>217</v>
      </c>
      <c r="AW252" s="15" t="s">
        <v>34</v>
      </c>
      <c r="AX252" s="15" t="s">
        <v>81</v>
      </c>
      <c r="AY252" s="171" t="s">
        <v>210</v>
      </c>
    </row>
    <row r="253" spans="2:65" s="1" customFormat="1" ht="16.5" customHeight="1">
      <c r="B253" s="33"/>
      <c r="C253" s="177" t="s">
        <v>560</v>
      </c>
      <c r="D253" s="177" t="s">
        <v>424</v>
      </c>
      <c r="E253" s="178" t="s">
        <v>4328</v>
      </c>
      <c r="F253" s="179" t="s">
        <v>4329</v>
      </c>
      <c r="G253" s="180" t="s">
        <v>409</v>
      </c>
      <c r="H253" s="181">
        <v>1</v>
      </c>
      <c r="I253" s="182"/>
      <c r="J253" s="183">
        <f>ROUND(I253*H253,2)</f>
        <v>0</v>
      </c>
      <c r="K253" s="179" t="s">
        <v>216</v>
      </c>
      <c r="L253" s="184"/>
      <c r="M253" s="185" t="s">
        <v>19</v>
      </c>
      <c r="N253" s="186" t="s">
        <v>45</v>
      </c>
      <c r="P253" s="141">
        <f>O253*H253</f>
        <v>0</v>
      </c>
      <c r="Q253" s="141">
        <v>0</v>
      </c>
      <c r="R253" s="141">
        <f>Q253*H253</f>
        <v>0</v>
      </c>
      <c r="S253" s="141">
        <v>0</v>
      </c>
      <c r="T253" s="142">
        <f>S253*H253</f>
        <v>0</v>
      </c>
      <c r="AR253" s="143" t="s">
        <v>286</v>
      </c>
      <c r="AT253" s="143" t="s">
        <v>424</v>
      </c>
      <c r="AU253" s="143" t="s">
        <v>81</v>
      </c>
      <c r="AY253" s="18" t="s">
        <v>210</v>
      </c>
      <c r="BE253" s="144">
        <f>IF(N253="základní",J253,0)</f>
        <v>0</v>
      </c>
      <c r="BF253" s="144">
        <f>IF(N253="snížená",J253,0)</f>
        <v>0</v>
      </c>
      <c r="BG253" s="144">
        <f>IF(N253="zákl. přenesená",J253,0)</f>
        <v>0</v>
      </c>
      <c r="BH253" s="144">
        <f>IF(N253="sníž. přenesená",J253,0)</f>
        <v>0</v>
      </c>
      <c r="BI253" s="144">
        <f>IF(N253="nulová",J253,0)</f>
        <v>0</v>
      </c>
      <c r="BJ253" s="18" t="s">
        <v>81</v>
      </c>
      <c r="BK253" s="144">
        <f>ROUND(I253*H253,2)</f>
        <v>0</v>
      </c>
      <c r="BL253" s="18" t="s">
        <v>217</v>
      </c>
      <c r="BM253" s="143" t="s">
        <v>1024</v>
      </c>
    </row>
    <row r="254" spans="2:51" s="13" customFormat="1" ht="11.25">
      <c r="B254" s="156"/>
      <c r="D254" s="150" t="s">
        <v>221</v>
      </c>
      <c r="E254" s="157" t="s">
        <v>19</v>
      </c>
      <c r="F254" s="158" t="s">
        <v>3253</v>
      </c>
      <c r="H254" s="159">
        <v>1</v>
      </c>
      <c r="I254" s="160"/>
      <c r="L254" s="156"/>
      <c r="M254" s="161"/>
      <c r="T254" s="162"/>
      <c r="AT254" s="157" t="s">
        <v>221</v>
      </c>
      <c r="AU254" s="157" t="s">
        <v>81</v>
      </c>
      <c r="AV254" s="13" t="s">
        <v>83</v>
      </c>
      <c r="AW254" s="13" t="s">
        <v>34</v>
      </c>
      <c r="AX254" s="13" t="s">
        <v>74</v>
      </c>
      <c r="AY254" s="157" t="s">
        <v>210</v>
      </c>
    </row>
    <row r="255" spans="2:51" s="15" customFormat="1" ht="11.25">
      <c r="B255" s="170"/>
      <c r="D255" s="150" t="s">
        <v>221</v>
      </c>
      <c r="E255" s="171" t="s">
        <v>19</v>
      </c>
      <c r="F255" s="172" t="s">
        <v>236</v>
      </c>
      <c r="H255" s="173">
        <v>1</v>
      </c>
      <c r="I255" s="174"/>
      <c r="L255" s="170"/>
      <c r="M255" s="175"/>
      <c r="T255" s="176"/>
      <c r="AT255" s="171" t="s">
        <v>221</v>
      </c>
      <c r="AU255" s="171" t="s">
        <v>81</v>
      </c>
      <c r="AV255" s="15" t="s">
        <v>217</v>
      </c>
      <c r="AW255" s="15" t="s">
        <v>34</v>
      </c>
      <c r="AX255" s="15" t="s">
        <v>81</v>
      </c>
      <c r="AY255" s="171" t="s">
        <v>210</v>
      </c>
    </row>
    <row r="256" spans="2:65" s="1" customFormat="1" ht="16.5" customHeight="1">
      <c r="B256" s="33"/>
      <c r="C256" s="132" t="s">
        <v>566</v>
      </c>
      <c r="D256" s="132" t="s">
        <v>212</v>
      </c>
      <c r="E256" s="133" t="s">
        <v>4330</v>
      </c>
      <c r="F256" s="134" t="s">
        <v>4331</v>
      </c>
      <c r="G256" s="135" t="s">
        <v>409</v>
      </c>
      <c r="H256" s="136">
        <v>11</v>
      </c>
      <c r="I256" s="137"/>
      <c r="J256" s="138">
        <f>ROUND(I256*H256,2)</f>
        <v>0</v>
      </c>
      <c r="K256" s="134" t="s">
        <v>216</v>
      </c>
      <c r="L256" s="33"/>
      <c r="M256" s="139" t="s">
        <v>19</v>
      </c>
      <c r="N256" s="140" t="s">
        <v>45</v>
      </c>
      <c r="P256" s="141">
        <f>O256*H256</f>
        <v>0</v>
      </c>
      <c r="Q256" s="141">
        <v>0.00989</v>
      </c>
      <c r="R256" s="141">
        <f>Q256*H256</f>
        <v>0.10879</v>
      </c>
      <c r="S256" s="141">
        <v>0</v>
      </c>
      <c r="T256" s="142">
        <f>S256*H256</f>
        <v>0</v>
      </c>
      <c r="AR256" s="143" t="s">
        <v>217</v>
      </c>
      <c r="AT256" s="143" t="s">
        <v>212</v>
      </c>
      <c r="AU256" s="143" t="s">
        <v>81</v>
      </c>
      <c r="AY256" s="18" t="s">
        <v>210</v>
      </c>
      <c r="BE256" s="144">
        <f>IF(N256="základní",J256,0)</f>
        <v>0</v>
      </c>
      <c r="BF256" s="144">
        <f>IF(N256="snížená",J256,0)</f>
        <v>0</v>
      </c>
      <c r="BG256" s="144">
        <f>IF(N256="zákl. přenesená",J256,0)</f>
        <v>0</v>
      </c>
      <c r="BH256" s="144">
        <f>IF(N256="sníž. přenesená",J256,0)</f>
        <v>0</v>
      </c>
      <c r="BI256" s="144">
        <f>IF(N256="nulová",J256,0)</f>
        <v>0</v>
      </c>
      <c r="BJ256" s="18" t="s">
        <v>81</v>
      </c>
      <c r="BK256" s="144">
        <f>ROUND(I256*H256,2)</f>
        <v>0</v>
      </c>
      <c r="BL256" s="18" t="s">
        <v>217</v>
      </c>
      <c r="BM256" s="143" t="s">
        <v>1038</v>
      </c>
    </row>
    <row r="257" spans="2:47" s="1" customFormat="1" ht="11.25">
      <c r="B257" s="33"/>
      <c r="D257" s="145" t="s">
        <v>219</v>
      </c>
      <c r="F257" s="146" t="s">
        <v>4332</v>
      </c>
      <c r="I257" s="147"/>
      <c r="L257" s="33"/>
      <c r="M257" s="148"/>
      <c r="T257" s="54"/>
      <c r="AT257" s="18" t="s">
        <v>219</v>
      </c>
      <c r="AU257" s="18" t="s">
        <v>81</v>
      </c>
    </row>
    <row r="258" spans="2:51" s="13" customFormat="1" ht="11.25">
      <c r="B258" s="156"/>
      <c r="D258" s="150" t="s">
        <v>221</v>
      </c>
      <c r="E258" s="157" t="s">
        <v>19</v>
      </c>
      <c r="F258" s="158" t="s">
        <v>3233</v>
      </c>
      <c r="H258" s="159">
        <v>11</v>
      </c>
      <c r="I258" s="160"/>
      <c r="L258" s="156"/>
      <c r="M258" s="161"/>
      <c r="T258" s="162"/>
      <c r="AT258" s="157" t="s">
        <v>221</v>
      </c>
      <c r="AU258" s="157" t="s">
        <v>81</v>
      </c>
      <c r="AV258" s="13" t="s">
        <v>83</v>
      </c>
      <c r="AW258" s="13" t="s">
        <v>34</v>
      </c>
      <c r="AX258" s="13" t="s">
        <v>74</v>
      </c>
      <c r="AY258" s="157" t="s">
        <v>210</v>
      </c>
    </row>
    <row r="259" spans="2:51" s="15" customFormat="1" ht="11.25">
      <c r="B259" s="170"/>
      <c r="D259" s="150" t="s">
        <v>221</v>
      </c>
      <c r="E259" s="171" t="s">
        <v>19</v>
      </c>
      <c r="F259" s="172" t="s">
        <v>236</v>
      </c>
      <c r="H259" s="173">
        <v>11</v>
      </c>
      <c r="I259" s="174"/>
      <c r="L259" s="170"/>
      <c r="M259" s="175"/>
      <c r="T259" s="176"/>
      <c r="AT259" s="171" t="s">
        <v>221</v>
      </c>
      <c r="AU259" s="171" t="s">
        <v>81</v>
      </c>
      <c r="AV259" s="15" t="s">
        <v>217</v>
      </c>
      <c r="AW259" s="15" t="s">
        <v>34</v>
      </c>
      <c r="AX259" s="15" t="s">
        <v>81</v>
      </c>
      <c r="AY259" s="171" t="s">
        <v>210</v>
      </c>
    </row>
    <row r="260" spans="2:65" s="1" customFormat="1" ht="16.5" customHeight="1">
      <c r="B260" s="33"/>
      <c r="C260" s="177" t="s">
        <v>572</v>
      </c>
      <c r="D260" s="177" t="s">
        <v>424</v>
      </c>
      <c r="E260" s="178" t="s">
        <v>4333</v>
      </c>
      <c r="F260" s="179" t="s">
        <v>4334</v>
      </c>
      <c r="G260" s="180" t="s">
        <v>409</v>
      </c>
      <c r="H260" s="181">
        <v>11</v>
      </c>
      <c r="I260" s="182"/>
      <c r="J260" s="183">
        <f>ROUND(I260*H260,2)</f>
        <v>0</v>
      </c>
      <c r="K260" s="179" t="s">
        <v>216</v>
      </c>
      <c r="L260" s="184"/>
      <c r="M260" s="185" t="s">
        <v>19</v>
      </c>
      <c r="N260" s="186" t="s">
        <v>45</v>
      </c>
      <c r="P260" s="141">
        <f>O260*H260</f>
        <v>0</v>
      </c>
      <c r="Q260" s="141">
        <v>0</v>
      </c>
      <c r="R260" s="141">
        <f>Q260*H260</f>
        <v>0</v>
      </c>
      <c r="S260" s="141">
        <v>0</v>
      </c>
      <c r="T260" s="142">
        <f>S260*H260</f>
        <v>0</v>
      </c>
      <c r="AR260" s="143" t="s">
        <v>286</v>
      </c>
      <c r="AT260" s="143" t="s">
        <v>424</v>
      </c>
      <c r="AU260" s="143" t="s">
        <v>81</v>
      </c>
      <c r="AY260" s="18" t="s">
        <v>210</v>
      </c>
      <c r="BE260" s="144">
        <f>IF(N260="základní",J260,0)</f>
        <v>0</v>
      </c>
      <c r="BF260" s="144">
        <f>IF(N260="snížená",J260,0)</f>
        <v>0</v>
      </c>
      <c r="BG260" s="144">
        <f>IF(N260="zákl. přenesená",J260,0)</f>
        <v>0</v>
      </c>
      <c r="BH260" s="144">
        <f>IF(N260="sníž. přenesená",J260,0)</f>
        <v>0</v>
      </c>
      <c r="BI260" s="144">
        <f>IF(N260="nulová",J260,0)</f>
        <v>0</v>
      </c>
      <c r="BJ260" s="18" t="s">
        <v>81</v>
      </c>
      <c r="BK260" s="144">
        <f>ROUND(I260*H260,2)</f>
        <v>0</v>
      </c>
      <c r="BL260" s="18" t="s">
        <v>217</v>
      </c>
      <c r="BM260" s="143" t="s">
        <v>1049</v>
      </c>
    </row>
    <row r="261" spans="2:51" s="13" customFormat="1" ht="11.25">
      <c r="B261" s="156"/>
      <c r="D261" s="150" t="s">
        <v>221</v>
      </c>
      <c r="E261" s="157" t="s">
        <v>19</v>
      </c>
      <c r="F261" s="158" t="s">
        <v>3233</v>
      </c>
      <c r="H261" s="159">
        <v>11</v>
      </c>
      <c r="I261" s="160"/>
      <c r="L261" s="156"/>
      <c r="M261" s="161"/>
      <c r="T261" s="162"/>
      <c r="AT261" s="157" t="s">
        <v>221</v>
      </c>
      <c r="AU261" s="157" t="s">
        <v>81</v>
      </c>
      <c r="AV261" s="13" t="s">
        <v>83</v>
      </c>
      <c r="AW261" s="13" t="s">
        <v>34</v>
      </c>
      <c r="AX261" s="13" t="s">
        <v>74</v>
      </c>
      <c r="AY261" s="157" t="s">
        <v>210</v>
      </c>
    </row>
    <row r="262" spans="2:51" s="15" customFormat="1" ht="11.25">
      <c r="B262" s="170"/>
      <c r="D262" s="150" t="s">
        <v>221</v>
      </c>
      <c r="E262" s="171" t="s">
        <v>19</v>
      </c>
      <c r="F262" s="172" t="s">
        <v>236</v>
      </c>
      <c r="H262" s="173">
        <v>11</v>
      </c>
      <c r="I262" s="174"/>
      <c r="L262" s="170"/>
      <c r="M262" s="175"/>
      <c r="T262" s="176"/>
      <c r="AT262" s="171" t="s">
        <v>221</v>
      </c>
      <c r="AU262" s="171" t="s">
        <v>81</v>
      </c>
      <c r="AV262" s="15" t="s">
        <v>217</v>
      </c>
      <c r="AW262" s="15" t="s">
        <v>34</v>
      </c>
      <c r="AX262" s="15" t="s">
        <v>81</v>
      </c>
      <c r="AY262" s="171" t="s">
        <v>210</v>
      </c>
    </row>
    <row r="263" spans="2:65" s="1" customFormat="1" ht="16.5" customHeight="1">
      <c r="B263" s="33"/>
      <c r="C263" s="132" t="s">
        <v>578</v>
      </c>
      <c r="D263" s="132" t="s">
        <v>212</v>
      </c>
      <c r="E263" s="133" t="s">
        <v>4335</v>
      </c>
      <c r="F263" s="134" t="s">
        <v>4336</v>
      </c>
      <c r="G263" s="135" t="s">
        <v>409</v>
      </c>
      <c r="H263" s="136">
        <v>4</v>
      </c>
      <c r="I263" s="137"/>
      <c r="J263" s="138">
        <f>ROUND(I263*H263,2)</f>
        <v>0</v>
      </c>
      <c r="K263" s="134" t="s">
        <v>216</v>
      </c>
      <c r="L263" s="33"/>
      <c r="M263" s="139" t="s">
        <v>19</v>
      </c>
      <c r="N263" s="140" t="s">
        <v>45</v>
      </c>
      <c r="P263" s="141">
        <f>O263*H263</f>
        <v>0</v>
      </c>
      <c r="Q263" s="141">
        <v>0.01218</v>
      </c>
      <c r="R263" s="141">
        <f>Q263*H263</f>
        <v>0.04872</v>
      </c>
      <c r="S263" s="141">
        <v>0</v>
      </c>
      <c r="T263" s="142">
        <f>S263*H263</f>
        <v>0</v>
      </c>
      <c r="AR263" s="143" t="s">
        <v>217</v>
      </c>
      <c r="AT263" s="143" t="s">
        <v>212</v>
      </c>
      <c r="AU263" s="143" t="s">
        <v>81</v>
      </c>
      <c r="AY263" s="18" t="s">
        <v>210</v>
      </c>
      <c r="BE263" s="144">
        <f>IF(N263="základní",J263,0)</f>
        <v>0</v>
      </c>
      <c r="BF263" s="144">
        <f>IF(N263="snížená",J263,0)</f>
        <v>0</v>
      </c>
      <c r="BG263" s="144">
        <f>IF(N263="zákl. přenesená",J263,0)</f>
        <v>0</v>
      </c>
      <c r="BH263" s="144">
        <f>IF(N263="sníž. přenesená",J263,0)</f>
        <v>0</v>
      </c>
      <c r="BI263" s="144">
        <f>IF(N263="nulová",J263,0)</f>
        <v>0</v>
      </c>
      <c r="BJ263" s="18" t="s">
        <v>81</v>
      </c>
      <c r="BK263" s="144">
        <f>ROUND(I263*H263,2)</f>
        <v>0</v>
      </c>
      <c r="BL263" s="18" t="s">
        <v>217</v>
      </c>
      <c r="BM263" s="143" t="s">
        <v>1060</v>
      </c>
    </row>
    <row r="264" spans="2:47" s="1" customFormat="1" ht="11.25">
      <c r="B264" s="33"/>
      <c r="D264" s="145" t="s">
        <v>219</v>
      </c>
      <c r="F264" s="146" t="s">
        <v>4337</v>
      </c>
      <c r="I264" s="147"/>
      <c r="L264" s="33"/>
      <c r="M264" s="148"/>
      <c r="T264" s="54"/>
      <c r="AT264" s="18" t="s">
        <v>219</v>
      </c>
      <c r="AU264" s="18" t="s">
        <v>81</v>
      </c>
    </row>
    <row r="265" spans="2:51" s="13" customFormat="1" ht="11.25">
      <c r="B265" s="156"/>
      <c r="D265" s="150" t="s">
        <v>221</v>
      </c>
      <c r="E265" s="157" t="s">
        <v>19</v>
      </c>
      <c r="F265" s="158" t="s">
        <v>3237</v>
      </c>
      <c r="H265" s="159">
        <v>4</v>
      </c>
      <c r="I265" s="160"/>
      <c r="L265" s="156"/>
      <c r="M265" s="161"/>
      <c r="T265" s="162"/>
      <c r="AT265" s="157" t="s">
        <v>221</v>
      </c>
      <c r="AU265" s="157" t="s">
        <v>81</v>
      </c>
      <c r="AV265" s="13" t="s">
        <v>83</v>
      </c>
      <c r="AW265" s="13" t="s">
        <v>34</v>
      </c>
      <c r="AX265" s="13" t="s">
        <v>74</v>
      </c>
      <c r="AY265" s="157" t="s">
        <v>210</v>
      </c>
    </row>
    <row r="266" spans="2:51" s="15" customFormat="1" ht="11.25">
      <c r="B266" s="170"/>
      <c r="D266" s="150" t="s">
        <v>221</v>
      </c>
      <c r="E266" s="171" t="s">
        <v>19</v>
      </c>
      <c r="F266" s="172" t="s">
        <v>236</v>
      </c>
      <c r="H266" s="173">
        <v>4</v>
      </c>
      <c r="I266" s="174"/>
      <c r="L266" s="170"/>
      <c r="M266" s="175"/>
      <c r="T266" s="176"/>
      <c r="AT266" s="171" t="s">
        <v>221</v>
      </c>
      <c r="AU266" s="171" t="s">
        <v>81</v>
      </c>
      <c r="AV266" s="15" t="s">
        <v>217</v>
      </c>
      <c r="AW266" s="15" t="s">
        <v>34</v>
      </c>
      <c r="AX266" s="15" t="s">
        <v>81</v>
      </c>
      <c r="AY266" s="171" t="s">
        <v>210</v>
      </c>
    </row>
    <row r="267" spans="2:65" s="1" customFormat="1" ht="16.5" customHeight="1">
      <c r="B267" s="33"/>
      <c r="C267" s="177" t="s">
        <v>589</v>
      </c>
      <c r="D267" s="177" t="s">
        <v>424</v>
      </c>
      <c r="E267" s="178" t="s">
        <v>4338</v>
      </c>
      <c r="F267" s="179" t="s">
        <v>4339</v>
      </c>
      <c r="G267" s="180" t="s">
        <v>409</v>
      </c>
      <c r="H267" s="181">
        <v>4</v>
      </c>
      <c r="I267" s="182"/>
      <c r="J267" s="183">
        <f>ROUND(I267*H267,2)</f>
        <v>0</v>
      </c>
      <c r="K267" s="179" t="s">
        <v>216</v>
      </c>
      <c r="L267" s="184"/>
      <c r="M267" s="185" t="s">
        <v>19</v>
      </c>
      <c r="N267" s="186" t="s">
        <v>45</v>
      </c>
      <c r="P267" s="141">
        <f>O267*H267</f>
        <v>0</v>
      </c>
      <c r="Q267" s="141">
        <v>0</v>
      </c>
      <c r="R267" s="141">
        <f>Q267*H267</f>
        <v>0</v>
      </c>
      <c r="S267" s="141">
        <v>0</v>
      </c>
      <c r="T267" s="142">
        <f>S267*H267</f>
        <v>0</v>
      </c>
      <c r="AR267" s="143" t="s">
        <v>286</v>
      </c>
      <c r="AT267" s="143" t="s">
        <v>424</v>
      </c>
      <c r="AU267" s="143" t="s">
        <v>81</v>
      </c>
      <c r="AY267" s="18" t="s">
        <v>210</v>
      </c>
      <c r="BE267" s="144">
        <f>IF(N267="základní",J267,0)</f>
        <v>0</v>
      </c>
      <c r="BF267" s="144">
        <f>IF(N267="snížená",J267,0)</f>
        <v>0</v>
      </c>
      <c r="BG267" s="144">
        <f>IF(N267="zákl. přenesená",J267,0)</f>
        <v>0</v>
      </c>
      <c r="BH267" s="144">
        <f>IF(N267="sníž. přenesená",J267,0)</f>
        <v>0</v>
      </c>
      <c r="BI267" s="144">
        <f>IF(N267="nulová",J267,0)</f>
        <v>0</v>
      </c>
      <c r="BJ267" s="18" t="s">
        <v>81</v>
      </c>
      <c r="BK267" s="144">
        <f>ROUND(I267*H267,2)</f>
        <v>0</v>
      </c>
      <c r="BL267" s="18" t="s">
        <v>217</v>
      </c>
      <c r="BM267" s="143" t="s">
        <v>1095</v>
      </c>
    </row>
    <row r="268" spans="2:51" s="13" customFormat="1" ht="11.25">
      <c r="B268" s="156"/>
      <c r="D268" s="150" t="s">
        <v>221</v>
      </c>
      <c r="E268" s="157" t="s">
        <v>19</v>
      </c>
      <c r="F268" s="158" t="s">
        <v>3237</v>
      </c>
      <c r="H268" s="159">
        <v>4</v>
      </c>
      <c r="I268" s="160"/>
      <c r="L268" s="156"/>
      <c r="M268" s="161"/>
      <c r="T268" s="162"/>
      <c r="AT268" s="157" t="s">
        <v>221</v>
      </c>
      <c r="AU268" s="157" t="s">
        <v>81</v>
      </c>
      <c r="AV268" s="13" t="s">
        <v>83</v>
      </c>
      <c r="AW268" s="13" t="s">
        <v>34</v>
      </c>
      <c r="AX268" s="13" t="s">
        <v>74</v>
      </c>
      <c r="AY268" s="157" t="s">
        <v>210</v>
      </c>
    </row>
    <row r="269" spans="2:51" s="15" customFormat="1" ht="11.25">
      <c r="B269" s="170"/>
      <c r="D269" s="150" t="s">
        <v>221</v>
      </c>
      <c r="E269" s="171" t="s">
        <v>19</v>
      </c>
      <c r="F269" s="172" t="s">
        <v>236</v>
      </c>
      <c r="H269" s="173">
        <v>4</v>
      </c>
      <c r="I269" s="174"/>
      <c r="L269" s="170"/>
      <c r="M269" s="175"/>
      <c r="T269" s="176"/>
      <c r="AT269" s="171" t="s">
        <v>221</v>
      </c>
      <c r="AU269" s="171" t="s">
        <v>81</v>
      </c>
      <c r="AV269" s="15" t="s">
        <v>217</v>
      </c>
      <c r="AW269" s="15" t="s">
        <v>34</v>
      </c>
      <c r="AX269" s="15" t="s">
        <v>81</v>
      </c>
      <c r="AY269" s="171" t="s">
        <v>210</v>
      </c>
    </row>
    <row r="270" spans="2:65" s="1" customFormat="1" ht="16.5" customHeight="1">
      <c r="B270" s="33"/>
      <c r="C270" s="132" t="s">
        <v>595</v>
      </c>
      <c r="D270" s="132" t="s">
        <v>212</v>
      </c>
      <c r="E270" s="133" t="s">
        <v>4340</v>
      </c>
      <c r="F270" s="134" t="s">
        <v>4341</v>
      </c>
      <c r="G270" s="135" t="s">
        <v>409</v>
      </c>
      <c r="H270" s="136">
        <v>3</v>
      </c>
      <c r="I270" s="137"/>
      <c r="J270" s="138">
        <f>ROUND(I270*H270,2)</f>
        <v>0</v>
      </c>
      <c r="K270" s="134" t="s">
        <v>216</v>
      </c>
      <c r="L270" s="33"/>
      <c r="M270" s="139" t="s">
        <v>19</v>
      </c>
      <c r="N270" s="140" t="s">
        <v>45</v>
      </c>
      <c r="P270" s="141">
        <f>O270*H270</f>
        <v>0</v>
      </c>
      <c r="Q270" s="141">
        <v>0</v>
      </c>
      <c r="R270" s="141">
        <f>Q270*H270</f>
        <v>0</v>
      </c>
      <c r="S270" s="141">
        <v>0</v>
      </c>
      <c r="T270" s="142">
        <f>S270*H270</f>
        <v>0</v>
      </c>
      <c r="AR270" s="143" t="s">
        <v>217</v>
      </c>
      <c r="AT270" s="143" t="s">
        <v>212</v>
      </c>
      <c r="AU270" s="143" t="s">
        <v>81</v>
      </c>
      <c r="AY270" s="18" t="s">
        <v>210</v>
      </c>
      <c r="BE270" s="144">
        <f>IF(N270="základní",J270,0)</f>
        <v>0</v>
      </c>
      <c r="BF270" s="144">
        <f>IF(N270="snížená",J270,0)</f>
        <v>0</v>
      </c>
      <c r="BG270" s="144">
        <f>IF(N270="zákl. přenesená",J270,0)</f>
        <v>0</v>
      </c>
      <c r="BH270" s="144">
        <f>IF(N270="sníž. přenesená",J270,0)</f>
        <v>0</v>
      </c>
      <c r="BI270" s="144">
        <f>IF(N270="nulová",J270,0)</f>
        <v>0</v>
      </c>
      <c r="BJ270" s="18" t="s">
        <v>81</v>
      </c>
      <c r="BK270" s="144">
        <f>ROUND(I270*H270,2)</f>
        <v>0</v>
      </c>
      <c r="BL270" s="18" t="s">
        <v>217</v>
      </c>
      <c r="BM270" s="143" t="s">
        <v>1109</v>
      </c>
    </row>
    <row r="271" spans="2:47" s="1" customFormat="1" ht="11.25">
      <c r="B271" s="33"/>
      <c r="D271" s="145" t="s">
        <v>219</v>
      </c>
      <c r="F271" s="146" t="s">
        <v>4342</v>
      </c>
      <c r="I271" s="147"/>
      <c r="L271" s="33"/>
      <c r="M271" s="148"/>
      <c r="T271" s="54"/>
      <c r="AT271" s="18" t="s">
        <v>219</v>
      </c>
      <c r="AU271" s="18" t="s">
        <v>81</v>
      </c>
    </row>
    <row r="272" spans="2:51" s="13" customFormat="1" ht="11.25">
      <c r="B272" s="156"/>
      <c r="D272" s="150" t="s">
        <v>221</v>
      </c>
      <c r="E272" s="157" t="s">
        <v>19</v>
      </c>
      <c r="F272" s="158" t="s">
        <v>2316</v>
      </c>
      <c r="H272" s="159">
        <v>3</v>
      </c>
      <c r="I272" s="160"/>
      <c r="L272" s="156"/>
      <c r="M272" s="161"/>
      <c r="T272" s="162"/>
      <c r="AT272" s="157" t="s">
        <v>221</v>
      </c>
      <c r="AU272" s="157" t="s">
        <v>81</v>
      </c>
      <c r="AV272" s="13" t="s">
        <v>83</v>
      </c>
      <c r="AW272" s="13" t="s">
        <v>34</v>
      </c>
      <c r="AX272" s="13" t="s">
        <v>74</v>
      </c>
      <c r="AY272" s="157" t="s">
        <v>210</v>
      </c>
    </row>
    <row r="273" spans="2:51" s="15" customFormat="1" ht="11.25">
      <c r="B273" s="170"/>
      <c r="D273" s="150" t="s">
        <v>221</v>
      </c>
      <c r="E273" s="171" t="s">
        <v>19</v>
      </c>
      <c r="F273" s="172" t="s">
        <v>236</v>
      </c>
      <c r="H273" s="173">
        <v>3</v>
      </c>
      <c r="I273" s="174"/>
      <c r="L273" s="170"/>
      <c r="M273" s="175"/>
      <c r="T273" s="176"/>
      <c r="AT273" s="171" t="s">
        <v>221</v>
      </c>
      <c r="AU273" s="171" t="s">
        <v>81</v>
      </c>
      <c r="AV273" s="15" t="s">
        <v>217</v>
      </c>
      <c r="AW273" s="15" t="s">
        <v>34</v>
      </c>
      <c r="AX273" s="15" t="s">
        <v>81</v>
      </c>
      <c r="AY273" s="171" t="s">
        <v>210</v>
      </c>
    </row>
    <row r="274" spans="2:65" s="1" customFormat="1" ht="16.5" customHeight="1">
      <c r="B274" s="33"/>
      <c r="C274" s="177" t="s">
        <v>601</v>
      </c>
      <c r="D274" s="177" t="s">
        <v>424</v>
      </c>
      <c r="E274" s="178" t="s">
        <v>4343</v>
      </c>
      <c r="F274" s="179" t="s">
        <v>4344</v>
      </c>
      <c r="G274" s="180" t="s">
        <v>409</v>
      </c>
      <c r="H274" s="181">
        <v>3</v>
      </c>
      <c r="I274" s="182"/>
      <c r="J274" s="183">
        <f>ROUND(I274*H274,2)</f>
        <v>0</v>
      </c>
      <c r="K274" s="179" t="s">
        <v>216</v>
      </c>
      <c r="L274" s="184"/>
      <c r="M274" s="185" t="s">
        <v>19</v>
      </c>
      <c r="N274" s="186" t="s">
        <v>45</v>
      </c>
      <c r="P274" s="141">
        <f>O274*H274</f>
        <v>0</v>
      </c>
      <c r="Q274" s="141">
        <v>0</v>
      </c>
      <c r="R274" s="141">
        <f>Q274*H274</f>
        <v>0</v>
      </c>
      <c r="S274" s="141">
        <v>0</v>
      </c>
      <c r="T274" s="142">
        <f>S274*H274</f>
        <v>0</v>
      </c>
      <c r="AR274" s="143" t="s">
        <v>286</v>
      </c>
      <c r="AT274" s="143" t="s">
        <v>424</v>
      </c>
      <c r="AU274" s="143" t="s">
        <v>81</v>
      </c>
      <c r="AY274" s="18" t="s">
        <v>210</v>
      </c>
      <c r="BE274" s="144">
        <f>IF(N274="základní",J274,0)</f>
        <v>0</v>
      </c>
      <c r="BF274" s="144">
        <f>IF(N274="snížená",J274,0)</f>
        <v>0</v>
      </c>
      <c r="BG274" s="144">
        <f>IF(N274="zákl. přenesená",J274,0)</f>
        <v>0</v>
      </c>
      <c r="BH274" s="144">
        <f>IF(N274="sníž. přenesená",J274,0)</f>
        <v>0</v>
      </c>
      <c r="BI274" s="144">
        <f>IF(N274="nulová",J274,0)</f>
        <v>0</v>
      </c>
      <c r="BJ274" s="18" t="s">
        <v>81</v>
      </c>
      <c r="BK274" s="144">
        <f>ROUND(I274*H274,2)</f>
        <v>0</v>
      </c>
      <c r="BL274" s="18" t="s">
        <v>217</v>
      </c>
      <c r="BM274" s="143" t="s">
        <v>1120</v>
      </c>
    </row>
    <row r="275" spans="2:51" s="13" customFormat="1" ht="11.25">
      <c r="B275" s="156"/>
      <c r="D275" s="150" t="s">
        <v>221</v>
      </c>
      <c r="E275" s="157" t="s">
        <v>19</v>
      </c>
      <c r="F275" s="158" t="s">
        <v>2316</v>
      </c>
      <c r="H275" s="159">
        <v>3</v>
      </c>
      <c r="I275" s="160"/>
      <c r="L275" s="156"/>
      <c r="M275" s="161"/>
      <c r="T275" s="162"/>
      <c r="AT275" s="157" t="s">
        <v>221</v>
      </c>
      <c r="AU275" s="157" t="s">
        <v>81</v>
      </c>
      <c r="AV275" s="13" t="s">
        <v>83</v>
      </c>
      <c r="AW275" s="13" t="s">
        <v>34</v>
      </c>
      <c r="AX275" s="13" t="s">
        <v>74</v>
      </c>
      <c r="AY275" s="157" t="s">
        <v>210</v>
      </c>
    </row>
    <row r="276" spans="2:51" s="15" customFormat="1" ht="11.25">
      <c r="B276" s="170"/>
      <c r="D276" s="150" t="s">
        <v>221</v>
      </c>
      <c r="E276" s="171" t="s">
        <v>19</v>
      </c>
      <c r="F276" s="172" t="s">
        <v>236</v>
      </c>
      <c r="H276" s="173">
        <v>3</v>
      </c>
      <c r="I276" s="174"/>
      <c r="L276" s="170"/>
      <c r="M276" s="175"/>
      <c r="T276" s="176"/>
      <c r="AT276" s="171" t="s">
        <v>221</v>
      </c>
      <c r="AU276" s="171" t="s">
        <v>81</v>
      </c>
      <c r="AV276" s="15" t="s">
        <v>217</v>
      </c>
      <c r="AW276" s="15" t="s">
        <v>34</v>
      </c>
      <c r="AX276" s="15" t="s">
        <v>81</v>
      </c>
      <c r="AY276" s="171" t="s">
        <v>210</v>
      </c>
    </row>
    <row r="277" spans="2:65" s="1" customFormat="1" ht="16.5" customHeight="1">
      <c r="B277" s="33"/>
      <c r="C277" s="132" t="s">
        <v>607</v>
      </c>
      <c r="D277" s="132" t="s">
        <v>212</v>
      </c>
      <c r="E277" s="133" t="s">
        <v>4345</v>
      </c>
      <c r="F277" s="134" t="s">
        <v>4346</v>
      </c>
      <c r="G277" s="135" t="s">
        <v>409</v>
      </c>
      <c r="H277" s="136">
        <v>4</v>
      </c>
      <c r="I277" s="137"/>
      <c r="J277" s="138">
        <f>ROUND(I277*H277,2)</f>
        <v>0</v>
      </c>
      <c r="K277" s="134" t="s">
        <v>216</v>
      </c>
      <c r="L277" s="33"/>
      <c r="M277" s="139" t="s">
        <v>19</v>
      </c>
      <c r="N277" s="140" t="s">
        <v>45</v>
      </c>
      <c r="P277" s="141">
        <f>O277*H277</f>
        <v>0</v>
      </c>
      <c r="Q277" s="141">
        <v>0</v>
      </c>
      <c r="R277" s="141">
        <f>Q277*H277</f>
        <v>0</v>
      </c>
      <c r="S277" s="141">
        <v>0</v>
      </c>
      <c r="T277" s="142">
        <f>S277*H277</f>
        <v>0</v>
      </c>
      <c r="AR277" s="143" t="s">
        <v>217</v>
      </c>
      <c r="AT277" s="143" t="s">
        <v>212</v>
      </c>
      <c r="AU277" s="143" t="s">
        <v>81</v>
      </c>
      <c r="AY277" s="18" t="s">
        <v>210</v>
      </c>
      <c r="BE277" s="144">
        <f>IF(N277="základní",J277,0)</f>
        <v>0</v>
      </c>
      <c r="BF277" s="144">
        <f>IF(N277="snížená",J277,0)</f>
        <v>0</v>
      </c>
      <c r="BG277" s="144">
        <f>IF(N277="zákl. přenesená",J277,0)</f>
        <v>0</v>
      </c>
      <c r="BH277" s="144">
        <f>IF(N277="sníž. přenesená",J277,0)</f>
        <v>0</v>
      </c>
      <c r="BI277" s="144">
        <f>IF(N277="nulová",J277,0)</f>
        <v>0</v>
      </c>
      <c r="BJ277" s="18" t="s">
        <v>81</v>
      </c>
      <c r="BK277" s="144">
        <f>ROUND(I277*H277,2)</f>
        <v>0</v>
      </c>
      <c r="BL277" s="18" t="s">
        <v>217</v>
      </c>
      <c r="BM277" s="143" t="s">
        <v>1132</v>
      </c>
    </row>
    <row r="278" spans="2:47" s="1" customFormat="1" ht="11.25">
      <c r="B278" s="33"/>
      <c r="D278" s="145" t="s">
        <v>219</v>
      </c>
      <c r="F278" s="146" t="s">
        <v>4347</v>
      </c>
      <c r="I278" s="147"/>
      <c r="L278" s="33"/>
      <c r="M278" s="148"/>
      <c r="T278" s="54"/>
      <c r="AT278" s="18" t="s">
        <v>219</v>
      </c>
      <c r="AU278" s="18" t="s">
        <v>81</v>
      </c>
    </row>
    <row r="279" spans="2:51" s="13" customFormat="1" ht="11.25">
      <c r="B279" s="156"/>
      <c r="D279" s="150" t="s">
        <v>221</v>
      </c>
      <c r="E279" s="157" t="s">
        <v>19</v>
      </c>
      <c r="F279" s="158" t="s">
        <v>3237</v>
      </c>
      <c r="H279" s="159">
        <v>4</v>
      </c>
      <c r="I279" s="160"/>
      <c r="L279" s="156"/>
      <c r="M279" s="161"/>
      <c r="T279" s="162"/>
      <c r="AT279" s="157" t="s">
        <v>221</v>
      </c>
      <c r="AU279" s="157" t="s">
        <v>81</v>
      </c>
      <c r="AV279" s="13" t="s">
        <v>83</v>
      </c>
      <c r="AW279" s="13" t="s">
        <v>34</v>
      </c>
      <c r="AX279" s="13" t="s">
        <v>74</v>
      </c>
      <c r="AY279" s="157" t="s">
        <v>210</v>
      </c>
    </row>
    <row r="280" spans="2:51" s="15" customFormat="1" ht="11.25">
      <c r="B280" s="170"/>
      <c r="D280" s="150" t="s">
        <v>221</v>
      </c>
      <c r="E280" s="171" t="s">
        <v>19</v>
      </c>
      <c r="F280" s="172" t="s">
        <v>236</v>
      </c>
      <c r="H280" s="173">
        <v>4</v>
      </c>
      <c r="I280" s="174"/>
      <c r="L280" s="170"/>
      <c r="M280" s="175"/>
      <c r="T280" s="176"/>
      <c r="AT280" s="171" t="s">
        <v>221</v>
      </c>
      <c r="AU280" s="171" t="s">
        <v>81</v>
      </c>
      <c r="AV280" s="15" t="s">
        <v>217</v>
      </c>
      <c r="AW280" s="15" t="s">
        <v>34</v>
      </c>
      <c r="AX280" s="15" t="s">
        <v>81</v>
      </c>
      <c r="AY280" s="171" t="s">
        <v>210</v>
      </c>
    </row>
    <row r="281" spans="2:65" s="1" customFormat="1" ht="16.5" customHeight="1">
      <c r="B281" s="33"/>
      <c r="C281" s="177" t="s">
        <v>618</v>
      </c>
      <c r="D281" s="177" t="s">
        <v>424</v>
      </c>
      <c r="E281" s="178" t="s">
        <v>4348</v>
      </c>
      <c r="F281" s="179" t="s">
        <v>4349</v>
      </c>
      <c r="G281" s="180" t="s">
        <v>409</v>
      </c>
      <c r="H281" s="181">
        <v>4</v>
      </c>
      <c r="I281" s="182"/>
      <c r="J281" s="183">
        <f>ROUND(I281*H281,2)</f>
        <v>0</v>
      </c>
      <c r="K281" s="179" t="s">
        <v>216</v>
      </c>
      <c r="L281" s="184"/>
      <c r="M281" s="185" t="s">
        <v>19</v>
      </c>
      <c r="N281" s="186" t="s">
        <v>45</v>
      </c>
      <c r="P281" s="141">
        <f>O281*H281</f>
        <v>0</v>
      </c>
      <c r="Q281" s="141">
        <v>0</v>
      </c>
      <c r="R281" s="141">
        <f>Q281*H281</f>
        <v>0</v>
      </c>
      <c r="S281" s="141">
        <v>0</v>
      </c>
      <c r="T281" s="142">
        <f>S281*H281</f>
        <v>0</v>
      </c>
      <c r="AR281" s="143" t="s">
        <v>286</v>
      </c>
      <c r="AT281" s="143" t="s">
        <v>424</v>
      </c>
      <c r="AU281" s="143" t="s">
        <v>81</v>
      </c>
      <c r="AY281" s="18" t="s">
        <v>210</v>
      </c>
      <c r="BE281" s="144">
        <f>IF(N281="základní",J281,0)</f>
        <v>0</v>
      </c>
      <c r="BF281" s="144">
        <f>IF(N281="snížená",J281,0)</f>
        <v>0</v>
      </c>
      <c r="BG281" s="144">
        <f>IF(N281="zákl. přenesená",J281,0)</f>
        <v>0</v>
      </c>
      <c r="BH281" s="144">
        <f>IF(N281="sníž. přenesená",J281,0)</f>
        <v>0</v>
      </c>
      <c r="BI281" s="144">
        <f>IF(N281="nulová",J281,0)</f>
        <v>0</v>
      </c>
      <c r="BJ281" s="18" t="s">
        <v>81</v>
      </c>
      <c r="BK281" s="144">
        <f>ROUND(I281*H281,2)</f>
        <v>0</v>
      </c>
      <c r="BL281" s="18" t="s">
        <v>217</v>
      </c>
      <c r="BM281" s="143" t="s">
        <v>1145</v>
      </c>
    </row>
    <row r="282" spans="2:51" s="13" customFormat="1" ht="11.25">
      <c r="B282" s="156"/>
      <c r="D282" s="150" t="s">
        <v>221</v>
      </c>
      <c r="E282" s="157" t="s">
        <v>19</v>
      </c>
      <c r="F282" s="158" t="s">
        <v>3237</v>
      </c>
      <c r="H282" s="159">
        <v>4</v>
      </c>
      <c r="I282" s="160"/>
      <c r="L282" s="156"/>
      <c r="M282" s="161"/>
      <c r="T282" s="162"/>
      <c r="AT282" s="157" t="s">
        <v>221</v>
      </c>
      <c r="AU282" s="157" t="s">
        <v>81</v>
      </c>
      <c r="AV282" s="13" t="s">
        <v>83</v>
      </c>
      <c r="AW282" s="13" t="s">
        <v>34</v>
      </c>
      <c r="AX282" s="13" t="s">
        <v>74</v>
      </c>
      <c r="AY282" s="157" t="s">
        <v>210</v>
      </c>
    </row>
    <row r="283" spans="2:51" s="15" customFormat="1" ht="11.25">
      <c r="B283" s="170"/>
      <c r="D283" s="150" t="s">
        <v>221</v>
      </c>
      <c r="E283" s="171" t="s">
        <v>19</v>
      </c>
      <c r="F283" s="172" t="s">
        <v>236</v>
      </c>
      <c r="H283" s="173">
        <v>4</v>
      </c>
      <c r="I283" s="174"/>
      <c r="L283" s="170"/>
      <c r="M283" s="175"/>
      <c r="T283" s="176"/>
      <c r="AT283" s="171" t="s">
        <v>221</v>
      </c>
      <c r="AU283" s="171" t="s">
        <v>81</v>
      </c>
      <c r="AV283" s="15" t="s">
        <v>217</v>
      </c>
      <c r="AW283" s="15" t="s">
        <v>34</v>
      </c>
      <c r="AX283" s="15" t="s">
        <v>81</v>
      </c>
      <c r="AY283" s="171" t="s">
        <v>210</v>
      </c>
    </row>
    <row r="284" spans="2:65" s="1" customFormat="1" ht="16.5" customHeight="1">
      <c r="B284" s="33"/>
      <c r="C284" s="132" t="s">
        <v>631</v>
      </c>
      <c r="D284" s="132" t="s">
        <v>212</v>
      </c>
      <c r="E284" s="133" t="s">
        <v>4350</v>
      </c>
      <c r="F284" s="134" t="s">
        <v>4351</v>
      </c>
      <c r="G284" s="135" t="s">
        <v>409</v>
      </c>
      <c r="H284" s="136">
        <v>10</v>
      </c>
      <c r="I284" s="137"/>
      <c r="J284" s="138">
        <f>ROUND(I284*H284,2)</f>
        <v>0</v>
      </c>
      <c r="K284" s="134" t="s">
        <v>216</v>
      </c>
      <c r="L284" s="33"/>
      <c r="M284" s="139" t="s">
        <v>19</v>
      </c>
      <c r="N284" s="140" t="s">
        <v>45</v>
      </c>
      <c r="P284" s="141">
        <f>O284*H284</f>
        <v>0</v>
      </c>
      <c r="Q284" s="141">
        <v>0.22394</v>
      </c>
      <c r="R284" s="141">
        <f>Q284*H284</f>
        <v>2.2394</v>
      </c>
      <c r="S284" s="141">
        <v>0</v>
      </c>
      <c r="T284" s="142">
        <f>S284*H284</f>
        <v>0</v>
      </c>
      <c r="AR284" s="143" t="s">
        <v>217</v>
      </c>
      <c r="AT284" s="143" t="s">
        <v>212</v>
      </c>
      <c r="AU284" s="143" t="s">
        <v>81</v>
      </c>
      <c r="AY284" s="18" t="s">
        <v>210</v>
      </c>
      <c r="BE284" s="144">
        <f>IF(N284="základní",J284,0)</f>
        <v>0</v>
      </c>
      <c r="BF284" s="144">
        <f>IF(N284="snížená",J284,0)</f>
        <v>0</v>
      </c>
      <c r="BG284" s="144">
        <f>IF(N284="zákl. přenesená",J284,0)</f>
        <v>0</v>
      </c>
      <c r="BH284" s="144">
        <f>IF(N284="sníž. přenesená",J284,0)</f>
        <v>0</v>
      </c>
      <c r="BI284" s="144">
        <f>IF(N284="nulová",J284,0)</f>
        <v>0</v>
      </c>
      <c r="BJ284" s="18" t="s">
        <v>81</v>
      </c>
      <c r="BK284" s="144">
        <f>ROUND(I284*H284,2)</f>
        <v>0</v>
      </c>
      <c r="BL284" s="18" t="s">
        <v>217</v>
      </c>
      <c r="BM284" s="143" t="s">
        <v>1157</v>
      </c>
    </row>
    <row r="285" spans="2:47" s="1" customFormat="1" ht="11.25">
      <c r="B285" s="33"/>
      <c r="D285" s="145" t="s">
        <v>219</v>
      </c>
      <c r="F285" s="146" t="s">
        <v>4352</v>
      </c>
      <c r="I285" s="147"/>
      <c r="L285" s="33"/>
      <c r="M285" s="148"/>
      <c r="T285" s="54"/>
      <c r="AT285" s="18" t="s">
        <v>219</v>
      </c>
      <c r="AU285" s="18" t="s">
        <v>81</v>
      </c>
    </row>
    <row r="286" spans="2:51" s="13" customFormat="1" ht="11.25">
      <c r="B286" s="156"/>
      <c r="D286" s="150" t="s">
        <v>221</v>
      </c>
      <c r="E286" s="157" t="s">
        <v>19</v>
      </c>
      <c r="F286" s="158" t="s">
        <v>3298</v>
      </c>
      <c r="H286" s="159">
        <v>10</v>
      </c>
      <c r="I286" s="160"/>
      <c r="L286" s="156"/>
      <c r="M286" s="161"/>
      <c r="T286" s="162"/>
      <c r="AT286" s="157" t="s">
        <v>221</v>
      </c>
      <c r="AU286" s="157" t="s">
        <v>81</v>
      </c>
      <c r="AV286" s="13" t="s">
        <v>83</v>
      </c>
      <c r="AW286" s="13" t="s">
        <v>34</v>
      </c>
      <c r="AX286" s="13" t="s">
        <v>74</v>
      </c>
      <c r="AY286" s="157" t="s">
        <v>210</v>
      </c>
    </row>
    <row r="287" spans="2:51" s="15" customFormat="1" ht="11.25">
      <c r="B287" s="170"/>
      <c r="D287" s="150" t="s">
        <v>221</v>
      </c>
      <c r="E287" s="171" t="s">
        <v>19</v>
      </c>
      <c r="F287" s="172" t="s">
        <v>236</v>
      </c>
      <c r="H287" s="173">
        <v>10</v>
      </c>
      <c r="I287" s="174"/>
      <c r="L287" s="170"/>
      <c r="M287" s="175"/>
      <c r="T287" s="176"/>
      <c r="AT287" s="171" t="s">
        <v>221</v>
      </c>
      <c r="AU287" s="171" t="s">
        <v>81</v>
      </c>
      <c r="AV287" s="15" t="s">
        <v>217</v>
      </c>
      <c r="AW287" s="15" t="s">
        <v>34</v>
      </c>
      <c r="AX287" s="15" t="s">
        <v>81</v>
      </c>
      <c r="AY287" s="171" t="s">
        <v>210</v>
      </c>
    </row>
    <row r="288" spans="2:65" s="1" customFormat="1" ht="16.5" customHeight="1">
      <c r="B288" s="33"/>
      <c r="C288" s="177" t="s">
        <v>690</v>
      </c>
      <c r="D288" s="177" t="s">
        <v>424</v>
      </c>
      <c r="E288" s="178" t="s">
        <v>4353</v>
      </c>
      <c r="F288" s="179" t="s">
        <v>4354</v>
      </c>
      <c r="G288" s="180" t="s">
        <v>409</v>
      </c>
      <c r="H288" s="181">
        <v>2</v>
      </c>
      <c r="I288" s="182"/>
      <c r="J288" s="183">
        <f>ROUND(I288*H288,2)</f>
        <v>0</v>
      </c>
      <c r="K288" s="179" t="s">
        <v>216</v>
      </c>
      <c r="L288" s="184"/>
      <c r="M288" s="185" t="s">
        <v>19</v>
      </c>
      <c r="N288" s="186" t="s">
        <v>45</v>
      </c>
      <c r="P288" s="141">
        <f>O288*H288</f>
        <v>0</v>
      </c>
      <c r="Q288" s="141">
        <v>0</v>
      </c>
      <c r="R288" s="141">
        <f>Q288*H288</f>
        <v>0</v>
      </c>
      <c r="S288" s="141">
        <v>0</v>
      </c>
      <c r="T288" s="142">
        <f>S288*H288</f>
        <v>0</v>
      </c>
      <c r="AR288" s="143" t="s">
        <v>286</v>
      </c>
      <c r="AT288" s="143" t="s">
        <v>424</v>
      </c>
      <c r="AU288" s="143" t="s">
        <v>81</v>
      </c>
      <c r="AY288" s="18" t="s">
        <v>210</v>
      </c>
      <c r="BE288" s="144">
        <f>IF(N288="základní",J288,0)</f>
        <v>0</v>
      </c>
      <c r="BF288" s="144">
        <f>IF(N288="snížená",J288,0)</f>
        <v>0</v>
      </c>
      <c r="BG288" s="144">
        <f>IF(N288="zákl. přenesená",J288,0)</f>
        <v>0</v>
      </c>
      <c r="BH288" s="144">
        <f>IF(N288="sníž. přenesená",J288,0)</f>
        <v>0</v>
      </c>
      <c r="BI288" s="144">
        <f>IF(N288="nulová",J288,0)</f>
        <v>0</v>
      </c>
      <c r="BJ288" s="18" t="s">
        <v>81</v>
      </c>
      <c r="BK288" s="144">
        <f>ROUND(I288*H288,2)</f>
        <v>0</v>
      </c>
      <c r="BL288" s="18" t="s">
        <v>217</v>
      </c>
      <c r="BM288" s="143" t="s">
        <v>1168</v>
      </c>
    </row>
    <row r="289" spans="2:51" s="13" customFormat="1" ht="11.25">
      <c r="B289" s="156"/>
      <c r="D289" s="150" t="s">
        <v>221</v>
      </c>
      <c r="E289" s="157" t="s">
        <v>19</v>
      </c>
      <c r="F289" s="158" t="s">
        <v>3257</v>
      </c>
      <c r="H289" s="159">
        <v>2</v>
      </c>
      <c r="I289" s="160"/>
      <c r="L289" s="156"/>
      <c r="M289" s="161"/>
      <c r="T289" s="162"/>
      <c r="AT289" s="157" t="s">
        <v>221</v>
      </c>
      <c r="AU289" s="157" t="s">
        <v>81</v>
      </c>
      <c r="AV289" s="13" t="s">
        <v>83</v>
      </c>
      <c r="AW289" s="13" t="s">
        <v>34</v>
      </c>
      <c r="AX289" s="13" t="s">
        <v>74</v>
      </c>
      <c r="AY289" s="157" t="s">
        <v>210</v>
      </c>
    </row>
    <row r="290" spans="2:51" s="15" customFormat="1" ht="11.25">
      <c r="B290" s="170"/>
      <c r="D290" s="150" t="s">
        <v>221</v>
      </c>
      <c r="E290" s="171" t="s">
        <v>19</v>
      </c>
      <c r="F290" s="172" t="s">
        <v>236</v>
      </c>
      <c r="H290" s="173">
        <v>2</v>
      </c>
      <c r="I290" s="174"/>
      <c r="L290" s="170"/>
      <c r="M290" s="175"/>
      <c r="T290" s="176"/>
      <c r="AT290" s="171" t="s">
        <v>221</v>
      </c>
      <c r="AU290" s="171" t="s">
        <v>81</v>
      </c>
      <c r="AV290" s="15" t="s">
        <v>217</v>
      </c>
      <c r="AW290" s="15" t="s">
        <v>34</v>
      </c>
      <c r="AX290" s="15" t="s">
        <v>81</v>
      </c>
      <c r="AY290" s="171" t="s">
        <v>210</v>
      </c>
    </row>
    <row r="291" spans="2:65" s="1" customFormat="1" ht="16.5" customHeight="1">
      <c r="B291" s="33"/>
      <c r="C291" s="177" t="s">
        <v>696</v>
      </c>
      <c r="D291" s="177" t="s">
        <v>424</v>
      </c>
      <c r="E291" s="178" t="s">
        <v>4355</v>
      </c>
      <c r="F291" s="179" t="s">
        <v>4356</v>
      </c>
      <c r="G291" s="180" t="s">
        <v>409</v>
      </c>
      <c r="H291" s="181">
        <v>1</v>
      </c>
      <c r="I291" s="182"/>
      <c r="J291" s="183">
        <f>ROUND(I291*H291,2)</f>
        <v>0</v>
      </c>
      <c r="K291" s="179" t="s">
        <v>216</v>
      </c>
      <c r="L291" s="184"/>
      <c r="M291" s="185" t="s">
        <v>19</v>
      </c>
      <c r="N291" s="186" t="s">
        <v>45</v>
      </c>
      <c r="P291" s="141">
        <f>O291*H291</f>
        <v>0</v>
      </c>
      <c r="Q291" s="141">
        <v>0</v>
      </c>
      <c r="R291" s="141">
        <f>Q291*H291</f>
        <v>0</v>
      </c>
      <c r="S291" s="141">
        <v>0</v>
      </c>
      <c r="T291" s="142">
        <f>S291*H291</f>
        <v>0</v>
      </c>
      <c r="AR291" s="143" t="s">
        <v>286</v>
      </c>
      <c r="AT291" s="143" t="s">
        <v>424</v>
      </c>
      <c r="AU291" s="143" t="s">
        <v>81</v>
      </c>
      <c r="AY291" s="18" t="s">
        <v>210</v>
      </c>
      <c r="BE291" s="144">
        <f>IF(N291="základní",J291,0)</f>
        <v>0</v>
      </c>
      <c r="BF291" s="144">
        <f>IF(N291="snížená",J291,0)</f>
        <v>0</v>
      </c>
      <c r="BG291" s="144">
        <f>IF(N291="zákl. přenesená",J291,0)</f>
        <v>0</v>
      </c>
      <c r="BH291" s="144">
        <f>IF(N291="sníž. přenesená",J291,0)</f>
        <v>0</v>
      </c>
      <c r="BI291" s="144">
        <f>IF(N291="nulová",J291,0)</f>
        <v>0</v>
      </c>
      <c r="BJ291" s="18" t="s">
        <v>81</v>
      </c>
      <c r="BK291" s="144">
        <f>ROUND(I291*H291,2)</f>
        <v>0</v>
      </c>
      <c r="BL291" s="18" t="s">
        <v>217</v>
      </c>
      <c r="BM291" s="143" t="s">
        <v>1177</v>
      </c>
    </row>
    <row r="292" spans="2:51" s="13" customFormat="1" ht="11.25">
      <c r="B292" s="156"/>
      <c r="D292" s="150" t="s">
        <v>221</v>
      </c>
      <c r="E292" s="157" t="s">
        <v>19</v>
      </c>
      <c r="F292" s="158" t="s">
        <v>3253</v>
      </c>
      <c r="H292" s="159">
        <v>1</v>
      </c>
      <c r="I292" s="160"/>
      <c r="L292" s="156"/>
      <c r="M292" s="161"/>
      <c r="T292" s="162"/>
      <c r="AT292" s="157" t="s">
        <v>221</v>
      </c>
      <c r="AU292" s="157" t="s">
        <v>81</v>
      </c>
      <c r="AV292" s="13" t="s">
        <v>83</v>
      </c>
      <c r="AW292" s="13" t="s">
        <v>34</v>
      </c>
      <c r="AX292" s="13" t="s">
        <v>74</v>
      </c>
      <c r="AY292" s="157" t="s">
        <v>210</v>
      </c>
    </row>
    <row r="293" spans="2:51" s="15" customFormat="1" ht="11.25">
      <c r="B293" s="170"/>
      <c r="D293" s="150" t="s">
        <v>221</v>
      </c>
      <c r="E293" s="171" t="s">
        <v>19</v>
      </c>
      <c r="F293" s="172" t="s">
        <v>236</v>
      </c>
      <c r="H293" s="173">
        <v>1</v>
      </c>
      <c r="I293" s="174"/>
      <c r="L293" s="170"/>
      <c r="M293" s="175"/>
      <c r="T293" s="176"/>
      <c r="AT293" s="171" t="s">
        <v>221</v>
      </c>
      <c r="AU293" s="171" t="s">
        <v>81</v>
      </c>
      <c r="AV293" s="15" t="s">
        <v>217</v>
      </c>
      <c r="AW293" s="15" t="s">
        <v>34</v>
      </c>
      <c r="AX293" s="15" t="s">
        <v>81</v>
      </c>
      <c r="AY293" s="171" t="s">
        <v>210</v>
      </c>
    </row>
    <row r="294" spans="2:65" s="1" customFormat="1" ht="16.5" customHeight="1">
      <c r="B294" s="33"/>
      <c r="C294" s="177" t="s">
        <v>718</v>
      </c>
      <c r="D294" s="177" t="s">
        <v>424</v>
      </c>
      <c r="E294" s="178" t="s">
        <v>4357</v>
      </c>
      <c r="F294" s="179" t="s">
        <v>4358</v>
      </c>
      <c r="G294" s="180" t="s">
        <v>409</v>
      </c>
      <c r="H294" s="181">
        <v>3</v>
      </c>
      <c r="I294" s="182"/>
      <c r="J294" s="183">
        <f>ROUND(I294*H294,2)</f>
        <v>0</v>
      </c>
      <c r="K294" s="179" t="s">
        <v>216</v>
      </c>
      <c r="L294" s="184"/>
      <c r="M294" s="185" t="s">
        <v>19</v>
      </c>
      <c r="N294" s="186" t="s">
        <v>45</v>
      </c>
      <c r="P294" s="141">
        <f>O294*H294</f>
        <v>0</v>
      </c>
      <c r="Q294" s="141">
        <v>0</v>
      </c>
      <c r="R294" s="141">
        <f>Q294*H294</f>
        <v>0</v>
      </c>
      <c r="S294" s="141">
        <v>0</v>
      </c>
      <c r="T294" s="142">
        <f>S294*H294</f>
        <v>0</v>
      </c>
      <c r="AR294" s="143" t="s">
        <v>286</v>
      </c>
      <c r="AT294" s="143" t="s">
        <v>424</v>
      </c>
      <c r="AU294" s="143" t="s">
        <v>81</v>
      </c>
      <c r="AY294" s="18" t="s">
        <v>210</v>
      </c>
      <c r="BE294" s="144">
        <f>IF(N294="základní",J294,0)</f>
        <v>0</v>
      </c>
      <c r="BF294" s="144">
        <f>IF(N294="snížená",J294,0)</f>
        <v>0</v>
      </c>
      <c r="BG294" s="144">
        <f>IF(N294="zákl. přenesená",J294,0)</f>
        <v>0</v>
      </c>
      <c r="BH294" s="144">
        <f>IF(N294="sníž. přenesená",J294,0)</f>
        <v>0</v>
      </c>
      <c r="BI294" s="144">
        <f>IF(N294="nulová",J294,0)</f>
        <v>0</v>
      </c>
      <c r="BJ294" s="18" t="s">
        <v>81</v>
      </c>
      <c r="BK294" s="144">
        <f>ROUND(I294*H294,2)</f>
        <v>0</v>
      </c>
      <c r="BL294" s="18" t="s">
        <v>217</v>
      </c>
      <c r="BM294" s="143" t="s">
        <v>1197</v>
      </c>
    </row>
    <row r="295" spans="2:51" s="13" customFormat="1" ht="11.25">
      <c r="B295" s="156"/>
      <c r="D295" s="150" t="s">
        <v>221</v>
      </c>
      <c r="E295" s="157" t="s">
        <v>19</v>
      </c>
      <c r="F295" s="158" t="s">
        <v>2316</v>
      </c>
      <c r="H295" s="159">
        <v>3</v>
      </c>
      <c r="I295" s="160"/>
      <c r="L295" s="156"/>
      <c r="M295" s="161"/>
      <c r="T295" s="162"/>
      <c r="AT295" s="157" t="s">
        <v>221</v>
      </c>
      <c r="AU295" s="157" t="s">
        <v>81</v>
      </c>
      <c r="AV295" s="13" t="s">
        <v>83</v>
      </c>
      <c r="AW295" s="13" t="s">
        <v>34</v>
      </c>
      <c r="AX295" s="13" t="s">
        <v>74</v>
      </c>
      <c r="AY295" s="157" t="s">
        <v>210</v>
      </c>
    </row>
    <row r="296" spans="2:51" s="15" customFormat="1" ht="11.25">
      <c r="B296" s="170"/>
      <c r="D296" s="150" t="s">
        <v>221</v>
      </c>
      <c r="E296" s="171" t="s">
        <v>19</v>
      </c>
      <c r="F296" s="172" t="s">
        <v>236</v>
      </c>
      <c r="H296" s="173">
        <v>3</v>
      </c>
      <c r="I296" s="174"/>
      <c r="L296" s="170"/>
      <c r="M296" s="175"/>
      <c r="T296" s="176"/>
      <c r="AT296" s="171" t="s">
        <v>221</v>
      </c>
      <c r="AU296" s="171" t="s">
        <v>81</v>
      </c>
      <c r="AV296" s="15" t="s">
        <v>217</v>
      </c>
      <c r="AW296" s="15" t="s">
        <v>34</v>
      </c>
      <c r="AX296" s="15" t="s">
        <v>81</v>
      </c>
      <c r="AY296" s="171" t="s">
        <v>210</v>
      </c>
    </row>
    <row r="297" spans="2:65" s="1" customFormat="1" ht="16.5" customHeight="1">
      <c r="B297" s="33"/>
      <c r="C297" s="177" t="s">
        <v>820</v>
      </c>
      <c r="D297" s="177" t="s">
        <v>424</v>
      </c>
      <c r="E297" s="178" t="s">
        <v>4359</v>
      </c>
      <c r="F297" s="179" t="s">
        <v>4360</v>
      </c>
      <c r="G297" s="180" t="s">
        <v>409</v>
      </c>
      <c r="H297" s="181">
        <v>4</v>
      </c>
      <c r="I297" s="182"/>
      <c r="J297" s="183">
        <f>ROUND(I297*H297,2)</f>
        <v>0</v>
      </c>
      <c r="K297" s="179" t="s">
        <v>216</v>
      </c>
      <c r="L297" s="184"/>
      <c r="M297" s="185" t="s">
        <v>19</v>
      </c>
      <c r="N297" s="186" t="s">
        <v>45</v>
      </c>
      <c r="P297" s="141">
        <f>O297*H297</f>
        <v>0</v>
      </c>
      <c r="Q297" s="141">
        <v>0</v>
      </c>
      <c r="R297" s="141">
        <f>Q297*H297</f>
        <v>0</v>
      </c>
      <c r="S297" s="141">
        <v>0</v>
      </c>
      <c r="T297" s="142">
        <f>S297*H297</f>
        <v>0</v>
      </c>
      <c r="AR297" s="143" t="s">
        <v>286</v>
      </c>
      <c r="AT297" s="143" t="s">
        <v>424</v>
      </c>
      <c r="AU297" s="143" t="s">
        <v>81</v>
      </c>
      <c r="AY297" s="18" t="s">
        <v>210</v>
      </c>
      <c r="BE297" s="144">
        <f>IF(N297="základní",J297,0)</f>
        <v>0</v>
      </c>
      <c r="BF297" s="144">
        <f>IF(N297="snížená",J297,0)</f>
        <v>0</v>
      </c>
      <c r="BG297" s="144">
        <f>IF(N297="zákl. přenesená",J297,0)</f>
        <v>0</v>
      </c>
      <c r="BH297" s="144">
        <f>IF(N297="sníž. přenesená",J297,0)</f>
        <v>0</v>
      </c>
      <c r="BI297" s="144">
        <f>IF(N297="nulová",J297,0)</f>
        <v>0</v>
      </c>
      <c r="BJ297" s="18" t="s">
        <v>81</v>
      </c>
      <c r="BK297" s="144">
        <f>ROUND(I297*H297,2)</f>
        <v>0</v>
      </c>
      <c r="BL297" s="18" t="s">
        <v>217</v>
      </c>
      <c r="BM297" s="143" t="s">
        <v>1213</v>
      </c>
    </row>
    <row r="298" spans="2:51" s="13" customFormat="1" ht="11.25">
      <c r="B298" s="156"/>
      <c r="D298" s="150" t="s">
        <v>221</v>
      </c>
      <c r="E298" s="157" t="s">
        <v>19</v>
      </c>
      <c r="F298" s="158" t="s">
        <v>3237</v>
      </c>
      <c r="H298" s="159">
        <v>4</v>
      </c>
      <c r="I298" s="160"/>
      <c r="L298" s="156"/>
      <c r="M298" s="161"/>
      <c r="T298" s="162"/>
      <c r="AT298" s="157" t="s">
        <v>221</v>
      </c>
      <c r="AU298" s="157" t="s">
        <v>81</v>
      </c>
      <c r="AV298" s="13" t="s">
        <v>83</v>
      </c>
      <c r="AW298" s="13" t="s">
        <v>34</v>
      </c>
      <c r="AX298" s="13" t="s">
        <v>74</v>
      </c>
      <c r="AY298" s="157" t="s">
        <v>210</v>
      </c>
    </row>
    <row r="299" spans="2:51" s="15" customFormat="1" ht="11.25">
      <c r="B299" s="170"/>
      <c r="D299" s="150" t="s">
        <v>221</v>
      </c>
      <c r="E299" s="171" t="s">
        <v>19</v>
      </c>
      <c r="F299" s="172" t="s">
        <v>236</v>
      </c>
      <c r="H299" s="173">
        <v>4</v>
      </c>
      <c r="I299" s="174"/>
      <c r="L299" s="170"/>
      <c r="M299" s="175"/>
      <c r="T299" s="176"/>
      <c r="AT299" s="171" t="s">
        <v>221</v>
      </c>
      <c r="AU299" s="171" t="s">
        <v>81</v>
      </c>
      <c r="AV299" s="15" t="s">
        <v>217</v>
      </c>
      <c r="AW299" s="15" t="s">
        <v>34</v>
      </c>
      <c r="AX299" s="15" t="s">
        <v>81</v>
      </c>
      <c r="AY299" s="171" t="s">
        <v>210</v>
      </c>
    </row>
    <row r="300" spans="2:65" s="1" customFormat="1" ht="16.5" customHeight="1">
      <c r="B300" s="33"/>
      <c r="C300" s="132" t="s">
        <v>847</v>
      </c>
      <c r="D300" s="132" t="s">
        <v>212</v>
      </c>
      <c r="E300" s="133" t="s">
        <v>4361</v>
      </c>
      <c r="F300" s="134" t="s">
        <v>4362</v>
      </c>
      <c r="G300" s="135" t="s">
        <v>409</v>
      </c>
      <c r="H300" s="136">
        <v>12</v>
      </c>
      <c r="I300" s="137"/>
      <c r="J300" s="138">
        <f>ROUND(I300*H300,2)</f>
        <v>0</v>
      </c>
      <c r="K300" s="134" t="s">
        <v>216</v>
      </c>
      <c r="L300" s="33"/>
      <c r="M300" s="139" t="s">
        <v>19</v>
      </c>
      <c r="N300" s="140" t="s">
        <v>45</v>
      </c>
      <c r="P300" s="141">
        <f>O300*H300</f>
        <v>0</v>
      </c>
      <c r="Q300" s="141">
        <v>0.21734</v>
      </c>
      <c r="R300" s="141">
        <f>Q300*H300</f>
        <v>2.60808</v>
      </c>
      <c r="S300" s="141">
        <v>0</v>
      </c>
      <c r="T300" s="142">
        <f>S300*H300</f>
        <v>0</v>
      </c>
      <c r="AR300" s="143" t="s">
        <v>217</v>
      </c>
      <c r="AT300" s="143" t="s">
        <v>212</v>
      </c>
      <c r="AU300" s="143" t="s">
        <v>81</v>
      </c>
      <c r="AY300" s="18" t="s">
        <v>210</v>
      </c>
      <c r="BE300" s="144">
        <f>IF(N300="základní",J300,0)</f>
        <v>0</v>
      </c>
      <c r="BF300" s="144">
        <f>IF(N300="snížená",J300,0)</f>
        <v>0</v>
      </c>
      <c r="BG300" s="144">
        <f>IF(N300="zákl. přenesená",J300,0)</f>
        <v>0</v>
      </c>
      <c r="BH300" s="144">
        <f>IF(N300="sníž. přenesená",J300,0)</f>
        <v>0</v>
      </c>
      <c r="BI300" s="144">
        <f>IF(N300="nulová",J300,0)</f>
        <v>0</v>
      </c>
      <c r="BJ300" s="18" t="s">
        <v>81</v>
      </c>
      <c r="BK300" s="144">
        <f>ROUND(I300*H300,2)</f>
        <v>0</v>
      </c>
      <c r="BL300" s="18" t="s">
        <v>217</v>
      </c>
      <c r="BM300" s="143" t="s">
        <v>1232</v>
      </c>
    </row>
    <row r="301" spans="2:47" s="1" customFormat="1" ht="11.25">
      <c r="B301" s="33"/>
      <c r="D301" s="145" t="s">
        <v>219</v>
      </c>
      <c r="F301" s="146" t="s">
        <v>4363</v>
      </c>
      <c r="I301" s="147"/>
      <c r="L301" s="33"/>
      <c r="M301" s="148"/>
      <c r="T301" s="54"/>
      <c r="AT301" s="18" t="s">
        <v>219</v>
      </c>
      <c r="AU301" s="18" t="s">
        <v>81</v>
      </c>
    </row>
    <row r="302" spans="2:51" s="13" customFormat="1" ht="11.25">
      <c r="B302" s="156"/>
      <c r="D302" s="150" t="s">
        <v>221</v>
      </c>
      <c r="E302" s="157" t="s">
        <v>19</v>
      </c>
      <c r="F302" s="158" t="s">
        <v>4278</v>
      </c>
      <c r="H302" s="159">
        <v>12</v>
      </c>
      <c r="I302" s="160"/>
      <c r="L302" s="156"/>
      <c r="M302" s="161"/>
      <c r="T302" s="162"/>
      <c r="AT302" s="157" t="s">
        <v>221</v>
      </c>
      <c r="AU302" s="157" t="s">
        <v>81</v>
      </c>
      <c r="AV302" s="13" t="s">
        <v>83</v>
      </c>
      <c r="AW302" s="13" t="s">
        <v>34</v>
      </c>
      <c r="AX302" s="13" t="s">
        <v>74</v>
      </c>
      <c r="AY302" s="157" t="s">
        <v>210</v>
      </c>
    </row>
    <row r="303" spans="2:51" s="15" customFormat="1" ht="11.25">
      <c r="B303" s="170"/>
      <c r="D303" s="150" t="s">
        <v>221</v>
      </c>
      <c r="E303" s="171" t="s">
        <v>19</v>
      </c>
      <c r="F303" s="172" t="s">
        <v>236</v>
      </c>
      <c r="H303" s="173">
        <v>12</v>
      </c>
      <c r="I303" s="174"/>
      <c r="L303" s="170"/>
      <c r="M303" s="175"/>
      <c r="T303" s="176"/>
      <c r="AT303" s="171" t="s">
        <v>221</v>
      </c>
      <c r="AU303" s="171" t="s">
        <v>81</v>
      </c>
      <c r="AV303" s="15" t="s">
        <v>217</v>
      </c>
      <c r="AW303" s="15" t="s">
        <v>34</v>
      </c>
      <c r="AX303" s="15" t="s">
        <v>81</v>
      </c>
      <c r="AY303" s="171" t="s">
        <v>210</v>
      </c>
    </row>
    <row r="304" spans="2:65" s="1" customFormat="1" ht="16.5" customHeight="1">
      <c r="B304" s="33"/>
      <c r="C304" s="177" t="s">
        <v>855</v>
      </c>
      <c r="D304" s="177" t="s">
        <v>424</v>
      </c>
      <c r="E304" s="178" t="s">
        <v>4364</v>
      </c>
      <c r="F304" s="179" t="s">
        <v>4365</v>
      </c>
      <c r="G304" s="180" t="s">
        <v>409</v>
      </c>
      <c r="H304" s="181">
        <v>12</v>
      </c>
      <c r="I304" s="182"/>
      <c r="J304" s="183">
        <f>ROUND(I304*H304,2)</f>
        <v>0</v>
      </c>
      <c r="K304" s="179" t="s">
        <v>296</v>
      </c>
      <c r="L304" s="184"/>
      <c r="M304" s="185" t="s">
        <v>19</v>
      </c>
      <c r="N304" s="186" t="s">
        <v>45</v>
      </c>
      <c r="P304" s="141">
        <f>O304*H304</f>
        <v>0</v>
      </c>
      <c r="Q304" s="141">
        <v>0</v>
      </c>
      <c r="R304" s="141">
        <f>Q304*H304</f>
        <v>0</v>
      </c>
      <c r="S304" s="141">
        <v>0</v>
      </c>
      <c r="T304" s="142">
        <f>S304*H304</f>
        <v>0</v>
      </c>
      <c r="AR304" s="143" t="s">
        <v>286</v>
      </c>
      <c r="AT304" s="143" t="s">
        <v>424</v>
      </c>
      <c r="AU304" s="143" t="s">
        <v>81</v>
      </c>
      <c r="AY304" s="18" t="s">
        <v>210</v>
      </c>
      <c r="BE304" s="144">
        <f>IF(N304="základní",J304,0)</f>
        <v>0</v>
      </c>
      <c r="BF304" s="144">
        <f>IF(N304="snížená",J304,0)</f>
        <v>0</v>
      </c>
      <c r="BG304" s="144">
        <f>IF(N304="zákl. přenesená",J304,0)</f>
        <v>0</v>
      </c>
      <c r="BH304" s="144">
        <f>IF(N304="sníž. přenesená",J304,0)</f>
        <v>0</v>
      </c>
      <c r="BI304" s="144">
        <f>IF(N304="nulová",J304,0)</f>
        <v>0</v>
      </c>
      <c r="BJ304" s="18" t="s">
        <v>81</v>
      </c>
      <c r="BK304" s="144">
        <f>ROUND(I304*H304,2)</f>
        <v>0</v>
      </c>
      <c r="BL304" s="18" t="s">
        <v>217</v>
      </c>
      <c r="BM304" s="143" t="s">
        <v>1242</v>
      </c>
    </row>
    <row r="305" spans="2:51" s="13" customFormat="1" ht="11.25">
      <c r="B305" s="156"/>
      <c r="D305" s="150" t="s">
        <v>221</v>
      </c>
      <c r="E305" s="157" t="s">
        <v>19</v>
      </c>
      <c r="F305" s="158" t="s">
        <v>4278</v>
      </c>
      <c r="H305" s="159">
        <v>12</v>
      </c>
      <c r="I305" s="160"/>
      <c r="L305" s="156"/>
      <c r="M305" s="161"/>
      <c r="T305" s="162"/>
      <c r="AT305" s="157" t="s">
        <v>221</v>
      </c>
      <c r="AU305" s="157" t="s">
        <v>81</v>
      </c>
      <c r="AV305" s="13" t="s">
        <v>83</v>
      </c>
      <c r="AW305" s="13" t="s">
        <v>34</v>
      </c>
      <c r="AX305" s="13" t="s">
        <v>74</v>
      </c>
      <c r="AY305" s="157" t="s">
        <v>210</v>
      </c>
    </row>
    <row r="306" spans="2:51" s="15" customFormat="1" ht="11.25">
      <c r="B306" s="170"/>
      <c r="D306" s="150" t="s">
        <v>221</v>
      </c>
      <c r="E306" s="171" t="s">
        <v>19</v>
      </c>
      <c r="F306" s="172" t="s">
        <v>236</v>
      </c>
      <c r="H306" s="173">
        <v>12</v>
      </c>
      <c r="I306" s="174"/>
      <c r="L306" s="170"/>
      <c r="M306" s="175"/>
      <c r="T306" s="176"/>
      <c r="AT306" s="171" t="s">
        <v>221</v>
      </c>
      <c r="AU306" s="171" t="s">
        <v>81</v>
      </c>
      <c r="AV306" s="15" t="s">
        <v>217</v>
      </c>
      <c r="AW306" s="15" t="s">
        <v>34</v>
      </c>
      <c r="AX306" s="15" t="s">
        <v>81</v>
      </c>
      <c r="AY306" s="171" t="s">
        <v>210</v>
      </c>
    </row>
    <row r="307" spans="2:63" s="11" customFormat="1" ht="25.9" customHeight="1">
      <c r="B307" s="120"/>
      <c r="D307" s="121" t="s">
        <v>73</v>
      </c>
      <c r="E307" s="122" t="s">
        <v>4366</v>
      </c>
      <c r="F307" s="122" t="s">
        <v>4367</v>
      </c>
      <c r="I307" s="123"/>
      <c r="J307" s="124">
        <f>BK307</f>
        <v>0</v>
      </c>
      <c r="L307" s="120"/>
      <c r="M307" s="125"/>
      <c r="P307" s="126">
        <f>SUM(P308:P328)</f>
        <v>0</v>
      </c>
      <c r="R307" s="126">
        <f>SUM(R308:R328)</f>
        <v>2.01194</v>
      </c>
      <c r="T307" s="127">
        <f>SUM(T308:T328)</f>
        <v>0</v>
      </c>
      <c r="AR307" s="121" t="s">
        <v>81</v>
      </c>
      <c r="AT307" s="128" t="s">
        <v>73</v>
      </c>
      <c r="AU307" s="128" t="s">
        <v>74</v>
      </c>
      <c r="AY307" s="121" t="s">
        <v>210</v>
      </c>
      <c r="BK307" s="129">
        <f>SUM(BK308:BK328)</f>
        <v>0</v>
      </c>
    </row>
    <row r="308" spans="2:65" s="1" customFormat="1" ht="24.2" customHeight="1">
      <c r="B308" s="33"/>
      <c r="C308" s="132" t="s">
        <v>860</v>
      </c>
      <c r="D308" s="132" t="s">
        <v>212</v>
      </c>
      <c r="E308" s="133" t="s">
        <v>4368</v>
      </c>
      <c r="F308" s="134" t="s">
        <v>4369</v>
      </c>
      <c r="G308" s="135" t="s">
        <v>409</v>
      </c>
      <c r="H308" s="136">
        <v>5</v>
      </c>
      <c r="I308" s="137"/>
      <c r="J308" s="138">
        <f>ROUND(I308*H308,2)</f>
        <v>0</v>
      </c>
      <c r="K308" s="134" t="s">
        <v>216</v>
      </c>
      <c r="L308" s="33"/>
      <c r="M308" s="139" t="s">
        <v>19</v>
      </c>
      <c r="N308" s="140" t="s">
        <v>45</v>
      </c>
      <c r="P308" s="141">
        <f>O308*H308</f>
        <v>0</v>
      </c>
      <c r="Q308" s="141">
        <v>0.1056</v>
      </c>
      <c r="R308" s="141">
        <f>Q308*H308</f>
        <v>0.528</v>
      </c>
      <c r="S308" s="141">
        <v>0</v>
      </c>
      <c r="T308" s="142">
        <f>S308*H308</f>
        <v>0</v>
      </c>
      <c r="AR308" s="143" t="s">
        <v>217</v>
      </c>
      <c r="AT308" s="143" t="s">
        <v>212</v>
      </c>
      <c r="AU308" s="143" t="s">
        <v>81</v>
      </c>
      <c r="AY308" s="18" t="s">
        <v>210</v>
      </c>
      <c r="BE308" s="144">
        <f>IF(N308="základní",J308,0)</f>
        <v>0</v>
      </c>
      <c r="BF308" s="144">
        <f>IF(N308="snížená",J308,0)</f>
        <v>0</v>
      </c>
      <c r="BG308" s="144">
        <f>IF(N308="zákl. přenesená",J308,0)</f>
        <v>0</v>
      </c>
      <c r="BH308" s="144">
        <f>IF(N308="sníž. přenesená",J308,0)</f>
        <v>0</v>
      </c>
      <c r="BI308" s="144">
        <f>IF(N308="nulová",J308,0)</f>
        <v>0</v>
      </c>
      <c r="BJ308" s="18" t="s">
        <v>81</v>
      </c>
      <c r="BK308" s="144">
        <f>ROUND(I308*H308,2)</f>
        <v>0</v>
      </c>
      <c r="BL308" s="18" t="s">
        <v>217</v>
      </c>
      <c r="BM308" s="143" t="s">
        <v>1261</v>
      </c>
    </row>
    <row r="309" spans="2:47" s="1" customFormat="1" ht="11.25">
      <c r="B309" s="33"/>
      <c r="D309" s="145" t="s">
        <v>219</v>
      </c>
      <c r="F309" s="146" t="s">
        <v>4370</v>
      </c>
      <c r="I309" s="147"/>
      <c r="L309" s="33"/>
      <c r="M309" s="148"/>
      <c r="T309" s="54"/>
      <c r="AT309" s="18" t="s">
        <v>219</v>
      </c>
      <c r="AU309" s="18" t="s">
        <v>81</v>
      </c>
    </row>
    <row r="310" spans="2:51" s="13" customFormat="1" ht="11.25">
      <c r="B310" s="156"/>
      <c r="D310" s="150" t="s">
        <v>221</v>
      </c>
      <c r="E310" s="157" t="s">
        <v>19</v>
      </c>
      <c r="F310" s="158" t="s">
        <v>3221</v>
      </c>
      <c r="H310" s="159">
        <v>5</v>
      </c>
      <c r="I310" s="160"/>
      <c r="L310" s="156"/>
      <c r="M310" s="161"/>
      <c r="T310" s="162"/>
      <c r="AT310" s="157" t="s">
        <v>221</v>
      </c>
      <c r="AU310" s="157" t="s">
        <v>81</v>
      </c>
      <c r="AV310" s="13" t="s">
        <v>83</v>
      </c>
      <c r="AW310" s="13" t="s">
        <v>34</v>
      </c>
      <c r="AX310" s="13" t="s">
        <v>74</v>
      </c>
      <c r="AY310" s="157" t="s">
        <v>210</v>
      </c>
    </row>
    <row r="311" spans="2:51" s="15" customFormat="1" ht="11.25">
      <c r="B311" s="170"/>
      <c r="D311" s="150" t="s">
        <v>221</v>
      </c>
      <c r="E311" s="171" t="s">
        <v>19</v>
      </c>
      <c r="F311" s="172" t="s">
        <v>236</v>
      </c>
      <c r="H311" s="173">
        <v>5</v>
      </c>
      <c r="I311" s="174"/>
      <c r="L311" s="170"/>
      <c r="M311" s="175"/>
      <c r="T311" s="176"/>
      <c r="AT311" s="171" t="s">
        <v>221</v>
      </c>
      <c r="AU311" s="171" t="s">
        <v>81</v>
      </c>
      <c r="AV311" s="15" t="s">
        <v>217</v>
      </c>
      <c r="AW311" s="15" t="s">
        <v>34</v>
      </c>
      <c r="AX311" s="15" t="s">
        <v>81</v>
      </c>
      <c r="AY311" s="171" t="s">
        <v>210</v>
      </c>
    </row>
    <row r="312" spans="2:65" s="1" customFormat="1" ht="24.2" customHeight="1">
      <c r="B312" s="33"/>
      <c r="C312" s="132" t="s">
        <v>865</v>
      </c>
      <c r="D312" s="132" t="s">
        <v>212</v>
      </c>
      <c r="E312" s="133" t="s">
        <v>4371</v>
      </c>
      <c r="F312" s="134" t="s">
        <v>4372</v>
      </c>
      <c r="G312" s="135" t="s">
        <v>409</v>
      </c>
      <c r="H312" s="136">
        <v>5</v>
      </c>
      <c r="I312" s="137"/>
      <c r="J312" s="138">
        <f>ROUND(I312*H312,2)</f>
        <v>0</v>
      </c>
      <c r="K312" s="134" t="s">
        <v>216</v>
      </c>
      <c r="L312" s="33"/>
      <c r="M312" s="139" t="s">
        <v>19</v>
      </c>
      <c r="N312" s="140" t="s">
        <v>45</v>
      </c>
      <c r="P312" s="141">
        <f>O312*H312</f>
        <v>0</v>
      </c>
      <c r="Q312" s="141">
        <v>0.01212</v>
      </c>
      <c r="R312" s="141">
        <f>Q312*H312</f>
        <v>0.0606</v>
      </c>
      <c r="S312" s="141">
        <v>0</v>
      </c>
      <c r="T312" s="142">
        <f>S312*H312</f>
        <v>0</v>
      </c>
      <c r="AR312" s="143" t="s">
        <v>217</v>
      </c>
      <c r="AT312" s="143" t="s">
        <v>212</v>
      </c>
      <c r="AU312" s="143" t="s">
        <v>81</v>
      </c>
      <c r="AY312" s="18" t="s">
        <v>210</v>
      </c>
      <c r="BE312" s="144">
        <f>IF(N312="základní",J312,0)</f>
        <v>0</v>
      </c>
      <c r="BF312" s="144">
        <f>IF(N312="snížená",J312,0)</f>
        <v>0</v>
      </c>
      <c r="BG312" s="144">
        <f>IF(N312="zákl. přenesená",J312,0)</f>
        <v>0</v>
      </c>
      <c r="BH312" s="144">
        <f>IF(N312="sníž. přenesená",J312,0)</f>
        <v>0</v>
      </c>
      <c r="BI312" s="144">
        <f>IF(N312="nulová",J312,0)</f>
        <v>0</v>
      </c>
      <c r="BJ312" s="18" t="s">
        <v>81</v>
      </c>
      <c r="BK312" s="144">
        <f>ROUND(I312*H312,2)</f>
        <v>0</v>
      </c>
      <c r="BL312" s="18" t="s">
        <v>217</v>
      </c>
      <c r="BM312" s="143" t="s">
        <v>1275</v>
      </c>
    </row>
    <row r="313" spans="2:47" s="1" customFormat="1" ht="11.25">
      <c r="B313" s="33"/>
      <c r="D313" s="145" t="s">
        <v>219</v>
      </c>
      <c r="F313" s="146" t="s">
        <v>4373</v>
      </c>
      <c r="I313" s="147"/>
      <c r="L313" s="33"/>
      <c r="M313" s="148"/>
      <c r="T313" s="54"/>
      <c r="AT313" s="18" t="s">
        <v>219</v>
      </c>
      <c r="AU313" s="18" t="s">
        <v>81</v>
      </c>
    </row>
    <row r="314" spans="2:51" s="13" customFormat="1" ht="11.25">
      <c r="B314" s="156"/>
      <c r="D314" s="150" t="s">
        <v>221</v>
      </c>
      <c r="E314" s="157" t="s">
        <v>19</v>
      </c>
      <c r="F314" s="158" t="s">
        <v>3221</v>
      </c>
      <c r="H314" s="159">
        <v>5</v>
      </c>
      <c r="I314" s="160"/>
      <c r="L314" s="156"/>
      <c r="M314" s="161"/>
      <c r="T314" s="162"/>
      <c r="AT314" s="157" t="s">
        <v>221</v>
      </c>
      <c r="AU314" s="157" t="s">
        <v>81</v>
      </c>
      <c r="AV314" s="13" t="s">
        <v>83</v>
      </c>
      <c r="AW314" s="13" t="s">
        <v>34</v>
      </c>
      <c r="AX314" s="13" t="s">
        <v>74</v>
      </c>
      <c r="AY314" s="157" t="s">
        <v>210</v>
      </c>
    </row>
    <row r="315" spans="2:51" s="15" customFormat="1" ht="11.25">
      <c r="B315" s="170"/>
      <c r="D315" s="150" t="s">
        <v>221</v>
      </c>
      <c r="E315" s="171" t="s">
        <v>19</v>
      </c>
      <c r="F315" s="172" t="s">
        <v>236</v>
      </c>
      <c r="H315" s="173">
        <v>5</v>
      </c>
      <c r="I315" s="174"/>
      <c r="L315" s="170"/>
      <c r="M315" s="175"/>
      <c r="T315" s="176"/>
      <c r="AT315" s="171" t="s">
        <v>221</v>
      </c>
      <c r="AU315" s="171" t="s">
        <v>81</v>
      </c>
      <c r="AV315" s="15" t="s">
        <v>217</v>
      </c>
      <c r="AW315" s="15" t="s">
        <v>34</v>
      </c>
      <c r="AX315" s="15" t="s">
        <v>81</v>
      </c>
      <c r="AY315" s="171" t="s">
        <v>210</v>
      </c>
    </row>
    <row r="316" spans="2:65" s="1" customFormat="1" ht="24.2" customHeight="1">
      <c r="B316" s="33"/>
      <c r="C316" s="132" t="s">
        <v>872</v>
      </c>
      <c r="D316" s="132" t="s">
        <v>212</v>
      </c>
      <c r="E316" s="133" t="s">
        <v>4374</v>
      </c>
      <c r="F316" s="134" t="s">
        <v>4375</v>
      </c>
      <c r="G316" s="135" t="s">
        <v>409</v>
      </c>
      <c r="H316" s="136">
        <v>5</v>
      </c>
      <c r="I316" s="137"/>
      <c r="J316" s="138">
        <f>ROUND(I316*H316,2)</f>
        <v>0</v>
      </c>
      <c r="K316" s="134" t="s">
        <v>216</v>
      </c>
      <c r="L316" s="33"/>
      <c r="M316" s="139" t="s">
        <v>19</v>
      </c>
      <c r="N316" s="140" t="s">
        <v>45</v>
      </c>
      <c r="P316" s="141">
        <f>O316*H316</f>
        <v>0</v>
      </c>
      <c r="Q316" s="141">
        <v>0</v>
      </c>
      <c r="R316" s="141">
        <f>Q316*H316</f>
        <v>0</v>
      </c>
      <c r="S316" s="141">
        <v>0</v>
      </c>
      <c r="T316" s="142">
        <f>S316*H316</f>
        <v>0</v>
      </c>
      <c r="AR316" s="143" t="s">
        <v>217</v>
      </c>
      <c r="AT316" s="143" t="s">
        <v>212</v>
      </c>
      <c r="AU316" s="143" t="s">
        <v>81</v>
      </c>
      <c r="AY316" s="18" t="s">
        <v>210</v>
      </c>
      <c r="BE316" s="144">
        <f>IF(N316="základní",J316,0)</f>
        <v>0</v>
      </c>
      <c r="BF316" s="144">
        <f>IF(N316="snížená",J316,0)</f>
        <v>0</v>
      </c>
      <c r="BG316" s="144">
        <f>IF(N316="zákl. přenesená",J316,0)</f>
        <v>0</v>
      </c>
      <c r="BH316" s="144">
        <f>IF(N316="sníž. přenesená",J316,0)</f>
        <v>0</v>
      </c>
      <c r="BI316" s="144">
        <f>IF(N316="nulová",J316,0)</f>
        <v>0</v>
      </c>
      <c r="BJ316" s="18" t="s">
        <v>81</v>
      </c>
      <c r="BK316" s="144">
        <f>ROUND(I316*H316,2)</f>
        <v>0</v>
      </c>
      <c r="BL316" s="18" t="s">
        <v>217</v>
      </c>
      <c r="BM316" s="143" t="s">
        <v>1285</v>
      </c>
    </row>
    <row r="317" spans="2:47" s="1" customFormat="1" ht="11.25">
      <c r="B317" s="33"/>
      <c r="D317" s="145" t="s">
        <v>219</v>
      </c>
      <c r="F317" s="146" t="s">
        <v>4376</v>
      </c>
      <c r="I317" s="147"/>
      <c r="L317" s="33"/>
      <c r="M317" s="148"/>
      <c r="T317" s="54"/>
      <c r="AT317" s="18" t="s">
        <v>219</v>
      </c>
      <c r="AU317" s="18" t="s">
        <v>81</v>
      </c>
    </row>
    <row r="318" spans="2:51" s="13" customFormat="1" ht="11.25">
      <c r="B318" s="156"/>
      <c r="D318" s="150" t="s">
        <v>221</v>
      </c>
      <c r="E318" s="157" t="s">
        <v>19</v>
      </c>
      <c r="F318" s="158" t="s">
        <v>3221</v>
      </c>
      <c r="H318" s="159">
        <v>5</v>
      </c>
      <c r="I318" s="160"/>
      <c r="L318" s="156"/>
      <c r="M318" s="161"/>
      <c r="T318" s="162"/>
      <c r="AT318" s="157" t="s">
        <v>221</v>
      </c>
      <c r="AU318" s="157" t="s">
        <v>81</v>
      </c>
      <c r="AV318" s="13" t="s">
        <v>83</v>
      </c>
      <c r="AW318" s="13" t="s">
        <v>34</v>
      </c>
      <c r="AX318" s="13" t="s">
        <v>74</v>
      </c>
      <c r="AY318" s="157" t="s">
        <v>210</v>
      </c>
    </row>
    <row r="319" spans="2:51" s="15" customFormat="1" ht="11.25">
      <c r="B319" s="170"/>
      <c r="D319" s="150" t="s">
        <v>221</v>
      </c>
      <c r="E319" s="171" t="s">
        <v>19</v>
      </c>
      <c r="F319" s="172" t="s">
        <v>236</v>
      </c>
      <c r="H319" s="173">
        <v>5</v>
      </c>
      <c r="I319" s="174"/>
      <c r="L319" s="170"/>
      <c r="M319" s="175"/>
      <c r="T319" s="176"/>
      <c r="AT319" s="171" t="s">
        <v>221</v>
      </c>
      <c r="AU319" s="171" t="s">
        <v>81</v>
      </c>
      <c r="AV319" s="15" t="s">
        <v>217</v>
      </c>
      <c r="AW319" s="15" t="s">
        <v>34</v>
      </c>
      <c r="AX319" s="15" t="s">
        <v>81</v>
      </c>
      <c r="AY319" s="171" t="s">
        <v>210</v>
      </c>
    </row>
    <row r="320" spans="2:65" s="1" customFormat="1" ht="24.2" customHeight="1">
      <c r="B320" s="33"/>
      <c r="C320" s="132" t="s">
        <v>879</v>
      </c>
      <c r="D320" s="132" t="s">
        <v>212</v>
      </c>
      <c r="E320" s="133" t="s">
        <v>4377</v>
      </c>
      <c r="F320" s="134" t="s">
        <v>4378</v>
      </c>
      <c r="G320" s="135" t="s">
        <v>409</v>
      </c>
      <c r="H320" s="136">
        <v>5</v>
      </c>
      <c r="I320" s="137"/>
      <c r="J320" s="138">
        <f>ROUND(I320*H320,2)</f>
        <v>0</v>
      </c>
      <c r="K320" s="134" t="s">
        <v>216</v>
      </c>
      <c r="L320" s="33"/>
      <c r="M320" s="139" t="s">
        <v>19</v>
      </c>
      <c r="N320" s="140" t="s">
        <v>45</v>
      </c>
      <c r="P320" s="141">
        <f>O320*H320</f>
        <v>0</v>
      </c>
      <c r="Q320" s="141">
        <v>0.2838</v>
      </c>
      <c r="R320" s="141">
        <f>Q320*H320</f>
        <v>1.419</v>
      </c>
      <c r="S320" s="141">
        <v>0</v>
      </c>
      <c r="T320" s="142">
        <f>S320*H320</f>
        <v>0</v>
      </c>
      <c r="AR320" s="143" t="s">
        <v>217</v>
      </c>
      <c r="AT320" s="143" t="s">
        <v>212</v>
      </c>
      <c r="AU320" s="143" t="s">
        <v>81</v>
      </c>
      <c r="AY320" s="18" t="s">
        <v>210</v>
      </c>
      <c r="BE320" s="144">
        <f>IF(N320="základní",J320,0)</f>
        <v>0</v>
      </c>
      <c r="BF320" s="144">
        <f>IF(N320="snížená",J320,0)</f>
        <v>0</v>
      </c>
      <c r="BG320" s="144">
        <f>IF(N320="zákl. přenesená",J320,0)</f>
        <v>0</v>
      </c>
      <c r="BH320" s="144">
        <f>IF(N320="sníž. přenesená",J320,0)</f>
        <v>0</v>
      </c>
      <c r="BI320" s="144">
        <f>IF(N320="nulová",J320,0)</f>
        <v>0</v>
      </c>
      <c r="BJ320" s="18" t="s">
        <v>81</v>
      </c>
      <c r="BK320" s="144">
        <f>ROUND(I320*H320,2)</f>
        <v>0</v>
      </c>
      <c r="BL320" s="18" t="s">
        <v>217</v>
      </c>
      <c r="BM320" s="143" t="s">
        <v>1301</v>
      </c>
    </row>
    <row r="321" spans="2:47" s="1" customFormat="1" ht="11.25">
      <c r="B321" s="33"/>
      <c r="D321" s="145" t="s">
        <v>219</v>
      </c>
      <c r="F321" s="146" t="s">
        <v>4379</v>
      </c>
      <c r="I321" s="147"/>
      <c r="L321" s="33"/>
      <c r="M321" s="148"/>
      <c r="T321" s="54"/>
      <c r="AT321" s="18" t="s">
        <v>219</v>
      </c>
      <c r="AU321" s="18" t="s">
        <v>81</v>
      </c>
    </row>
    <row r="322" spans="2:51" s="13" customFormat="1" ht="11.25">
      <c r="B322" s="156"/>
      <c r="D322" s="150" t="s">
        <v>221</v>
      </c>
      <c r="E322" s="157" t="s">
        <v>19</v>
      </c>
      <c r="F322" s="158" t="s">
        <v>3221</v>
      </c>
      <c r="H322" s="159">
        <v>5</v>
      </c>
      <c r="I322" s="160"/>
      <c r="L322" s="156"/>
      <c r="M322" s="161"/>
      <c r="T322" s="162"/>
      <c r="AT322" s="157" t="s">
        <v>221</v>
      </c>
      <c r="AU322" s="157" t="s">
        <v>81</v>
      </c>
      <c r="AV322" s="13" t="s">
        <v>83</v>
      </c>
      <c r="AW322" s="13" t="s">
        <v>34</v>
      </c>
      <c r="AX322" s="13" t="s">
        <v>74</v>
      </c>
      <c r="AY322" s="157" t="s">
        <v>210</v>
      </c>
    </row>
    <row r="323" spans="2:51" s="15" customFormat="1" ht="11.25">
      <c r="B323" s="170"/>
      <c r="D323" s="150" t="s">
        <v>221</v>
      </c>
      <c r="E323" s="171" t="s">
        <v>19</v>
      </c>
      <c r="F323" s="172" t="s">
        <v>236</v>
      </c>
      <c r="H323" s="173">
        <v>5</v>
      </c>
      <c r="I323" s="174"/>
      <c r="L323" s="170"/>
      <c r="M323" s="175"/>
      <c r="T323" s="176"/>
      <c r="AT323" s="171" t="s">
        <v>221</v>
      </c>
      <c r="AU323" s="171" t="s">
        <v>81</v>
      </c>
      <c r="AV323" s="15" t="s">
        <v>217</v>
      </c>
      <c r="AW323" s="15" t="s">
        <v>34</v>
      </c>
      <c r="AX323" s="15" t="s">
        <v>81</v>
      </c>
      <c r="AY323" s="171" t="s">
        <v>210</v>
      </c>
    </row>
    <row r="324" spans="2:65" s="1" customFormat="1" ht="16.5" customHeight="1">
      <c r="B324" s="33"/>
      <c r="C324" s="132" t="s">
        <v>884</v>
      </c>
      <c r="D324" s="132" t="s">
        <v>212</v>
      </c>
      <c r="E324" s="133" t="s">
        <v>4380</v>
      </c>
      <c r="F324" s="134" t="s">
        <v>4381</v>
      </c>
      <c r="G324" s="135" t="s">
        <v>409</v>
      </c>
      <c r="H324" s="136">
        <v>7</v>
      </c>
      <c r="I324" s="137"/>
      <c r="J324" s="138">
        <f>ROUND(I324*H324,2)</f>
        <v>0</v>
      </c>
      <c r="K324" s="134" t="s">
        <v>216</v>
      </c>
      <c r="L324" s="33"/>
      <c r="M324" s="139" t="s">
        <v>19</v>
      </c>
      <c r="N324" s="140" t="s">
        <v>45</v>
      </c>
      <c r="P324" s="141">
        <f>O324*H324</f>
        <v>0</v>
      </c>
      <c r="Q324" s="141">
        <v>0.00062</v>
      </c>
      <c r="R324" s="141">
        <f>Q324*H324</f>
        <v>0.00434</v>
      </c>
      <c r="S324" s="141">
        <v>0</v>
      </c>
      <c r="T324" s="142">
        <f>S324*H324</f>
        <v>0</v>
      </c>
      <c r="AR324" s="143" t="s">
        <v>217</v>
      </c>
      <c r="AT324" s="143" t="s">
        <v>212</v>
      </c>
      <c r="AU324" s="143" t="s">
        <v>81</v>
      </c>
      <c r="AY324" s="18" t="s">
        <v>210</v>
      </c>
      <c r="BE324" s="144">
        <f>IF(N324="základní",J324,0)</f>
        <v>0</v>
      </c>
      <c r="BF324" s="144">
        <f>IF(N324="snížená",J324,0)</f>
        <v>0</v>
      </c>
      <c r="BG324" s="144">
        <f>IF(N324="zákl. přenesená",J324,0)</f>
        <v>0</v>
      </c>
      <c r="BH324" s="144">
        <f>IF(N324="sníž. přenesená",J324,0)</f>
        <v>0</v>
      </c>
      <c r="BI324" s="144">
        <f>IF(N324="nulová",J324,0)</f>
        <v>0</v>
      </c>
      <c r="BJ324" s="18" t="s">
        <v>81</v>
      </c>
      <c r="BK324" s="144">
        <f>ROUND(I324*H324,2)</f>
        <v>0</v>
      </c>
      <c r="BL324" s="18" t="s">
        <v>217</v>
      </c>
      <c r="BM324" s="143" t="s">
        <v>1315</v>
      </c>
    </row>
    <row r="325" spans="2:47" s="1" customFormat="1" ht="11.25">
      <c r="B325" s="33"/>
      <c r="D325" s="145" t="s">
        <v>219</v>
      </c>
      <c r="F325" s="146" t="s">
        <v>4382</v>
      </c>
      <c r="I325" s="147"/>
      <c r="L325" s="33"/>
      <c r="M325" s="148"/>
      <c r="T325" s="54"/>
      <c r="AT325" s="18" t="s">
        <v>219</v>
      </c>
      <c r="AU325" s="18" t="s">
        <v>81</v>
      </c>
    </row>
    <row r="326" spans="2:51" s="12" customFormat="1" ht="11.25">
      <c r="B326" s="149"/>
      <c r="D326" s="150" t="s">
        <v>221</v>
      </c>
      <c r="E326" s="151" t="s">
        <v>19</v>
      </c>
      <c r="F326" s="152" t="s">
        <v>4383</v>
      </c>
      <c r="H326" s="151" t="s">
        <v>19</v>
      </c>
      <c r="I326" s="153"/>
      <c r="L326" s="149"/>
      <c r="M326" s="154"/>
      <c r="T326" s="155"/>
      <c r="AT326" s="151" t="s">
        <v>221</v>
      </c>
      <c r="AU326" s="151" t="s">
        <v>81</v>
      </c>
      <c r="AV326" s="12" t="s">
        <v>81</v>
      </c>
      <c r="AW326" s="12" t="s">
        <v>34</v>
      </c>
      <c r="AX326" s="12" t="s">
        <v>74</v>
      </c>
      <c r="AY326" s="151" t="s">
        <v>210</v>
      </c>
    </row>
    <row r="327" spans="2:51" s="13" customFormat="1" ht="11.25">
      <c r="B327" s="156"/>
      <c r="D327" s="150" t="s">
        <v>221</v>
      </c>
      <c r="E327" s="157" t="s">
        <v>19</v>
      </c>
      <c r="F327" s="158" t="s">
        <v>4384</v>
      </c>
      <c r="H327" s="159">
        <v>7</v>
      </c>
      <c r="I327" s="160"/>
      <c r="L327" s="156"/>
      <c r="M327" s="161"/>
      <c r="T327" s="162"/>
      <c r="AT327" s="157" t="s">
        <v>221</v>
      </c>
      <c r="AU327" s="157" t="s">
        <v>81</v>
      </c>
      <c r="AV327" s="13" t="s">
        <v>83</v>
      </c>
      <c r="AW327" s="13" t="s">
        <v>34</v>
      </c>
      <c r="AX327" s="13" t="s">
        <v>74</v>
      </c>
      <c r="AY327" s="157" t="s">
        <v>210</v>
      </c>
    </row>
    <row r="328" spans="2:51" s="15" customFormat="1" ht="11.25">
      <c r="B328" s="170"/>
      <c r="D328" s="150" t="s">
        <v>221</v>
      </c>
      <c r="E328" s="171" t="s">
        <v>19</v>
      </c>
      <c r="F328" s="172" t="s">
        <v>236</v>
      </c>
      <c r="H328" s="173">
        <v>7</v>
      </c>
      <c r="I328" s="174"/>
      <c r="L328" s="170"/>
      <c r="M328" s="175"/>
      <c r="T328" s="176"/>
      <c r="AT328" s="171" t="s">
        <v>221</v>
      </c>
      <c r="AU328" s="171" t="s">
        <v>81</v>
      </c>
      <c r="AV328" s="15" t="s">
        <v>217</v>
      </c>
      <c r="AW328" s="15" t="s">
        <v>34</v>
      </c>
      <c r="AX328" s="15" t="s">
        <v>81</v>
      </c>
      <c r="AY328" s="171" t="s">
        <v>210</v>
      </c>
    </row>
    <row r="329" spans="2:63" s="11" customFormat="1" ht="25.9" customHeight="1">
      <c r="B329" s="120"/>
      <c r="D329" s="121" t="s">
        <v>73</v>
      </c>
      <c r="E329" s="122" t="s">
        <v>4385</v>
      </c>
      <c r="F329" s="122" t="s">
        <v>4386</v>
      </c>
      <c r="I329" s="123"/>
      <c r="J329" s="124">
        <f>BK329</f>
        <v>0</v>
      </c>
      <c r="L329" s="120"/>
      <c r="M329" s="125"/>
      <c r="P329" s="126">
        <f>SUM(P330:P382)</f>
        <v>0</v>
      </c>
      <c r="R329" s="126">
        <f>SUM(R330:R382)</f>
        <v>0.04167</v>
      </c>
      <c r="T329" s="127">
        <f>SUM(T330:T382)</f>
        <v>0</v>
      </c>
      <c r="AR329" s="121" t="s">
        <v>81</v>
      </c>
      <c r="AT329" s="128" t="s">
        <v>73</v>
      </c>
      <c r="AU329" s="128" t="s">
        <v>74</v>
      </c>
      <c r="AY329" s="121" t="s">
        <v>210</v>
      </c>
      <c r="BK329" s="129">
        <f>SUM(BK330:BK382)</f>
        <v>0</v>
      </c>
    </row>
    <row r="330" spans="2:65" s="1" customFormat="1" ht="24.2" customHeight="1">
      <c r="B330" s="33"/>
      <c r="C330" s="132" t="s">
        <v>891</v>
      </c>
      <c r="D330" s="132" t="s">
        <v>212</v>
      </c>
      <c r="E330" s="133" t="s">
        <v>4387</v>
      </c>
      <c r="F330" s="134" t="s">
        <v>4388</v>
      </c>
      <c r="G330" s="135" t="s">
        <v>417</v>
      </c>
      <c r="H330" s="136">
        <v>50</v>
      </c>
      <c r="I330" s="137"/>
      <c r="J330" s="138">
        <f>ROUND(I330*H330,2)</f>
        <v>0</v>
      </c>
      <c r="K330" s="134" t="s">
        <v>216</v>
      </c>
      <c r="L330" s="33"/>
      <c r="M330" s="139" t="s">
        <v>19</v>
      </c>
      <c r="N330" s="140" t="s">
        <v>45</v>
      </c>
      <c r="P330" s="141">
        <f>O330*H330</f>
        <v>0</v>
      </c>
      <c r="Q330" s="141">
        <v>0</v>
      </c>
      <c r="R330" s="141">
        <f>Q330*H330</f>
        <v>0</v>
      </c>
      <c r="S330" s="141">
        <v>0</v>
      </c>
      <c r="T330" s="142">
        <f>S330*H330</f>
        <v>0</v>
      </c>
      <c r="AR330" s="143" t="s">
        <v>217</v>
      </c>
      <c r="AT330" s="143" t="s">
        <v>212</v>
      </c>
      <c r="AU330" s="143" t="s">
        <v>81</v>
      </c>
      <c r="AY330" s="18" t="s">
        <v>210</v>
      </c>
      <c r="BE330" s="144">
        <f>IF(N330="základní",J330,0)</f>
        <v>0</v>
      </c>
      <c r="BF330" s="144">
        <f>IF(N330="snížená",J330,0)</f>
        <v>0</v>
      </c>
      <c r="BG330" s="144">
        <f>IF(N330="zákl. přenesená",J330,0)</f>
        <v>0</v>
      </c>
      <c r="BH330" s="144">
        <f>IF(N330="sníž. přenesená",J330,0)</f>
        <v>0</v>
      </c>
      <c r="BI330" s="144">
        <f>IF(N330="nulová",J330,0)</f>
        <v>0</v>
      </c>
      <c r="BJ330" s="18" t="s">
        <v>81</v>
      </c>
      <c r="BK330" s="144">
        <f>ROUND(I330*H330,2)</f>
        <v>0</v>
      </c>
      <c r="BL330" s="18" t="s">
        <v>217</v>
      </c>
      <c r="BM330" s="143" t="s">
        <v>1330</v>
      </c>
    </row>
    <row r="331" spans="2:47" s="1" customFormat="1" ht="11.25">
      <c r="B331" s="33"/>
      <c r="D331" s="145" t="s">
        <v>219</v>
      </c>
      <c r="F331" s="146" t="s">
        <v>4389</v>
      </c>
      <c r="I331" s="147"/>
      <c r="L331" s="33"/>
      <c r="M331" s="148"/>
      <c r="T331" s="54"/>
      <c r="AT331" s="18" t="s">
        <v>219</v>
      </c>
      <c r="AU331" s="18" t="s">
        <v>81</v>
      </c>
    </row>
    <row r="332" spans="2:51" s="13" customFormat="1" ht="11.25">
      <c r="B332" s="156"/>
      <c r="D332" s="150" t="s">
        <v>221</v>
      </c>
      <c r="E332" s="157" t="s">
        <v>19</v>
      </c>
      <c r="F332" s="158" t="s">
        <v>4390</v>
      </c>
      <c r="H332" s="159">
        <v>50</v>
      </c>
      <c r="I332" s="160"/>
      <c r="L332" s="156"/>
      <c r="M332" s="161"/>
      <c r="T332" s="162"/>
      <c r="AT332" s="157" t="s">
        <v>221</v>
      </c>
      <c r="AU332" s="157" t="s">
        <v>81</v>
      </c>
      <c r="AV332" s="13" t="s">
        <v>83</v>
      </c>
      <c r="AW332" s="13" t="s">
        <v>34</v>
      </c>
      <c r="AX332" s="13" t="s">
        <v>74</v>
      </c>
      <c r="AY332" s="157" t="s">
        <v>210</v>
      </c>
    </row>
    <row r="333" spans="2:51" s="15" customFormat="1" ht="11.25">
      <c r="B333" s="170"/>
      <c r="D333" s="150" t="s">
        <v>221</v>
      </c>
      <c r="E333" s="171" t="s">
        <v>19</v>
      </c>
      <c r="F333" s="172" t="s">
        <v>236</v>
      </c>
      <c r="H333" s="173">
        <v>50</v>
      </c>
      <c r="I333" s="174"/>
      <c r="L333" s="170"/>
      <c r="M333" s="175"/>
      <c r="T333" s="176"/>
      <c r="AT333" s="171" t="s">
        <v>221</v>
      </c>
      <c r="AU333" s="171" t="s">
        <v>81</v>
      </c>
      <c r="AV333" s="15" t="s">
        <v>217</v>
      </c>
      <c r="AW333" s="15" t="s">
        <v>34</v>
      </c>
      <c r="AX333" s="15" t="s">
        <v>81</v>
      </c>
      <c r="AY333" s="171" t="s">
        <v>210</v>
      </c>
    </row>
    <row r="334" spans="2:65" s="1" customFormat="1" ht="16.5" customHeight="1">
      <c r="B334" s="33"/>
      <c r="C334" s="177" t="s">
        <v>898</v>
      </c>
      <c r="D334" s="177" t="s">
        <v>424</v>
      </c>
      <c r="E334" s="178" t="s">
        <v>3269</v>
      </c>
      <c r="F334" s="179" t="s">
        <v>4391</v>
      </c>
      <c r="G334" s="180" t="s">
        <v>417</v>
      </c>
      <c r="H334" s="181">
        <v>54</v>
      </c>
      <c r="I334" s="182"/>
      <c r="J334" s="183">
        <f>ROUND(I334*H334,2)</f>
        <v>0</v>
      </c>
      <c r="K334" s="179" t="s">
        <v>216</v>
      </c>
      <c r="L334" s="184"/>
      <c r="M334" s="185" t="s">
        <v>19</v>
      </c>
      <c r="N334" s="186" t="s">
        <v>45</v>
      </c>
      <c r="P334" s="141">
        <f>O334*H334</f>
        <v>0</v>
      </c>
      <c r="Q334" s="141">
        <v>0</v>
      </c>
      <c r="R334" s="141">
        <f>Q334*H334</f>
        <v>0</v>
      </c>
      <c r="S334" s="141">
        <v>0</v>
      </c>
      <c r="T334" s="142">
        <f>S334*H334</f>
        <v>0</v>
      </c>
      <c r="AR334" s="143" t="s">
        <v>286</v>
      </c>
      <c r="AT334" s="143" t="s">
        <v>424</v>
      </c>
      <c r="AU334" s="143" t="s">
        <v>81</v>
      </c>
      <c r="AY334" s="18" t="s">
        <v>210</v>
      </c>
      <c r="BE334" s="144">
        <f>IF(N334="základní",J334,0)</f>
        <v>0</v>
      </c>
      <c r="BF334" s="144">
        <f>IF(N334="snížená",J334,0)</f>
        <v>0</v>
      </c>
      <c r="BG334" s="144">
        <f>IF(N334="zákl. přenesená",J334,0)</f>
        <v>0</v>
      </c>
      <c r="BH334" s="144">
        <f>IF(N334="sníž. přenesená",J334,0)</f>
        <v>0</v>
      </c>
      <c r="BI334" s="144">
        <f>IF(N334="nulová",J334,0)</f>
        <v>0</v>
      </c>
      <c r="BJ334" s="18" t="s">
        <v>81</v>
      </c>
      <c r="BK334" s="144">
        <f>ROUND(I334*H334,2)</f>
        <v>0</v>
      </c>
      <c r="BL334" s="18" t="s">
        <v>217</v>
      </c>
      <c r="BM334" s="143" t="s">
        <v>1339</v>
      </c>
    </row>
    <row r="335" spans="2:51" s="13" customFormat="1" ht="11.25">
      <c r="B335" s="156"/>
      <c r="D335" s="150" t="s">
        <v>221</v>
      </c>
      <c r="E335" s="157" t="s">
        <v>19</v>
      </c>
      <c r="F335" s="158" t="s">
        <v>4392</v>
      </c>
      <c r="H335" s="159">
        <v>54</v>
      </c>
      <c r="I335" s="160"/>
      <c r="L335" s="156"/>
      <c r="M335" s="161"/>
      <c r="T335" s="162"/>
      <c r="AT335" s="157" t="s">
        <v>221</v>
      </c>
      <c r="AU335" s="157" t="s">
        <v>81</v>
      </c>
      <c r="AV335" s="13" t="s">
        <v>83</v>
      </c>
      <c r="AW335" s="13" t="s">
        <v>34</v>
      </c>
      <c r="AX335" s="13" t="s">
        <v>74</v>
      </c>
      <c r="AY335" s="157" t="s">
        <v>210</v>
      </c>
    </row>
    <row r="336" spans="2:51" s="15" customFormat="1" ht="11.25">
      <c r="B336" s="170"/>
      <c r="D336" s="150" t="s">
        <v>221</v>
      </c>
      <c r="E336" s="171" t="s">
        <v>19</v>
      </c>
      <c r="F336" s="172" t="s">
        <v>236</v>
      </c>
      <c r="H336" s="173">
        <v>54</v>
      </c>
      <c r="I336" s="174"/>
      <c r="L336" s="170"/>
      <c r="M336" s="175"/>
      <c r="T336" s="176"/>
      <c r="AT336" s="171" t="s">
        <v>221</v>
      </c>
      <c r="AU336" s="171" t="s">
        <v>81</v>
      </c>
      <c r="AV336" s="15" t="s">
        <v>217</v>
      </c>
      <c r="AW336" s="15" t="s">
        <v>34</v>
      </c>
      <c r="AX336" s="15" t="s">
        <v>81</v>
      </c>
      <c r="AY336" s="171" t="s">
        <v>210</v>
      </c>
    </row>
    <row r="337" spans="2:65" s="1" customFormat="1" ht="24.2" customHeight="1">
      <c r="B337" s="33"/>
      <c r="C337" s="132" t="s">
        <v>903</v>
      </c>
      <c r="D337" s="132" t="s">
        <v>212</v>
      </c>
      <c r="E337" s="133" t="s">
        <v>4393</v>
      </c>
      <c r="F337" s="134" t="s">
        <v>4394</v>
      </c>
      <c r="G337" s="135" t="s">
        <v>417</v>
      </c>
      <c r="H337" s="136">
        <v>47</v>
      </c>
      <c r="I337" s="137"/>
      <c r="J337" s="138">
        <f>ROUND(I337*H337,2)</f>
        <v>0</v>
      </c>
      <c r="K337" s="134" t="s">
        <v>216</v>
      </c>
      <c r="L337" s="33"/>
      <c r="M337" s="139" t="s">
        <v>19</v>
      </c>
      <c r="N337" s="140" t="s">
        <v>45</v>
      </c>
      <c r="P337" s="141">
        <f>O337*H337</f>
        <v>0</v>
      </c>
      <c r="Q337" s="141">
        <v>0</v>
      </c>
      <c r="R337" s="141">
        <f>Q337*H337</f>
        <v>0</v>
      </c>
      <c r="S337" s="141">
        <v>0</v>
      </c>
      <c r="T337" s="142">
        <f>S337*H337</f>
        <v>0</v>
      </c>
      <c r="AR337" s="143" t="s">
        <v>217</v>
      </c>
      <c r="AT337" s="143" t="s">
        <v>212</v>
      </c>
      <c r="AU337" s="143" t="s">
        <v>81</v>
      </c>
      <c r="AY337" s="18" t="s">
        <v>210</v>
      </c>
      <c r="BE337" s="144">
        <f>IF(N337="základní",J337,0)</f>
        <v>0</v>
      </c>
      <c r="BF337" s="144">
        <f>IF(N337="snížená",J337,0)</f>
        <v>0</v>
      </c>
      <c r="BG337" s="144">
        <f>IF(N337="zákl. přenesená",J337,0)</f>
        <v>0</v>
      </c>
      <c r="BH337" s="144">
        <f>IF(N337="sníž. přenesená",J337,0)</f>
        <v>0</v>
      </c>
      <c r="BI337" s="144">
        <f>IF(N337="nulová",J337,0)</f>
        <v>0</v>
      </c>
      <c r="BJ337" s="18" t="s">
        <v>81</v>
      </c>
      <c r="BK337" s="144">
        <f>ROUND(I337*H337,2)</f>
        <v>0</v>
      </c>
      <c r="BL337" s="18" t="s">
        <v>217</v>
      </c>
      <c r="BM337" s="143" t="s">
        <v>1351</v>
      </c>
    </row>
    <row r="338" spans="2:47" s="1" customFormat="1" ht="11.25">
      <c r="B338" s="33"/>
      <c r="D338" s="145" t="s">
        <v>219</v>
      </c>
      <c r="F338" s="146" t="s">
        <v>4395</v>
      </c>
      <c r="I338" s="147"/>
      <c r="L338" s="33"/>
      <c r="M338" s="148"/>
      <c r="T338" s="54"/>
      <c r="AT338" s="18" t="s">
        <v>219</v>
      </c>
      <c r="AU338" s="18" t="s">
        <v>81</v>
      </c>
    </row>
    <row r="339" spans="2:51" s="13" customFormat="1" ht="11.25">
      <c r="B339" s="156"/>
      <c r="D339" s="150" t="s">
        <v>221</v>
      </c>
      <c r="E339" s="157" t="s">
        <v>19</v>
      </c>
      <c r="F339" s="158" t="s">
        <v>4396</v>
      </c>
      <c r="H339" s="159">
        <v>47</v>
      </c>
      <c r="I339" s="160"/>
      <c r="L339" s="156"/>
      <c r="M339" s="161"/>
      <c r="T339" s="162"/>
      <c r="AT339" s="157" t="s">
        <v>221</v>
      </c>
      <c r="AU339" s="157" t="s">
        <v>81</v>
      </c>
      <c r="AV339" s="13" t="s">
        <v>83</v>
      </c>
      <c r="AW339" s="13" t="s">
        <v>34</v>
      </c>
      <c r="AX339" s="13" t="s">
        <v>74</v>
      </c>
      <c r="AY339" s="157" t="s">
        <v>210</v>
      </c>
    </row>
    <row r="340" spans="2:51" s="15" customFormat="1" ht="11.25">
      <c r="B340" s="170"/>
      <c r="D340" s="150" t="s">
        <v>221</v>
      </c>
      <c r="E340" s="171" t="s">
        <v>19</v>
      </c>
      <c r="F340" s="172" t="s">
        <v>236</v>
      </c>
      <c r="H340" s="173">
        <v>47</v>
      </c>
      <c r="I340" s="174"/>
      <c r="L340" s="170"/>
      <c r="M340" s="175"/>
      <c r="T340" s="176"/>
      <c r="AT340" s="171" t="s">
        <v>221</v>
      </c>
      <c r="AU340" s="171" t="s">
        <v>81</v>
      </c>
      <c r="AV340" s="15" t="s">
        <v>217</v>
      </c>
      <c r="AW340" s="15" t="s">
        <v>34</v>
      </c>
      <c r="AX340" s="15" t="s">
        <v>81</v>
      </c>
      <c r="AY340" s="171" t="s">
        <v>210</v>
      </c>
    </row>
    <row r="341" spans="2:65" s="1" customFormat="1" ht="16.5" customHeight="1">
      <c r="B341" s="33"/>
      <c r="C341" s="177" t="s">
        <v>910</v>
      </c>
      <c r="D341" s="177" t="s">
        <v>424</v>
      </c>
      <c r="E341" s="178" t="s">
        <v>3274</v>
      </c>
      <c r="F341" s="179" t="s">
        <v>4397</v>
      </c>
      <c r="G341" s="180" t="s">
        <v>417</v>
      </c>
      <c r="H341" s="181">
        <v>49</v>
      </c>
      <c r="I341" s="182"/>
      <c r="J341" s="183">
        <f>ROUND(I341*H341,2)</f>
        <v>0</v>
      </c>
      <c r="K341" s="179" t="s">
        <v>216</v>
      </c>
      <c r="L341" s="184"/>
      <c r="M341" s="185" t="s">
        <v>19</v>
      </c>
      <c r="N341" s="186" t="s">
        <v>45</v>
      </c>
      <c r="P341" s="141">
        <f>O341*H341</f>
        <v>0</v>
      </c>
      <c r="Q341" s="141">
        <v>0</v>
      </c>
      <c r="R341" s="141">
        <f>Q341*H341</f>
        <v>0</v>
      </c>
      <c r="S341" s="141">
        <v>0</v>
      </c>
      <c r="T341" s="142">
        <f>S341*H341</f>
        <v>0</v>
      </c>
      <c r="AR341" s="143" t="s">
        <v>286</v>
      </c>
      <c r="AT341" s="143" t="s">
        <v>424</v>
      </c>
      <c r="AU341" s="143" t="s">
        <v>81</v>
      </c>
      <c r="AY341" s="18" t="s">
        <v>210</v>
      </c>
      <c r="BE341" s="144">
        <f>IF(N341="základní",J341,0)</f>
        <v>0</v>
      </c>
      <c r="BF341" s="144">
        <f>IF(N341="snížená",J341,0)</f>
        <v>0</v>
      </c>
      <c r="BG341" s="144">
        <f>IF(N341="zákl. přenesená",J341,0)</f>
        <v>0</v>
      </c>
      <c r="BH341" s="144">
        <f>IF(N341="sníž. přenesená",J341,0)</f>
        <v>0</v>
      </c>
      <c r="BI341" s="144">
        <f>IF(N341="nulová",J341,0)</f>
        <v>0</v>
      </c>
      <c r="BJ341" s="18" t="s">
        <v>81</v>
      </c>
      <c r="BK341" s="144">
        <f>ROUND(I341*H341,2)</f>
        <v>0</v>
      </c>
      <c r="BL341" s="18" t="s">
        <v>217</v>
      </c>
      <c r="BM341" s="143" t="s">
        <v>1365</v>
      </c>
    </row>
    <row r="342" spans="2:51" s="13" customFormat="1" ht="11.25">
      <c r="B342" s="156"/>
      <c r="D342" s="150" t="s">
        <v>221</v>
      </c>
      <c r="E342" s="157" t="s">
        <v>19</v>
      </c>
      <c r="F342" s="158" t="s">
        <v>3262</v>
      </c>
      <c r="H342" s="159">
        <v>49</v>
      </c>
      <c r="I342" s="160"/>
      <c r="L342" s="156"/>
      <c r="M342" s="161"/>
      <c r="T342" s="162"/>
      <c r="AT342" s="157" t="s">
        <v>221</v>
      </c>
      <c r="AU342" s="157" t="s">
        <v>81</v>
      </c>
      <c r="AV342" s="13" t="s">
        <v>83</v>
      </c>
      <c r="AW342" s="13" t="s">
        <v>34</v>
      </c>
      <c r="AX342" s="13" t="s">
        <v>74</v>
      </c>
      <c r="AY342" s="157" t="s">
        <v>210</v>
      </c>
    </row>
    <row r="343" spans="2:51" s="15" customFormat="1" ht="11.25">
      <c r="B343" s="170"/>
      <c r="D343" s="150" t="s">
        <v>221</v>
      </c>
      <c r="E343" s="171" t="s">
        <v>19</v>
      </c>
      <c r="F343" s="172" t="s">
        <v>236</v>
      </c>
      <c r="H343" s="173">
        <v>49</v>
      </c>
      <c r="I343" s="174"/>
      <c r="L343" s="170"/>
      <c r="M343" s="175"/>
      <c r="T343" s="176"/>
      <c r="AT343" s="171" t="s">
        <v>221</v>
      </c>
      <c r="AU343" s="171" t="s">
        <v>81</v>
      </c>
      <c r="AV343" s="15" t="s">
        <v>217</v>
      </c>
      <c r="AW343" s="15" t="s">
        <v>34</v>
      </c>
      <c r="AX343" s="15" t="s">
        <v>81</v>
      </c>
      <c r="AY343" s="171" t="s">
        <v>210</v>
      </c>
    </row>
    <row r="344" spans="2:65" s="1" customFormat="1" ht="16.5" customHeight="1">
      <c r="B344" s="33"/>
      <c r="C344" s="132" t="s">
        <v>916</v>
      </c>
      <c r="D344" s="132" t="s">
        <v>212</v>
      </c>
      <c r="E344" s="133" t="s">
        <v>2560</v>
      </c>
      <c r="F344" s="134" t="s">
        <v>4398</v>
      </c>
      <c r="G344" s="135" t="s">
        <v>295</v>
      </c>
      <c r="H344" s="136">
        <v>1</v>
      </c>
      <c r="I344" s="137"/>
      <c r="J344" s="138">
        <f>ROUND(I344*H344,2)</f>
        <v>0</v>
      </c>
      <c r="K344" s="134" t="s">
        <v>296</v>
      </c>
      <c r="L344" s="33"/>
      <c r="M344" s="139" t="s">
        <v>19</v>
      </c>
      <c r="N344" s="140" t="s">
        <v>45</v>
      </c>
      <c r="P344" s="141">
        <f>O344*H344</f>
        <v>0</v>
      </c>
      <c r="Q344" s="141">
        <v>0</v>
      </c>
      <c r="R344" s="141">
        <f>Q344*H344</f>
        <v>0</v>
      </c>
      <c r="S344" s="141">
        <v>0</v>
      </c>
      <c r="T344" s="142">
        <f>S344*H344</f>
        <v>0</v>
      </c>
      <c r="AR344" s="143" t="s">
        <v>217</v>
      </c>
      <c r="AT344" s="143" t="s">
        <v>212</v>
      </c>
      <c r="AU344" s="143" t="s">
        <v>81</v>
      </c>
      <c r="AY344" s="18" t="s">
        <v>210</v>
      </c>
      <c r="BE344" s="144">
        <f>IF(N344="základní",J344,0)</f>
        <v>0</v>
      </c>
      <c r="BF344" s="144">
        <f>IF(N344="snížená",J344,0)</f>
        <v>0</v>
      </c>
      <c r="BG344" s="144">
        <f>IF(N344="zákl. přenesená",J344,0)</f>
        <v>0</v>
      </c>
      <c r="BH344" s="144">
        <f>IF(N344="sníž. přenesená",J344,0)</f>
        <v>0</v>
      </c>
      <c r="BI344" s="144">
        <f>IF(N344="nulová",J344,0)</f>
        <v>0</v>
      </c>
      <c r="BJ344" s="18" t="s">
        <v>81</v>
      </c>
      <c r="BK344" s="144">
        <f>ROUND(I344*H344,2)</f>
        <v>0</v>
      </c>
      <c r="BL344" s="18" t="s">
        <v>217</v>
      </c>
      <c r="BM344" s="143" t="s">
        <v>4399</v>
      </c>
    </row>
    <row r="345" spans="2:51" s="12" customFormat="1" ht="11.25">
      <c r="B345" s="149"/>
      <c r="D345" s="150" t="s">
        <v>221</v>
      </c>
      <c r="E345" s="151" t="s">
        <v>19</v>
      </c>
      <c r="F345" s="152" t="s">
        <v>4400</v>
      </c>
      <c r="H345" s="151" t="s">
        <v>19</v>
      </c>
      <c r="I345" s="153"/>
      <c r="L345" s="149"/>
      <c r="M345" s="154"/>
      <c r="T345" s="155"/>
      <c r="AT345" s="151" t="s">
        <v>221</v>
      </c>
      <c r="AU345" s="151" t="s">
        <v>81</v>
      </c>
      <c r="AV345" s="12" t="s">
        <v>81</v>
      </c>
      <c r="AW345" s="12" t="s">
        <v>34</v>
      </c>
      <c r="AX345" s="12" t="s">
        <v>74</v>
      </c>
      <c r="AY345" s="151" t="s">
        <v>210</v>
      </c>
    </row>
    <row r="346" spans="2:51" s="12" customFormat="1" ht="11.25">
      <c r="B346" s="149"/>
      <c r="D346" s="150" t="s">
        <v>221</v>
      </c>
      <c r="E346" s="151" t="s">
        <v>19</v>
      </c>
      <c r="F346" s="152" t="s">
        <v>4401</v>
      </c>
      <c r="H346" s="151" t="s">
        <v>19</v>
      </c>
      <c r="I346" s="153"/>
      <c r="L346" s="149"/>
      <c r="M346" s="154"/>
      <c r="T346" s="155"/>
      <c r="AT346" s="151" t="s">
        <v>221</v>
      </c>
      <c r="AU346" s="151" t="s">
        <v>81</v>
      </c>
      <c r="AV346" s="12" t="s">
        <v>81</v>
      </c>
      <c r="AW346" s="12" t="s">
        <v>34</v>
      </c>
      <c r="AX346" s="12" t="s">
        <v>74</v>
      </c>
      <c r="AY346" s="151" t="s">
        <v>210</v>
      </c>
    </row>
    <row r="347" spans="2:51" s="12" customFormat="1" ht="11.25">
      <c r="B347" s="149"/>
      <c r="D347" s="150" t="s">
        <v>221</v>
      </c>
      <c r="E347" s="151" t="s">
        <v>19</v>
      </c>
      <c r="F347" s="152" t="s">
        <v>4402</v>
      </c>
      <c r="H347" s="151" t="s">
        <v>19</v>
      </c>
      <c r="I347" s="153"/>
      <c r="L347" s="149"/>
      <c r="M347" s="154"/>
      <c r="T347" s="155"/>
      <c r="AT347" s="151" t="s">
        <v>221</v>
      </c>
      <c r="AU347" s="151" t="s">
        <v>81</v>
      </c>
      <c r="AV347" s="12" t="s">
        <v>81</v>
      </c>
      <c r="AW347" s="12" t="s">
        <v>34</v>
      </c>
      <c r="AX347" s="12" t="s">
        <v>74</v>
      </c>
      <c r="AY347" s="151" t="s">
        <v>210</v>
      </c>
    </row>
    <row r="348" spans="2:51" s="12" customFormat="1" ht="11.25">
      <c r="B348" s="149"/>
      <c r="D348" s="150" t="s">
        <v>221</v>
      </c>
      <c r="E348" s="151" t="s">
        <v>19</v>
      </c>
      <c r="F348" s="152" t="s">
        <v>4403</v>
      </c>
      <c r="H348" s="151" t="s">
        <v>19</v>
      </c>
      <c r="I348" s="153"/>
      <c r="L348" s="149"/>
      <c r="M348" s="154"/>
      <c r="T348" s="155"/>
      <c r="AT348" s="151" t="s">
        <v>221</v>
      </c>
      <c r="AU348" s="151" t="s">
        <v>81</v>
      </c>
      <c r="AV348" s="12" t="s">
        <v>81</v>
      </c>
      <c r="AW348" s="12" t="s">
        <v>34</v>
      </c>
      <c r="AX348" s="12" t="s">
        <v>74</v>
      </c>
      <c r="AY348" s="151" t="s">
        <v>210</v>
      </c>
    </row>
    <row r="349" spans="2:51" s="12" customFormat="1" ht="11.25">
      <c r="B349" s="149"/>
      <c r="D349" s="150" t="s">
        <v>221</v>
      </c>
      <c r="E349" s="151" t="s">
        <v>19</v>
      </c>
      <c r="F349" s="152" t="s">
        <v>4404</v>
      </c>
      <c r="H349" s="151" t="s">
        <v>19</v>
      </c>
      <c r="I349" s="153"/>
      <c r="L349" s="149"/>
      <c r="M349" s="154"/>
      <c r="T349" s="155"/>
      <c r="AT349" s="151" t="s">
        <v>221</v>
      </c>
      <c r="AU349" s="151" t="s">
        <v>81</v>
      </c>
      <c r="AV349" s="12" t="s">
        <v>81</v>
      </c>
      <c r="AW349" s="12" t="s">
        <v>34</v>
      </c>
      <c r="AX349" s="12" t="s">
        <v>74</v>
      </c>
      <c r="AY349" s="151" t="s">
        <v>210</v>
      </c>
    </row>
    <row r="350" spans="2:51" s="12" customFormat="1" ht="11.25">
      <c r="B350" s="149"/>
      <c r="D350" s="150" t="s">
        <v>221</v>
      </c>
      <c r="E350" s="151" t="s">
        <v>19</v>
      </c>
      <c r="F350" s="152" t="s">
        <v>4405</v>
      </c>
      <c r="H350" s="151" t="s">
        <v>19</v>
      </c>
      <c r="I350" s="153"/>
      <c r="L350" s="149"/>
      <c r="M350" s="154"/>
      <c r="T350" s="155"/>
      <c r="AT350" s="151" t="s">
        <v>221</v>
      </c>
      <c r="AU350" s="151" t="s">
        <v>81</v>
      </c>
      <c r="AV350" s="12" t="s">
        <v>81</v>
      </c>
      <c r="AW350" s="12" t="s">
        <v>34</v>
      </c>
      <c r="AX350" s="12" t="s">
        <v>74</v>
      </c>
      <c r="AY350" s="151" t="s">
        <v>210</v>
      </c>
    </row>
    <row r="351" spans="2:51" s="12" customFormat="1" ht="11.25">
      <c r="B351" s="149"/>
      <c r="D351" s="150" t="s">
        <v>221</v>
      </c>
      <c r="E351" s="151" t="s">
        <v>19</v>
      </c>
      <c r="F351" s="152" t="s">
        <v>4406</v>
      </c>
      <c r="H351" s="151" t="s">
        <v>19</v>
      </c>
      <c r="I351" s="153"/>
      <c r="L351" s="149"/>
      <c r="M351" s="154"/>
      <c r="T351" s="155"/>
      <c r="AT351" s="151" t="s">
        <v>221</v>
      </c>
      <c r="AU351" s="151" t="s">
        <v>81</v>
      </c>
      <c r="AV351" s="12" t="s">
        <v>81</v>
      </c>
      <c r="AW351" s="12" t="s">
        <v>34</v>
      </c>
      <c r="AX351" s="12" t="s">
        <v>74</v>
      </c>
      <c r="AY351" s="151" t="s">
        <v>210</v>
      </c>
    </row>
    <row r="352" spans="2:51" s="13" customFormat="1" ht="11.25">
      <c r="B352" s="156"/>
      <c r="D352" s="150" t="s">
        <v>221</v>
      </c>
      <c r="E352" s="157" t="s">
        <v>19</v>
      </c>
      <c r="F352" s="158" t="s">
        <v>81</v>
      </c>
      <c r="H352" s="159">
        <v>1</v>
      </c>
      <c r="I352" s="160"/>
      <c r="L352" s="156"/>
      <c r="M352" s="161"/>
      <c r="T352" s="162"/>
      <c r="AT352" s="157" t="s">
        <v>221</v>
      </c>
      <c r="AU352" s="157" t="s">
        <v>81</v>
      </c>
      <c r="AV352" s="13" t="s">
        <v>83</v>
      </c>
      <c r="AW352" s="13" t="s">
        <v>34</v>
      </c>
      <c r="AX352" s="13" t="s">
        <v>81</v>
      </c>
      <c r="AY352" s="157" t="s">
        <v>210</v>
      </c>
    </row>
    <row r="353" spans="2:65" s="1" customFormat="1" ht="16.5" customHeight="1">
      <c r="B353" s="33"/>
      <c r="C353" s="132" t="s">
        <v>926</v>
      </c>
      <c r="D353" s="132" t="s">
        <v>212</v>
      </c>
      <c r="E353" s="133" t="s">
        <v>4407</v>
      </c>
      <c r="F353" s="134" t="s">
        <v>4408</v>
      </c>
      <c r="G353" s="135" t="s">
        <v>417</v>
      </c>
      <c r="H353" s="136">
        <v>20</v>
      </c>
      <c r="I353" s="137"/>
      <c r="J353" s="138">
        <f>ROUND(I353*H353,2)</f>
        <v>0</v>
      </c>
      <c r="K353" s="134" t="s">
        <v>296</v>
      </c>
      <c r="L353" s="33"/>
      <c r="M353" s="139" t="s">
        <v>19</v>
      </c>
      <c r="N353" s="140" t="s">
        <v>45</v>
      </c>
      <c r="P353" s="141">
        <f>O353*H353</f>
        <v>0</v>
      </c>
      <c r="Q353" s="141">
        <v>0</v>
      </c>
      <c r="R353" s="141">
        <f>Q353*H353</f>
        <v>0</v>
      </c>
      <c r="S353" s="141">
        <v>0</v>
      </c>
      <c r="T353" s="142">
        <f>S353*H353</f>
        <v>0</v>
      </c>
      <c r="AR353" s="143" t="s">
        <v>217</v>
      </c>
      <c r="AT353" s="143" t="s">
        <v>212</v>
      </c>
      <c r="AU353" s="143" t="s">
        <v>81</v>
      </c>
      <c r="AY353" s="18" t="s">
        <v>210</v>
      </c>
      <c r="BE353" s="144">
        <f>IF(N353="základní",J353,0)</f>
        <v>0</v>
      </c>
      <c r="BF353" s="144">
        <f>IF(N353="snížená",J353,0)</f>
        <v>0</v>
      </c>
      <c r="BG353" s="144">
        <f>IF(N353="zákl. přenesená",J353,0)</f>
        <v>0</v>
      </c>
      <c r="BH353" s="144">
        <f>IF(N353="sníž. přenesená",J353,0)</f>
        <v>0</v>
      </c>
      <c r="BI353" s="144">
        <f>IF(N353="nulová",J353,0)</f>
        <v>0</v>
      </c>
      <c r="BJ353" s="18" t="s">
        <v>81</v>
      </c>
      <c r="BK353" s="144">
        <f>ROUND(I353*H353,2)</f>
        <v>0</v>
      </c>
      <c r="BL353" s="18" t="s">
        <v>217</v>
      </c>
      <c r="BM353" s="143" t="s">
        <v>1377</v>
      </c>
    </row>
    <row r="354" spans="2:51" s="13" customFormat="1" ht="11.25">
      <c r="B354" s="156"/>
      <c r="D354" s="150" t="s">
        <v>221</v>
      </c>
      <c r="E354" s="157" t="s">
        <v>19</v>
      </c>
      <c r="F354" s="158" t="s">
        <v>3312</v>
      </c>
      <c r="H354" s="159">
        <v>20</v>
      </c>
      <c r="I354" s="160"/>
      <c r="L354" s="156"/>
      <c r="M354" s="161"/>
      <c r="T354" s="162"/>
      <c r="AT354" s="157" t="s">
        <v>221</v>
      </c>
      <c r="AU354" s="157" t="s">
        <v>81</v>
      </c>
      <c r="AV354" s="13" t="s">
        <v>83</v>
      </c>
      <c r="AW354" s="13" t="s">
        <v>34</v>
      </c>
      <c r="AX354" s="13" t="s">
        <v>74</v>
      </c>
      <c r="AY354" s="157" t="s">
        <v>210</v>
      </c>
    </row>
    <row r="355" spans="2:51" s="15" customFormat="1" ht="11.25">
      <c r="B355" s="170"/>
      <c r="D355" s="150" t="s">
        <v>221</v>
      </c>
      <c r="E355" s="171" t="s">
        <v>19</v>
      </c>
      <c r="F355" s="172" t="s">
        <v>236</v>
      </c>
      <c r="H355" s="173">
        <v>20</v>
      </c>
      <c r="I355" s="174"/>
      <c r="L355" s="170"/>
      <c r="M355" s="175"/>
      <c r="T355" s="176"/>
      <c r="AT355" s="171" t="s">
        <v>221</v>
      </c>
      <c r="AU355" s="171" t="s">
        <v>81</v>
      </c>
      <c r="AV355" s="15" t="s">
        <v>217</v>
      </c>
      <c r="AW355" s="15" t="s">
        <v>34</v>
      </c>
      <c r="AX355" s="15" t="s">
        <v>81</v>
      </c>
      <c r="AY355" s="171" t="s">
        <v>210</v>
      </c>
    </row>
    <row r="356" spans="2:65" s="1" customFormat="1" ht="24.2" customHeight="1">
      <c r="B356" s="33"/>
      <c r="C356" s="132" t="s">
        <v>931</v>
      </c>
      <c r="D356" s="132" t="s">
        <v>212</v>
      </c>
      <c r="E356" s="133" t="s">
        <v>4409</v>
      </c>
      <c r="F356" s="134" t="s">
        <v>4410</v>
      </c>
      <c r="G356" s="135" t="s">
        <v>409</v>
      </c>
      <c r="H356" s="136">
        <v>1</v>
      </c>
      <c r="I356" s="137"/>
      <c r="J356" s="138">
        <f>ROUND(I356*H356,2)</f>
        <v>0</v>
      </c>
      <c r="K356" s="134" t="s">
        <v>216</v>
      </c>
      <c r="L356" s="33"/>
      <c r="M356" s="139" t="s">
        <v>19</v>
      </c>
      <c r="N356" s="140" t="s">
        <v>45</v>
      </c>
      <c r="P356" s="141">
        <f>O356*H356</f>
        <v>0</v>
      </c>
      <c r="Q356" s="141">
        <v>0.00072</v>
      </c>
      <c r="R356" s="141">
        <f>Q356*H356</f>
        <v>0.00072</v>
      </c>
      <c r="S356" s="141">
        <v>0</v>
      </c>
      <c r="T356" s="142">
        <f>S356*H356</f>
        <v>0</v>
      </c>
      <c r="AR356" s="143" t="s">
        <v>217</v>
      </c>
      <c r="AT356" s="143" t="s">
        <v>212</v>
      </c>
      <c r="AU356" s="143" t="s">
        <v>81</v>
      </c>
      <c r="AY356" s="18" t="s">
        <v>210</v>
      </c>
      <c r="BE356" s="144">
        <f>IF(N356="základní",J356,0)</f>
        <v>0</v>
      </c>
      <c r="BF356" s="144">
        <f>IF(N356="snížená",J356,0)</f>
        <v>0</v>
      </c>
      <c r="BG356" s="144">
        <f>IF(N356="zákl. přenesená",J356,0)</f>
        <v>0</v>
      </c>
      <c r="BH356" s="144">
        <f>IF(N356="sníž. přenesená",J356,0)</f>
        <v>0</v>
      </c>
      <c r="BI356" s="144">
        <f>IF(N356="nulová",J356,0)</f>
        <v>0</v>
      </c>
      <c r="BJ356" s="18" t="s">
        <v>81</v>
      </c>
      <c r="BK356" s="144">
        <f>ROUND(I356*H356,2)</f>
        <v>0</v>
      </c>
      <c r="BL356" s="18" t="s">
        <v>217</v>
      </c>
      <c r="BM356" s="143" t="s">
        <v>1394</v>
      </c>
    </row>
    <row r="357" spans="2:47" s="1" customFormat="1" ht="11.25">
      <c r="B357" s="33"/>
      <c r="D357" s="145" t="s">
        <v>219</v>
      </c>
      <c r="F357" s="146" t="s">
        <v>4411</v>
      </c>
      <c r="I357" s="147"/>
      <c r="L357" s="33"/>
      <c r="M357" s="148"/>
      <c r="T357" s="54"/>
      <c r="AT357" s="18" t="s">
        <v>219</v>
      </c>
      <c r="AU357" s="18" t="s">
        <v>81</v>
      </c>
    </row>
    <row r="358" spans="2:51" s="13" customFormat="1" ht="11.25">
      <c r="B358" s="156"/>
      <c r="D358" s="150" t="s">
        <v>221</v>
      </c>
      <c r="E358" s="157" t="s">
        <v>19</v>
      </c>
      <c r="F358" s="158" t="s">
        <v>3253</v>
      </c>
      <c r="H358" s="159">
        <v>1</v>
      </c>
      <c r="I358" s="160"/>
      <c r="L358" s="156"/>
      <c r="M358" s="161"/>
      <c r="T358" s="162"/>
      <c r="AT358" s="157" t="s">
        <v>221</v>
      </c>
      <c r="AU358" s="157" t="s">
        <v>81</v>
      </c>
      <c r="AV358" s="13" t="s">
        <v>83</v>
      </c>
      <c r="AW358" s="13" t="s">
        <v>34</v>
      </c>
      <c r="AX358" s="13" t="s">
        <v>74</v>
      </c>
      <c r="AY358" s="157" t="s">
        <v>210</v>
      </c>
    </row>
    <row r="359" spans="2:51" s="15" customFormat="1" ht="11.25">
      <c r="B359" s="170"/>
      <c r="D359" s="150" t="s">
        <v>221</v>
      </c>
      <c r="E359" s="171" t="s">
        <v>19</v>
      </c>
      <c r="F359" s="172" t="s">
        <v>236</v>
      </c>
      <c r="H359" s="173">
        <v>1</v>
      </c>
      <c r="I359" s="174"/>
      <c r="L359" s="170"/>
      <c r="M359" s="175"/>
      <c r="T359" s="176"/>
      <c r="AT359" s="171" t="s">
        <v>221</v>
      </c>
      <c r="AU359" s="171" t="s">
        <v>81</v>
      </c>
      <c r="AV359" s="15" t="s">
        <v>217</v>
      </c>
      <c r="AW359" s="15" t="s">
        <v>34</v>
      </c>
      <c r="AX359" s="15" t="s">
        <v>81</v>
      </c>
      <c r="AY359" s="171" t="s">
        <v>210</v>
      </c>
    </row>
    <row r="360" spans="2:65" s="1" customFormat="1" ht="16.5" customHeight="1">
      <c r="B360" s="33"/>
      <c r="C360" s="177" t="s">
        <v>936</v>
      </c>
      <c r="D360" s="177" t="s">
        <v>424</v>
      </c>
      <c r="E360" s="178" t="s">
        <v>4412</v>
      </c>
      <c r="F360" s="179" t="s">
        <v>4413</v>
      </c>
      <c r="G360" s="180" t="s">
        <v>409</v>
      </c>
      <c r="H360" s="181">
        <v>1</v>
      </c>
      <c r="I360" s="182"/>
      <c r="J360" s="183">
        <f>ROUND(I360*H360,2)</f>
        <v>0</v>
      </c>
      <c r="K360" s="179" t="s">
        <v>296</v>
      </c>
      <c r="L360" s="184"/>
      <c r="M360" s="185" t="s">
        <v>19</v>
      </c>
      <c r="N360" s="186" t="s">
        <v>45</v>
      </c>
      <c r="P360" s="141">
        <f>O360*H360</f>
        <v>0</v>
      </c>
      <c r="Q360" s="141">
        <v>0</v>
      </c>
      <c r="R360" s="141">
        <f>Q360*H360</f>
        <v>0</v>
      </c>
      <c r="S360" s="141">
        <v>0</v>
      </c>
      <c r="T360" s="142">
        <f>S360*H360</f>
        <v>0</v>
      </c>
      <c r="AR360" s="143" t="s">
        <v>286</v>
      </c>
      <c r="AT360" s="143" t="s">
        <v>424</v>
      </c>
      <c r="AU360" s="143" t="s">
        <v>81</v>
      </c>
      <c r="AY360" s="18" t="s">
        <v>210</v>
      </c>
      <c r="BE360" s="144">
        <f>IF(N360="základní",J360,0)</f>
        <v>0</v>
      </c>
      <c r="BF360" s="144">
        <f>IF(N360="snížená",J360,0)</f>
        <v>0</v>
      </c>
      <c r="BG360" s="144">
        <f>IF(N360="zákl. přenesená",J360,0)</f>
        <v>0</v>
      </c>
      <c r="BH360" s="144">
        <f>IF(N360="sníž. přenesená",J360,0)</f>
        <v>0</v>
      </c>
      <c r="BI360" s="144">
        <f>IF(N360="nulová",J360,0)</f>
        <v>0</v>
      </c>
      <c r="BJ360" s="18" t="s">
        <v>81</v>
      </c>
      <c r="BK360" s="144">
        <f>ROUND(I360*H360,2)</f>
        <v>0</v>
      </c>
      <c r="BL360" s="18" t="s">
        <v>217</v>
      </c>
      <c r="BM360" s="143" t="s">
        <v>1414</v>
      </c>
    </row>
    <row r="361" spans="2:51" s="13" customFormat="1" ht="11.25">
      <c r="B361" s="156"/>
      <c r="D361" s="150" t="s">
        <v>221</v>
      </c>
      <c r="E361" s="157" t="s">
        <v>19</v>
      </c>
      <c r="F361" s="158" t="s">
        <v>3253</v>
      </c>
      <c r="H361" s="159">
        <v>1</v>
      </c>
      <c r="I361" s="160"/>
      <c r="L361" s="156"/>
      <c r="M361" s="161"/>
      <c r="T361" s="162"/>
      <c r="AT361" s="157" t="s">
        <v>221</v>
      </c>
      <c r="AU361" s="157" t="s">
        <v>81</v>
      </c>
      <c r="AV361" s="13" t="s">
        <v>83</v>
      </c>
      <c r="AW361" s="13" t="s">
        <v>34</v>
      </c>
      <c r="AX361" s="13" t="s">
        <v>74</v>
      </c>
      <c r="AY361" s="157" t="s">
        <v>210</v>
      </c>
    </row>
    <row r="362" spans="2:51" s="15" customFormat="1" ht="11.25">
      <c r="B362" s="170"/>
      <c r="D362" s="150" t="s">
        <v>221</v>
      </c>
      <c r="E362" s="171" t="s">
        <v>19</v>
      </c>
      <c r="F362" s="172" t="s">
        <v>236</v>
      </c>
      <c r="H362" s="173">
        <v>1</v>
      </c>
      <c r="I362" s="174"/>
      <c r="L362" s="170"/>
      <c r="M362" s="175"/>
      <c r="T362" s="176"/>
      <c r="AT362" s="171" t="s">
        <v>221</v>
      </c>
      <c r="AU362" s="171" t="s">
        <v>81</v>
      </c>
      <c r="AV362" s="15" t="s">
        <v>217</v>
      </c>
      <c r="AW362" s="15" t="s">
        <v>34</v>
      </c>
      <c r="AX362" s="15" t="s">
        <v>81</v>
      </c>
      <c r="AY362" s="171" t="s">
        <v>210</v>
      </c>
    </row>
    <row r="363" spans="2:65" s="1" customFormat="1" ht="24.2" customHeight="1">
      <c r="B363" s="33"/>
      <c r="C363" s="132" t="s">
        <v>945</v>
      </c>
      <c r="D363" s="132" t="s">
        <v>212</v>
      </c>
      <c r="E363" s="133" t="s">
        <v>4414</v>
      </c>
      <c r="F363" s="134" t="s">
        <v>4415</v>
      </c>
      <c r="G363" s="135" t="s">
        <v>417</v>
      </c>
      <c r="H363" s="136">
        <v>117</v>
      </c>
      <c r="I363" s="137"/>
      <c r="J363" s="138">
        <f>ROUND(I363*H363,2)</f>
        <v>0</v>
      </c>
      <c r="K363" s="134" t="s">
        <v>216</v>
      </c>
      <c r="L363" s="33"/>
      <c r="M363" s="139" t="s">
        <v>19</v>
      </c>
      <c r="N363" s="140" t="s">
        <v>45</v>
      </c>
      <c r="P363" s="141">
        <f>O363*H363</f>
        <v>0</v>
      </c>
      <c r="Q363" s="141">
        <v>0.00035</v>
      </c>
      <c r="R363" s="141">
        <f>Q363*H363</f>
        <v>0.04095</v>
      </c>
      <c r="S363" s="141">
        <v>0</v>
      </c>
      <c r="T363" s="142">
        <f>S363*H363</f>
        <v>0</v>
      </c>
      <c r="AR363" s="143" t="s">
        <v>217</v>
      </c>
      <c r="AT363" s="143" t="s">
        <v>212</v>
      </c>
      <c r="AU363" s="143" t="s">
        <v>81</v>
      </c>
      <c r="AY363" s="18" t="s">
        <v>210</v>
      </c>
      <c r="BE363" s="144">
        <f>IF(N363="základní",J363,0)</f>
        <v>0</v>
      </c>
      <c r="BF363" s="144">
        <f>IF(N363="snížená",J363,0)</f>
        <v>0</v>
      </c>
      <c r="BG363" s="144">
        <f>IF(N363="zákl. přenesená",J363,0)</f>
        <v>0</v>
      </c>
      <c r="BH363" s="144">
        <f>IF(N363="sníž. přenesená",J363,0)</f>
        <v>0</v>
      </c>
      <c r="BI363" s="144">
        <f>IF(N363="nulová",J363,0)</f>
        <v>0</v>
      </c>
      <c r="BJ363" s="18" t="s">
        <v>81</v>
      </c>
      <c r="BK363" s="144">
        <f>ROUND(I363*H363,2)</f>
        <v>0</v>
      </c>
      <c r="BL363" s="18" t="s">
        <v>217</v>
      </c>
      <c r="BM363" s="143" t="s">
        <v>1438</v>
      </c>
    </row>
    <row r="364" spans="2:47" s="1" customFormat="1" ht="11.25">
      <c r="B364" s="33"/>
      <c r="D364" s="145" t="s">
        <v>219</v>
      </c>
      <c r="F364" s="146" t="s">
        <v>4416</v>
      </c>
      <c r="I364" s="147"/>
      <c r="L364" s="33"/>
      <c r="M364" s="148"/>
      <c r="T364" s="54"/>
      <c r="AT364" s="18" t="s">
        <v>219</v>
      </c>
      <c r="AU364" s="18" t="s">
        <v>81</v>
      </c>
    </row>
    <row r="365" spans="2:51" s="13" customFormat="1" ht="11.25">
      <c r="B365" s="156"/>
      <c r="D365" s="150" t="s">
        <v>221</v>
      </c>
      <c r="E365" s="157" t="s">
        <v>19</v>
      </c>
      <c r="F365" s="158" t="s">
        <v>4417</v>
      </c>
      <c r="H365" s="159">
        <v>117</v>
      </c>
      <c r="I365" s="160"/>
      <c r="L365" s="156"/>
      <c r="M365" s="161"/>
      <c r="T365" s="162"/>
      <c r="AT365" s="157" t="s">
        <v>221</v>
      </c>
      <c r="AU365" s="157" t="s">
        <v>81</v>
      </c>
      <c r="AV365" s="13" t="s">
        <v>83</v>
      </c>
      <c r="AW365" s="13" t="s">
        <v>34</v>
      </c>
      <c r="AX365" s="13" t="s">
        <v>74</v>
      </c>
      <c r="AY365" s="157" t="s">
        <v>210</v>
      </c>
    </row>
    <row r="366" spans="2:51" s="15" customFormat="1" ht="11.25">
      <c r="B366" s="170"/>
      <c r="D366" s="150" t="s">
        <v>221</v>
      </c>
      <c r="E366" s="171" t="s">
        <v>19</v>
      </c>
      <c r="F366" s="172" t="s">
        <v>236</v>
      </c>
      <c r="H366" s="173">
        <v>117</v>
      </c>
      <c r="I366" s="174"/>
      <c r="L366" s="170"/>
      <c r="M366" s="175"/>
      <c r="T366" s="176"/>
      <c r="AT366" s="171" t="s">
        <v>221</v>
      </c>
      <c r="AU366" s="171" t="s">
        <v>81</v>
      </c>
      <c r="AV366" s="15" t="s">
        <v>217</v>
      </c>
      <c r="AW366" s="15" t="s">
        <v>34</v>
      </c>
      <c r="AX366" s="15" t="s">
        <v>81</v>
      </c>
      <c r="AY366" s="171" t="s">
        <v>210</v>
      </c>
    </row>
    <row r="367" spans="2:65" s="1" customFormat="1" ht="16.5" customHeight="1">
      <c r="B367" s="33"/>
      <c r="C367" s="132" t="s">
        <v>952</v>
      </c>
      <c r="D367" s="132" t="s">
        <v>212</v>
      </c>
      <c r="E367" s="133" t="s">
        <v>4418</v>
      </c>
      <c r="F367" s="134" t="s">
        <v>4419</v>
      </c>
      <c r="G367" s="135" t="s">
        <v>417</v>
      </c>
      <c r="H367" s="136">
        <v>117</v>
      </c>
      <c r="I367" s="137"/>
      <c r="J367" s="138">
        <f>ROUND(I367*H367,2)</f>
        <v>0</v>
      </c>
      <c r="K367" s="134" t="s">
        <v>216</v>
      </c>
      <c r="L367" s="33"/>
      <c r="M367" s="139" t="s">
        <v>19</v>
      </c>
      <c r="N367" s="140" t="s">
        <v>45</v>
      </c>
      <c r="P367" s="141">
        <f>O367*H367</f>
        <v>0</v>
      </c>
      <c r="Q367" s="141">
        <v>0</v>
      </c>
      <c r="R367" s="141">
        <f>Q367*H367</f>
        <v>0</v>
      </c>
      <c r="S367" s="141">
        <v>0</v>
      </c>
      <c r="T367" s="142">
        <f>S367*H367</f>
        <v>0</v>
      </c>
      <c r="AR367" s="143" t="s">
        <v>217</v>
      </c>
      <c r="AT367" s="143" t="s">
        <v>212</v>
      </c>
      <c r="AU367" s="143" t="s">
        <v>81</v>
      </c>
      <c r="AY367" s="18" t="s">
        <v>210</v>
      </c>
      <c r="BE367" s="144">
        <f>IF(N367="základní",J367,0)</f>
        <v>0</v>
      </c>
      <c r="BF367" s="144">
        <f>IF(N367="snížená",J367,0)</f>
        <v>0</v>
      </c>
      <c r="BG367" s="144">
        <f>IF(N367="zákl. přenesená",J367,0)</f>
        <v>0</v>
      </c>
      <c r="BH367" s="144">
        <f>IF(N367="sníž. přenesená",J367,0)</f>
        <v>0</v>
      </c>
      <c r="BI367" s="144">
        <f>IF(N367="nulová",J367,0)</f>
        <v>0</v>
      </c>
      <c r="BJ367" s="18" t="s">
        <v>81</v>
      </c>
      <c r="BK367" s="144">
        <f>ROUND(I367*H367,2)</f>
        <v>0</v>
      </c>
      <c r="BL367" s="18" t="s">
        <v>217</v>
      </c>
      <c r="BM367" s="143" t="s">
        <v>1447</v>
      </c>
    </row>
    <row r="368" spans="2:47" s="1" customFormat="1" ht="11.25">
      <c r="B368" s="33"/>
      <c r="D368" s="145" t="s">
        <v>219</v>
      </c>
      <c r="F368" s="146" t="s">
        <v>4420</v>
      </c>
      <c r="I368" s="147"/>
      <c r="L368" s="33"/>
      <c r="M368" s="148"/>
      <c r="T368" s="54"/>
      <c r="AT368" s="18" t="s">
        <v>219</v>
      </c>
      <c r="AU368" s="18" t="s">
        <v>81</v>
      </c>
    </row>
    <row r="369" spans="2:51" s="13" customFormat="1" ht="11.25">
      <c r="B369" s="156"/>
      <c r="D369" s="150" t="s">
        <v>221</v>
      </c>
      <c r="E369" s="157" t="s">
        <v>19</v>
      </c>
      <c r="F369" s="158" t="s">
        <v>4421</v>
      </c>
      <c r="H369" s="159">
        <v>117</v>
      </c>
      <c r="I369" s="160"/>
      <c r="L369" s="156"/>
      <c r="M369" s="161"/>
      <c r="T369" s="162"/>
      <c r="AT369" s="157" t="s">
        <v>221</v>
      </c>
      <c r="AU369" s="157" t="s">
        <v>81</v>
      </c>
      <c r="AV369" s="13" t="s">
        <v>83</v>
      </c>
      <c r="AW369" s="13" t="s">
        <v>34</v>
      </c>
      <c r="AX369" s="13" t="s">
        <v>74</v>
      </c>
      <c r="AY369" s="157" t="s">
        <v>210</v>
      </c>
    </row>
    <row r="370" spans="2:51" s="15" customFormat="1" ht="11.25">
      <c r="B370" s="170"/>
      <c r="D370" s="150" t="s">
        <v>221</v>
      </c>
      <c r="E370" s="171" t="s">
        <v>19</v>
      </c>
      <c r="F370" s="172" t="s">
        <v>236</v>
      </c>
      <c r="H370" s="173">
        <v>117</v>
      </c>
      <c r="I370" s="174"/>
      <c r="L370" s="170"/>
      <c r="M370" s="175"/>
      <c r="T370" s="176"/>
      <c r="AT370" s="171" t="s">
        <v>221</v>
      </c>
      <c r="AU370" s="171" t="s">
        <v>81</v>
      </c>
      <c r="AV370" s="15" t="s">
        <v>217</v>
      </c>
      <c r="AW370" s="15" t="s">
        <v>34</v>
      </c>
      <c r="AX370" s="15" t="s">
        <v>81</v>
      </c>
      <c r="AY370" s="171" t="s">
        <v>210</v>
      </c>
    </row>
    <row r="371" spans="2:65" s="1" customFormat="1" ht="16.5" customHeight="1">
      <c r="B371" s="33"/>
      <c r="C371" s="132" t="s">
        <v>958</v>
      </c>
      <c r="D371" s="132" t="s">
        <v>212</v>
      </c>
      <c r="E371" s="133" t="s">
        <v>4422</v>
      </c>
      <c r="F371" s="134" t="s">
        <v>4423</v>
      </c>
      <c r="G371" s="135" t="s">
        <v>3358</v>
      </c>
      <c r="H371" s="136">
        <v>1</v>
      </c>
      <c r="I371" s="137"/>
      <c r="J371" s="138">
        <f>ROUND(I371*H371,2)</f>
        <v>0</v>
      </c>
      <c r="K371" s="134" t="s">
        <v>296</v>
      </c>
      <c r="L371" s="33"/>
      <c r="M371" s="139" t="s">
        <v>19</v>
      </c>
      <c r="N371" s="140" t="s">
        <v>45</v>
      </c>
      <c r="P371" s="141">
        <f>O371*H371</f>
        <v>0</v>
      </c>
      <c r="Q371" s="141">
        <v>0</v>
      </c>
      <c r="R371" s="141">
        <f>Q371*H371</f>
        <v>0</v>
      </c>
      <c r="S371" s="141">
        <v>0</v>
      </c>
      <c r="T371" s="142">
        <f>S371*H371</f>
        <v>0</v>
      </c>
      <c r="AR371" s="143" t="s">
        <v>217</v>
      </c>
      <c r="AT371" s="143" t="s">
        <v>212</v>
      </c>
      <c r="AU371" s="143" t="s">
        <v>81</v>
      </c>
      <c r="AY371" s="18" t="s">
        <v>210</v>
      </c>
      <c r="BE371" s="144">
        <f>IF(N371="základní",J371,0)</f>
        <v>0</v>
      </c>
      <c r="BF371" s="144">
        <f>IF(N371="snížená",J371,0)</f>
        <v>0</v>
      </c>
      <c r="BG371" s="144">
        <f>IF(N371="zákl. přenesená",J371,0)</f>
        <v>0</v>
      </c>
      <c r="BH371" s="144">
        <f>IF(N371="sníž. přenesená",J371,0)</f>
        <v>0</v>
      </c>
      <c r="BI371" s="144">
        <f>IF(N371="nulová",J371,0)</f>
        <v>0</v>
      </c>
      <c r="BJ371" s="18" t="s">
        <v>81</v>
      </c>
      <c r="BK371" s="144">
        <f>ROUND(I371*H371,2)</f>
        <v>0</v>
      </c>
      <c r="BL371" s="18" t="s">
        <v>217</v>
      </c>
      <c r="BM371" s="143" t="s">
        <v>1459</v>
      </c>
    </row>
    <row r="372" spans="2:51" s="13" customFormat="1" ht="11.25">
      <c r="B372" s="156"/>
      <c r="D372" s="150" t="s">
        <v>221</v>
      </c>
      <c r="E372" s="157" t="s">
        <v>19</v>
      </c>
      <c r="F372" s="158" t="s">
        <v>3253</v>
      </c>
      <c r="H372" s="159">
        <v>1</v>
      </c>
      <c r="I372" s="160"/>
      <c r="L372" s="156"/>
      <c r="M372" s="161"/>
      <c r="T372" s="162"/>
      <c r="AT372" s="157" t="s">
        <v>221</v>
      </c>
      <c r="AU372" s="157" t="s">
        <v>81</v>
      </c>
      <c r="AV372" s="13" t="s">
        <v>83</v>
      </c>
      <c r="AW372" s="13" t="s">
        <v>34</v>
      </c>
      <c r="AX372" s="13" t="s">
        <v>74</v>
      </c>
      <c r="AY372" s="157" t="s">
        <v>210</v>
      </c>
    </row>
    <row r="373" spans="2:51" s="15" customFormat="1" ht="11.25">
      <c r="B373" s="170"/>
      <c r="D373" s="150" t="s">
        <v>221</v>
      </c>
      <c r="E373" s="171" t="s">
        <v>19</v>
      </c>
      <c r="F373" s="172" t="s">
        <v>236</v>
      </c>
      <c r="H373" s="173">
        <v>1</v>
      </c>
      <c r="I373" s="174"/>
      <c r="L373" s="170"/>
      <c r="M373" s="175"/>
      <c r="T373" s="176"/>
      <c r="AT373" s="171" t="s">
        <v>221</v>
      </c>
      <c r="AU373" s="171" t="s">
        <v>81</v>
      </c>
      <c r="AV373" s="15" t="s">
        <v>217</v>
      </c>
      <c r="AW373" s="15" t="s">
        <v>34</v>
      </c>
      <c r="AX373" s="15" t="s">
        <v>81</v>
      </c>
      <c r="AY373" s="171" t="s">
        <v>210</v>
      </c>
    </row>
    <row r="374" spans="2:65" s="1" customFormat="1" ht="21.75" customHeight="1">
      <c r="B374" s="33"/>
      <c r="C374" s="132" t="s">
        <v>964</v>
      </c>
      <c r="D374" s="132" t="s">
        <v>212</v>
      </c>
      <c r="E374" s="133" t="s">
        <v>4424</v>
      </c>
      <c r="F374" s="134" t="s">
        <v>4425</v>
      </c>
      <c r="G374" s="135" t="s">
        <v>3358</v>
      </c>
      <c r="H374" s="136">
        <v>1</v>
      </c>
      <c r="I374" s="137"/>
      <c r="J374" s="138">
        <f>ROUND(I374*H374,2)</f>
        <v>0</v>
      </c>
      <c r="K374" s="134" t="s">
        <v>296</v>
      </c>
      <c r="L374" s="33"/>
      <c r="M374" s="139" t="s">
        <v>19</v>
      </c>
      <c r="N374" s="140" t="s">
        <v>45</v>
      </c>
      <c r="P374" s="141">
        <f>O374*H374</f>
        <v>0</v>
      </c>
      <c r="Q374" s="141">
        <v>0</v>
      </c>
      <c r="R374" s="141">
        <f>Q374*H374</f>
        <v>0</v>
      </c>
      <c r="S374" s="141">
        <v>0</v>
      </c>
      <c r="T374" s="142">
        <f>S374*H374</f>
        <v>0</v>
      </c>
      <c r="AR374" s="143" t="s">
        <v>217</v>
      </c>
      <c r="AT374" s="143" t="s">
        <v>212</v>
      </c>
      <c r="AU374" s="143" t="s">
        <v>81</v>
      </c>
      <c r="AY374" s="18" t="s">
        <v>210</v>
      </c>
      <c r="BE374" s="144">
        <f>IF(N374="základní",J374,0)</f>
        <v>0</v>
      </c>
      <c r="BF374" s="144">
        <f>IF(N374="snížená",J374,0)</f>
        <v>0</v>
      </c>
      <c r="BG374" s="144">
        <f>IF(N374="zákl. přenesená",J374,0)</f>
        <v>0</v>
      </c>
      <c r="BH374" s="144">
        <f>IF(N374="sníž. přenesená",J374,0)</f>
        <v>0</v>
      </c>
      <c r="BI374" s="144">
        <f>IF(N374="nulová",J374,0)</f>
        <v>0</v>
      </c>
      <c r="BJ374" s="18" t="s">
        <v>81</v>
      </c>
      <c r="BK374" s="144">
        <f>ROUND(I374*H374,2)</f>
        <v>0</v>
      </c>
      <c r="BL374" s="18" t="s">
        <v>217</v>
      </c>
      <c r="BM374" s="143" t="s">
        <v>1471</v>
      </c>
    </row>
    <row r="375" spans="2:51" s="13" customFormat="1" ht="11.25">
      <c r="B375" s="156"/>
      <c r="D375" s="150" t="s">
        <v>221</v>
      </c>
      <c r="E375" s="157" t="s">
        <v>19</v>
      </c>
      <c r="F375" s="158" t="s">
        <v>3253</v>
      </c>
      <c r="H375" s="159">
        <v>1</v>
      </c>
      <c r="I375" s="160"/>
      <c r="L375" s="156"/>
      <c r="M375" s="161"/>
      <c r="T375" s="162"/>
      <c r="AT375" s="157" t="s">
        <v>221</v>
      </c>
      <c r="AU375" s="157" t="s">
        <v>81</v>
      </c>
      <c r="AV375" s="13" t="s">
        <v>83</v>
      </c>
      <c r="AW375" s="13" t="s">
        <v>34</v>
      </c>
      <c r="AX375" s="13" t="s">
        <v>74</v>
      </c>
      <c r="AY375" s="157" t="s">
        <v>210</v>
      </c>
    </row>
    <row r="376" spans="2:51" s="15" customFormat="1" ht="11.25">
      <c r="B376" s="170"/>
      <c r="D376" s="150" t="s">
        <v>221</v>
      </c>
      <c r="E376" s="171" t="s">
        <v>19</v>
      </c>
      <c r="F376" s="172" t="s">
        <v>236</v>
      </c>
      <c r="H376" s="173">
        <v>1</v>
      </c>
      <c r="I376" s="174"/>
      <c r="L376" s="170"/>
      <c r="M376" s="175"/>
      <c r="T376" s="176"/>
      <c r="AT376" s="171" t="s">
        <v>221</v>
      </c>
      <c r="AU376" s="171" t="s">
        <v>81</v>
      </c>
      <c r="AV376" s="15" t="s">
        <v>217</v>
      </c>
      <c r="AW376" s="15" t="s">
        <v>34</v>
      </c>
      <c r="AX376" s="15" t="s">
        <v>81</v>
      </c>
      <c r="AY376" s="171" t="s">
        <v>210</v>
      </c>
    </row>
    <row r="377" spans="2:65" s="1" customFormat="1" ht="16.5" customHeight="1">
      <c r="B377" s="33"/>
      <c r="C377" s="132" t="s">
        <v>969</v>
      </c>
      <c r="D377" s="132" t="s">
        <v>212</v>
      </c>
      <c r="E377" s="133" t="s">
        <v>4426</v>
      </c>
      <c r="F377" s="134" t="s">
        <v>4427</v>
      </c>
      <c r="G377" s="135" t="s">
        <v>3358</v>
      </c>
      <c r="H377" s="136">
        <v>1</v>
      </c>
      <c r="I377" s="137"/>
      <c r="J377" s="138">
        <f>ROUND(I377*H377,2)</f>
        <v>0</v>
      </c>
      <c r="K377" s="134" t="s">
        <v>296</v>
      </c>
      <c r="L377" s="33"/>
      <c r="M377" s="139" t="s">
        <v>19</v>
      </c>
      <c r="N377" s="140" t="s">
        <v>45</v>
      </c>
      <c r="P377" s="141">
        <f>O377*H377</f>
        <v>0</v>
      </c>
      <c r="Q377" s="141">
        <v>0</v>
      </c>
      <c r="R377" s="141">
        <f>Q377*H377</f>
        <v>0</v>
      </c>
      <c r="S377" s="141">
        <v>0</v>
      </c>
      <c r="T377" s="142">
        <f>S377*H377</f>
        <v>0</v>
      </c>
      <c r="AR377" s="143" t="s">
        <v>217</v>
      </c>
      <c r="AT377" s="143" t="s">
        <v>212</v>
      </c>
      <c r="AU377" s="143" t="s">
        <v>81</v>
      </c>
      <c r="AY377" s="18" t="s">
        <v>210</v>
      </c>
      <c r="BE377" s="144">
        <f>IF(N377="základní",J377,0)</f>
        <v>0</v>
      </c>
      <c r="BF377" s="144">
        <f>IF(N377="snížená",J377,0)</f>
        <v>0</v>
      </c>
      <c r="BG377" s="144">
        <f>IF(N377="zákl. přenesená",J377,0)</f>
        <v>0</v>
      </c>
      <c r="BH377" s="144">
        <f>IF(N377="sníž. přenesená",J377,0)</f>
        <v>0</v>
      </c>
      <c r="BI377" s="144">
        <f>IF(N377="nulová",J377,0)</f>
        <v>0</v>
      </c>
      <c r="BJ377" s="18" t="s">
        <v>81</v>
      </c>
      <c r="BK377" s="144">
        <f>ROUND(I377*H377,2)</f>
        <v>0</v>
      </c>
      <c r="BL377" s="18" t="s">
        <v>217</v>
      </c>
      <c r="BM377" s="143" t="s">
        <v>1480</v>
      </c>
    </row>
    <row r="378" spans="2:51" s="13" customFormat="1" ht="11.25">
      <c r="B378" s="156"/>
      <c r="D378" s="150" t="s">
        <v>221</v>
      </c>
      <c r="E378" s="157" t="s">
        <v>19</v>
      </c>
      <c r="F378" s="158" t="s">
        <v>3253</v>
      </c>
      <c r="H378" s="159">
        <v>1</v>
      </c>
      <c r="I378" s="160"/>
      <c r="L378" s="156"/>
      <c r="M378" s="161"/>
      <c r="T378" s="162"/>
      <c r="AT378" s="157" t="s">
        <v>221</v>
      </c>
      <c r="AU378" s="157" t="s">
        <v>81</v>
      </c>
      <c r="AV378" s="13" t="s">
        <v>83</v>
      </c>
      <c r="AW378" s="13" t="s">
        <v>34</v>
      </c>
      <c r="AX378" s="13" t="s">
        <v>74</v>
      </c>
      <c r="AY378" s="157" t="s">
        <v>210</v>
      </c>
    </row>
    <row r="379" spans="2:51" s="15" customFormat="1" ht="11.25">
      <c r="B379" s="170"/>
      <c r="D379" s="150" t="s">
        <v>221</v>
      </c>
      <c r="E379" s="171" t="s">
        <v>19</v>
      </c>
      <c r="F379" s="172" t="s">
        <v>236</v>
      </c>
      <c r="H379" s="173">
        <v>1</v>
      </c>
      <c r="I379" s="174"/>
      <c r="L379" s="170"/>
      <c r="M379" s="175"/>
      <c r="T379" s="176"/>
      <c r="AT379" s="171" t="s">
        <v>221</v>
      </c>
      <c r="AU379" s="171" t="s">
        <v>81</v>
      </c>
      <c r="AV379" s="15" t="s">
        <v>217</v>
      </c>
      <c r="AW379" s="15" t="s">
        <v>34</v>
      </c>
      <c r="AX379" s="15" t="s">
        <v>81</v>
      </c>
      <c r="AY379" s="171" t="s">
        <v>210</v>
      </c>
    </row>
    <row r="380" spans="2:65" s="1" customFormat="1" ht="16.5" customHeight="1">
      <c r="B380" s="33"/>
      <c r="C380" s="132" t="s">
        <v>973</v>
      </c>
      <c r="D380" s="132" t="s">
        <v>212</v>
      </c>
      <c r="E380" s="133" t="s">
        <v>4428</v>
      </c>
      <c r="F380" s="134" t="s">
        <v>4429</v>
      </c>
      <c r="G380" s="135" t="s">
        <v>3358</v>
      </c>
      <c r="H380" s="136">
        <v>1</v>
      </c>
      <c r="I380" s="137"/>
      <c r="J380" s="138">
        <f>ROUND(I380*H380,2)</f>
        <v>0</v>
      </c>
      <c r="K380" s="134" t="s">
        <v>296</v>
      </c>
      <c r="L380" s="33"/>
      <c r="M380" s="139" t="s">
        <v>19</v>
      </c>
      <c r="N380" s="140" t="s">
        <v>45</v>
      </c>
      <c r="P380" s="141">
        <f>O380*H380</f>
        <v>0</v>
      </c>
      <c r="Q380" s="141">
        <v>0</v>
      </c>
      <c r="R380" s="141">
        <f>Q380*H380</f>
        <v>0</v>
      </c>
      <c r="S380" s="141">
        <v>0</v>
      </c>
      <c r="T380" s="142">
        <f>S380*H380</f>
        <v>0</v>
      </c>
      <c r="AR380" s="143" t="s">
        <v>217</v>
      </c>
      <c r="AT380" s="143" t="s">
        <v>212</v>
      </c>
      <c r="AU380" s="143" t="s">
        <v>81</v>
      </c>
      <c r="AY380" s="18" t="s">
        <v>210</v>
      </c>
      <c r="BE380" s="144">
        <f>IF(N380="základní",J380,0)</f>
        <v>0</v>
      </c>
      <c r="BF380" s="144">
        <f>IF(N380="snížená",J380,0)</f>
        <v>0</v>
      </c>
      <c r="BG380" s="144">
        <f>IF(N380="zákl. přenesená",J380,0)</f>
        <v>0</v>
      </c>
      <c r="BH380" s="144">
        <f>IF(N380="sníž. přenesená",J380,0)</f>
        <v>0</v>
      </c>
      <c r="BI380" s="144">
        <f>IF(N380="nulová",J380,0)</f>
        <v>0</v>
      </c>
      <c r="BJ380" s="18" t="s">
        <v>81</v>
      </c>
      <c r="BK380" s="144">
        <f>ROUND(I380*H380,2)</f>
        <v>0</v>
      </c>
      <c r="BL380" s="18" t="s">
        <v>217</v>
      </c>
      <c r="BM380" s="143" t="s">
        <v>1490</v>
      </c>
    </row>
    <row r="381" spans="2:51" s="13" customFormat="1" ht="11.25">
      <c r="B381" s="156"/>
      <c r="D381" s="150" t="s">
        <v>221</v>
      </c>
      <c r="E381" s="157" t="s">
        <v>19</v>
      </c>
      <c r="F381" s="158" t="s">
        <v>3253</v>
      </c>
      <c r="H381" s="159">
        <v>1</v>
      </c>
      <c r="I381" s="160"/>
      <c r="L381" s="156"/>
      <c r="M381" s="161"/>
      <c r="T381" s="162"/>
      <c r="AT381" s="157" t="s">
        <v>221</v>
      </c>
      <c r="AU381" s="157" t="s">
        <v>81</v>
      </c>
      <c r="AV381" s="13" t="s">
        <v>83</v>
      </c>
      <c r="AW381" s="13" t="s">
        <v>34</v>
      </c>
      <c r="AX381" s="13" t="s">
        <v>74</v>
      </c>
      <c r="AY381" s="157" t="s">
        <v>210</v>
      </c>
    </row>
    <row r="382" spans="2:51" s="15" customFormat="1" ht="11.25">
      <c r="B382" s="170"/>
      <c r="D382" s="150" t="s">
        <v>221</v>
      </c>
      <c r="E382" s="171" t="s">
        <v>19</v>
      </c>
      <c r="F382" s="172" t="s">
        <v>236</v>
      </c>
      <c r="H382" s="173">
        <v>1</v>
      </c>
      <c r="I382" s="174"/>
      <c r="L382" s="170"/>
      <c r="M382" s="175"/>
      <c r="T382" s="176"/>
      <c r="AT382" s="171" t="s">
        <v>221</v>
      </c>
      <c r="AU382" s="171" t="s">
        <v>81</v>
      </c>
      <c r="AV382" s="15" t="s">
        <v>217</v>
      </c>
      <c r="AW382" s="15" t="s">
        <v>34</v>
      </c>
      <c r="AX382" s="15" t="s">
        <v>81</v>
      </c>
      <c r="AY382" s="171" t="s">
        <v>210</v>
      </c>
    </row>
    <row r="383" spans="2:63" s="11" customFormat="1" ht="25.9" customHeight="1">
      <c r="B383" s="120"/>
      <c r="D383" s="121" t="s">
        <v>73</v>
      </c>
      <c r="E383" s="122" t="s">
        <v>4430</v>
      </c>
      <c r="F383" s="122" t="s">
        <v>4431</v>
      </c>
      <c r="I383" s="123"/>
      <c r="J383" s="124">
        <f>BK383</f>
        <v>0</v>
      </c>
      <c r="L383" s="120"/>
      <c r="M383" s="125"/>
      <c r="P383" s="126">
        <f>SUM(P384:P395)</f>
        <v>0</v>
      </c>
      <c r="R383" s="126">
        <f>SUM(R384:R395)</f>
        <v>0</v>
      </c>
      <c r="T383" s="127">
        <f>SUM(T384:T395)</f>
        <v>0</v>
      </c>
      <c r="AR383" s="121" t="s">
        <v>81</v>
      </c>
      <c r="AT383" s="128" t="s">
        <v>73</v>
      </c>
      <c r="AU383" s="128" t="s">
        <v>74</v>
      </c>
      <c r="AY383" s="121" t="s">
        <v>210</v>
      </c>
      <c r="BK383" s="129">
        <f>SUM(BK384:BK395)</f>
        <v>0</v>
      </c>
    </row>
    <row r="384" spans="2:65" s="1" customFormat="1" ht="24.2" customHeight="1">
      <c r="B384" s="33"/>
      <c r="C384" s="132" t="s">
        <v>982</v>
      </c>
      <c r="D384" s="132" t="s">
        <v>212</v>
      </c>
      <c r="E384" s="133" t="s">
        <v>4432</v>
      </c>
      <c r="F384" s="134" t="s">
        <v>4433</v>
      </c>
      <c r="G384" s="135" t="s">
        <v>409</v>
      </c>
      <c r="H384" s="136">
        <v>1</v>
      </c>
      <c r="I384" s="137"/>
      <c r="J384" s="138">
        <f>ROUND(I384*H384,2)</f>
        <v>0</v>
      </c>
      <c r="K384" s="134" t="s">
        <v>216</v>
      </c>
      <c r="L384" s="33"/>
      <c r="M384" s="139" t="s">
        <v>19</v>
      </c>
      <c r="N384" s="140" t="s">
        <v>45</v>
      </c>
      <c r="P384" s="141">
        <f>O384*H384</f>
        <v>0</v>
      </c>
      <c r="Q384" s="141">
        <v>0</v>
      </c>
      <c r="R384" s="141">
        <f>Q384*H384</f>
        <v>0</v>
      </c>
      <c r="S384" s="141">
        <v>0</v>
      </c>
      <c r="T384" s="142">
        <f>S384*H384</f>
        <v>0</v>
      </c>
      <c r="AR384" s="143" t="s">
        <v>217</v>
      </c>
      <c r="AT384" s="143" t="s">
        <v>212</v>
      </c>
      <c r="AU384" s="143" t="s">
        <v>81</v>
      </c>
      <c r="AY384" s="18" t="s">
        <v>210</v>
      </c>
      <c r="BE384" s="144">
        <f>IF(N384="základní",J384,0)</f>
        <v>0</v>
      </c>
      <c r="BF384" s="144">
        <f>IF(N384="snížená",J384,0)</f>
        <v>0</v>
      </c>
      <c r="BG384" s="144">
        <f>IF(N384="zákl. přenesená",J384,0)</f>
        <v>0</v>
      </c>
      <c r="BH384" s="144">
        <f>IF(N384="sníž. přenesená",J384,0)</f>
        <v>0</v>
      </c>
      <c r="BI384" s="144">
        <f>IF(N384="nulová",J384,0)</f>
        <v>0</v>
      </c>
      <c r="BJ384" s="18" t="s">
        <v>81</v>
      </c>
      <c r="BK384" s="144">
        <f>ROUND(I384*H384,2)</f>
        <v>0</v>
      </c>
      <c r="BL384" s="18" t="s">
        <v>217</v>
      </c>
      <c r="BM384" s="143" t="s">
        <v>1500</v>
      </c>
    </row>
    <row r="385" spans="2:47" s="1" customFormat="1" ht="11.25">
      <c r="B385" s="33"/>
      <c r="D385" s="145" t="s">
        <v>219</v>
      </c>
      <c r="F385" s="146" t="s">
        <v>4434</v>
      </c>
      <c r="I385" s="147"/>
      <c r="L385" s="33"/>
      <c r="M385" s="148"/>
      <c r="T385" s="54"/>
      <c r="AT385" s="18" t="s">
        <v>219</v>
      </c>
      <c r="AU385" s="18" t="s">
        <v>81</v>
      </c>
    </row>
    <row r="386" spans="2:51" s="13" customFormat="1" ht="11.25">
      <c r="B386" s="156"/>
      <c r="D386" s="150" t="s">
        <v>221</v>
      </c>
      <c r="E386" s="157" t="s">
        <v>19</v>
      </c>
      <c r="F386" s="158" t="s">
        <v>3253</v>
      </c>
      <c r="H386" s="159">
        <v>1</v>
      </c>
      <c r="I386" s="160"/>
      <c r="L386" s="156"/>
      <c r="M386" s="161"/>
      <c r="T386" s="162"/>
      <c r="AT386" s="157" t="s">
        <v>221</v>
      </c>
      <c r="AU386" s="157" t="s">
        <v>81</v>
      </c>
      <c r="AV386" s="13" t="s">
        <v>83</v>
      </c>
      <c r="AW386" s="13" t="s">
        <v>34</v>
      </c>
      <c r="AX386" s="13" t="s">
        <v>74</v>
      </c>
      <c r="AY386" s="157" t="s">
        <v>210</v>
      </c>
    </row>
    <row r="387" spans="2:51" s="15" customFormat="1" ht="11.25">
      <c r="B387" s="170"/>
      <c r="D387" s="150" t="s">
        <v>221</v>
      </c>
      <c r="E387" s="171" t="s">
        <v>19</v>
      </c>
      <c r="F387" s="172" t="s">
        <v>236</v>
      </c>
      <c r="H387" s="173">
        <v>1</v>
      </c>
      <c r="I387" s="174"/>
      <c r="L387" s="170"/>
      <c r="M387" s="175"/>
      <c r="T387" s="176"/>
      <c r="AT387" s="171" t="s">
        <v>221</v>
      </c>
      <c r="AU387" s="171" t="s">
        <v>81</v>
      </c>
      <c r="AV387" s="15" t="s">
        <v>217</v>
      </c>
      <c r="AW387" s="15" t="s">
        <v>34</v>
      </c>
      <c r="AX387" s="15" t="s">
        <v>81</v>
      </c>
      <c r="AY387" s="171" t="s">
        <v>210</v>
      </c>
    </row>
    <row r="388" spans="2:65" s="1" customFormat="1" ht="24.2" customHeight="1">
      <c r="B388" s="33"/>
      <c r="C388" s="132" t="s">
        <v>1012</v>
      </c>
      <c r="D388" s="132" t="s">
        <v>212</v>
      </c>
      <c r="E388" s="133" t="s">
        <v>4435</v>
      </c>
      <c r="F388" s="134" t="s">
        <v>4436</v>
      </c>
      <c r="G388" s="135" t="s">
        <v>409</v>
      </c>
      <c r="H388" s="136">
        <v>1</v>
      </c>
      <c r="I388" s="137"/>
      <c r="J388" s="138">
        <f>ROUND(I388*H388,2)</f>
        <v>0</v>
      </c>
      <c r="K388" s="134" t="s">
        <v>216</v>
      </c>
      <c r="L388" s="33"/>
      <c r="M388" s="139" t="s">
        <v>19</v>
      </c>
      <c r="N388" s="140" t="s">
        <v>45</v>
      </c>
      <c r="P388" s="141">
        <f>O388*H388</f>
        <v>0</v>
      </c>
      <c r="Q388" s="141">
        <v>0</v>
      </c>
      <c r="R388" s="141">
        <f>Q388*H388</f>
        <v>0</v>
      </c>
      <c r="S388" s="141">
        <v>0</v>
      </c>
      <c r="T388" s="142">
        <f>S388*H388</f>
        <v>0</v>
      </c>
      <c r="AR388" s="143" t="s">
        <v>217</v>
      </c>
      <c r="AT388" s="143" t="s">
        <v>212</v>
      </c>
      <c r="AU388" s="143" t="s">
        <v>81</v>
      </c>
      <c r="AY388" s="18" t="s">
        <v>210</v>
      </c>
      <c r="BE388" s="144">
        <f>IF(N388="základní",J388,0)</f>
        <v>0</v>
      </c>
      <c r="BF388" s="144">
        <f>IF(N388="snížená",J388,0)</f>
        <v>0</v>
      </c>
      <c r="BG388" s="144">
        <f>IF(N388="zákl. přenesená",J388,0)</f>
        <v>0</v>
      </c>
      <c r="BH388" s="144">
        <f>IF(N388="sníž. přenesená",J388,0)</f>
        <v>0</v>
      </c>
      <c r="BI388" s="144">
        <f>IF(N388="nulová",J388,0)</f>
        <v>0</v>
      </c>
      <c r="BJ388" s="18" t="s">
        <v>81</v>
      </c>
      <c r="BK388" s="144">
        <f>ROUND(I388*H388,2)</f>
        <v>0</v>
      </c>
      <c r="BL388" s="18" t="s">
        <v>217</v>
      </c>
      <c r="BM388" s="143" t="s">
        <v>1513</v>
      </c>
    </row>
    <row r="389" spans="2:47" s="1" customFormat="1" ht="11.25">
      <c r="B389" s="33"/>
      <c r="D389" s="145" t="s">
        <v>219</v>
      </c>
      <c r="F389" s="146" t="s">
        <v>4437</v>
      </c>
      <c r="I389" s="147"/>
      <c r="L389" s="33"/>
      <c r="M389" s="148"/>
      <c r="T389" s="54"/>
      <c r="AT389" s="18" t="s">
        <v>219</v>
      </c>
      <c r="AU389" s="18" t="s">
        <v>81</v>
      </c>
    </row>
    <row r="390" spans="2:51" s="13" customFormat="1" ht="11.25">
      <c r="B390" s="156"/>
      <c r="D390" s="150" t="s">
        <v>221</v>
      </c>
      <c r="E390" s="157" t="s">
        <v>19</v>
      </c>
      <c r="F390" s="158" t="s">
        <v>3253</v>
      </c>
      <c r="H390" s="159">
        <v>1</v>
      </c>
      <c r="I390" s="160"/>
      <c r="L390" s="156"/>
      <c r="M390" s="161"/>
      <c r="T390" s="162"/>
      <c r="AT390" s="157" t="s">
        <v>221</v>
      </c>
      <c r="AU390" s="157" t="s">
        <v>81</v>
      </c>
      <c r="AV390" s="13" t="s">
        <v>83</v>
      </c>
      <c r="AW390" s="13" t="s">
        <v>34</v>
      </c>
      <c r="AX390" s="13" t="s">
        <v>74</v>
      </c>
      <c r="AY390" s="157" t="s">
        <v>210</v>
      </c>
    </row>
    <row r="391" spans="2:51" s="15" customFormat="1" ht="11.25">
      <c r="B391" s="170"/>
      <c r="D391" s="150" t="s">
        <v>221</v>
      </c>
      <c r="E391" s="171" t="s">
        <v>19</v>
      </c>
      <c r="F391" s="172" t="s">
        <v>236</v>
      </c>
      <c r="H391" s="173">
        <v>1</v>
      </c>
      <c r="I391" s="174"/>
      <c r="L391" s="170"/>
      <c r="M391" s="175"/>
      <c r="T391" s="176"/>
      <c r="AT391" s="171" t="s">
        <v>221</v>
      </c>
      <c r="AU391" s="171" t="s">
        <v>81</v>
      </c>
      <c r="AV391" s="15" t="s">
        <v>217</v>
      </c>
      <c r="AW391" s="15" t="s">
        <v>34</v>
      </c>
      <c r="AX391" s="15" t="s">
        <v>81</v>
      </c>
      <c r="AY391" s="171" t="s">
        <v>210</v>
      </c>
    </row>
    <row r="392" spans="2:65" s="1" customFormat="1" ht="24.2" customHeight="1">
      <c r="B392" s="33"/>
      <c r="C392" s="132" t="s">
        <v>1019</v>
      </c>
      <c r="D392" s="132" t="s">
        <v>212</v>
      </c>
      <c r="E392" s="133" t="s">
        <v>4438</v>
      </c>
      <c r="F392" s="134" t="s">
        <v>4439</v>
      </c>
      <c r="G392" s="135" t="s">
        <v>409</v>
      </c>
      <c r="H392" s="136">
        <v>1</v>
      </c>
      <c r="I392" s="137"/>
      <c r="J392" s="138">
        <f>ROUND(I392*H392,2)</f>
        <v>0</v>
      </c>
      <c r="K392" s="134" t="s">
        <v>216</v>
      </c>
      <c r="L392" s="33"/>
      <c r="M392" s="139" t="s">
        <v>19</v>
      </c>
      <c r="N392" s="140" t="s">
        <v>45</v>
      </c>
      <c r="P392" s="141">
        <f>O392*H392</f>
        <v>0</v>
      </c>
      <c r="Q392" s="141">
        <v>0</v>
      </c>
      <c r="R392" s="141">
        <f>Q392*H392</f>
        <v>0</v>
      </c>
      <c r="S392" s="141">
        <v>0</v>
      </c>
      <c r="T392" s="142">
        <f>S392*H392</f>
        <v>0</v>
      </c>
      <c r="AR392" s="143" t="s">
        <v>217</v>
      </c>
      <c r="AT392" s="143" t="s">
        <v>212</v>
      </c>
      <c r="AU392" s="143" t="s">
        <v>81</v>
      </c>
      <c r="AY392" s="18" t="s">
        <v>210</v>
      </c>
      <c r="BE392" s="144">
        <f>IF(N392="základní",J392,0)</f>
        <v>0</v>
      </c>
      <c r="BF392" s="144">
        <f>IF(N392="snížená",J392,0)</f>
        <v>0</v>
      </c>
      <c r="BG392" s="144">
        <f>IF(N392="zákl. přenesená",J392,0)</f>
        <v>0</v>
      </c>
      <c r="BH392" s="144">
        <f>IF(N392="sníž. přenesená",J392,0)</f>
        <v>0</v>
      </c>
      <c r="BI392" s="144">
        <f>IF(N392="nulová",J392,0)</f>
        <v>0</v>
      </c>
      <c r="BJ392" s="18" t="s">
        <v>81</v>
      </c>
      <c r="BK392" s="144">
        <f>ROUND(I392*H392,2)</f>
        <v>0</v>
      </c>
      <c r="BL392" s="18" t="s">
        <v>217</v>
      </c>
      <c r="BM392" s="143" t="s">
        <v>1522</v>
      </c>
    </row>
    <row r="393" spans="2:47" s="1" customFormat="1" ht="11.25">
      <c r="B393" s="33"/>
      <c r="D393" s="145" t="s">
        <v>219</v>
      </c>
      <c r="F393" s="146" t="s">
        <v>4440</v>
      </c>
      <c r="I393" s="147"/>
      <c r="L393" s="33"/>
      <c r="M393" s="148"/>
      <c r="T393" s="54"/>
      <c r="AT393" s="18" t="s">
        <v>219</v>
      </c>
      <c r="AU393" s="18" t="s">
        <v>81</v>
      </c>
    </row>
    <row r="394" spans="2:51" s="13" customFormat="1" ht="11.25">
      <c r="B394" s="156"/>
      <c r="D394" s="150" t="s">
        <v>221</v>
      </c>
      <c r="E394" s="157" t="s">
        <v>19</v>
      </c>
      <c r="F394" s="158" t="s">
        <v>3253</v>
      </c>
      <c r="H394" s="159">
        <v>1</v>
      </c>
      <c r="I394" s="160"/>
      <c r="L394" s="156"/>
      <c r="M394" s="161"/>
      <c r="T394" s="162"/>
      <c r="AT394" s="157" t="s">
        <v>221</v>
      </c>
      <c r="AU394" s="157" t="s">
        <v>81</v>
      </c>
      <c r="AV394" s="13" t="s">
        <v>83</v>
      </c>
      <c r="AW394" s="13" t="s">
        <v>34</v>
      </c>
      <c r="AX394" s="13" t="s">
        <v>74</v>
      </c>
      <c r="AY394" s="157" t="s">
        <v>210</v>
      </c>
    </row>
    <row r="395" spans="2:51" s="15" customFormat="1" ht="11.25">
      <c r="B395" s="170"/>
      <c r="D395" s="150" t="s">
        <v>221</v>
      </c>
      <c r="E395" s="171" t="s">
        <v>19</v>
      </c>
      <c r="F395" s="172" t="s">
        <v>236</v>
      </c>
      <c r="H395" s="173">
        <v>1</v>
      </c>
      <c r="I395" s="174"/>
      <c r="L395" s="170"/>
      <c r="M395" s="175"/>
      <c r="T395" s="176"/>
      <c r="AT395" s="171" t="s">
        <v>221</v>
      </c>
      <c r="AU395" s="171" t="s">
        <v>81</v>
      </c>
      <c r="AV395" s="15" t="s">
        <v>217</v>
      </c>
      <c r="AW395" s="15" t="s">
        <v>34</v>
      </c>
      <c r="AX395" s="15" t="s">
        <v>81</v>
      </c>
      <c r="AY395" s="171" t="s">
        <v>210</v>
      </c>
    </row>
    <row r="396" spans="2:63" s="11" customFormat="1" ht="25.9" customHeight="1">
      <c r="B396" s="120"/>
      <c r="D396" s="121" t="s">
        <v>73</v>
      </c>
      <c r="E396" s="122" t="s">
        <v>1168</v>
      </c>
      <c r="F396" s="122" t="s">
        <v>4441</v>
      </c>
      <c r="I396" s="123"/>
      <c r="J396" s="124">
        <f>BK396</f>
        <v>0</v>
      </c>
      <c r="L396" s="120"/>
      <c r="M396" s="125"/>
      <c r="P396" s="126">
        <f>SUM(P397:P400)</f>
        <v>0</v>
      </c>
      <c r="R396" s="126">
        <f>SUM(R397:R400)</f>
        <v>0</v>
      </c>
      <c r="T396" s="127">
        <f>SUM(T397:T400)</f>
        <v>0.014</v>
      </c>
      <c r="AR396" s="121" t="s">
        <v>81</v>
      </c>
      <c r="AT396" s="128" t="s">
        <v>73</v>
      </c>
      <c r="AU396" s="128" t="s">
        <v>74</v>
      </c>
      <c r="AY396" s="121" t="s">
        <v>210</v>
      </c>
      <c r="BK396" s="129">
        <f>SUM(BK397:BK400)</f>
        <v>0</v>
      </c>
    </row>
    <row r="397" spans="2:65" s="1" customFormat="1" ht="16.5" customHeight="1">
      <c r="B397" s="33"/>
      <c r="C397" s="132" t="s">
        <v>1024</v>
      </c>
      <c r="D397" s="132" t="s">
        <v>212</v>
      </c>
      <c r="E397" s="133" t="s">
        <v>4442</v>
      </c>
      <c r="F397" s="134" t="s">
        <v>4443</v>
      </c>
      <c r="G397" s="135" t="s">
        <v>417</v>
      </c>
      <c r="H397" s="136">
        <v>20</v>
      </c>
      <c r="I397" s="137"/>
      <c r="J397" s="138">
        <f>ROUND(I397*H397,2)</f>
        <v>0</v>
      </c>
      <c r="K397" s="134" t="s">
        <v>216</v>
      </c>
      <c r="L397" s="33"/>
      <c r="M397" s="139" t="s">
        <v>19</v>
      </c>
      <c r="N397" s="140" t="s">
        <v>45</v>
      </c>
      <c r="P397" s="141">
        <f>O397*H397</f>
        <v>0</v>
      </c>
      <c r="Q397" s="141">
        <v>0</v>
      </c>
      <c r="R397" s="141">
        <f>Q397*H397</f>
        <v>0</v>
      </c>
      <c r="S397" s="141">
        <v>0.0007</v>
      </c>
      <c r="T397" s="142">
        <f>S397*H397</f>
        <v>0.014</v>
      </c>
      <c r="AR397" s="143" t="s">
        <v>217</v>
      </c>
      <c r="AT397" s="143" t="s">
        <v>212</v>
      </c>
      <c r="AU397" s="143" t="s">
        <v>81</v>
      </c>
      <c r="AY397" s="18" t="s">
        <v>210</v>
      </c>
      <c r="BE397" s="144">
        <f>IF(N397="základní",J397,0)</f>
        <v>0</v>
      </c>
      <c r="BF397" s="144">
        <f>IF(N397="snížená",J397,0)</f>
        <v>0</v>
      </c>
      <c r="BG397" s="144">
        <f>IF(N397="zákl. přenesená",J397,0)</f>
        <v>0</v>
      </c>
      <c r="BH397" s="144">
        <f>IF(N397="sníž. přenesená",J397,0)</f>
        <v>0</v>
      </c>
      <c r="BI397" s="144">
        <f>IF(N397="nulová",J397,0)</f>
        <v>0</v>
      </c>
      <c r="BJ397" s="18" t="s">
        <v>81</v>
      </c>
      <c r="BK397" s="144">
        <f>ROUND(I397*H397,2)</f>
        <v>0</v>
      </c>
      <c r="BL397" s="18" t="s">
        <v>217</v>
      </c>
      <c r="BM397" s="143" t="s">
        <v>1531</v>
      </c>
    </row>
    <row r="398" spans="2:47" s="1" customFormat="1" ht="11.25">
      <c r="B398" s="33"/>
      <c r="D398" s="145" t="s">
        <v>219</v>
      </c>
      <c r="F398" s="146" t="s">
        <v>4444</v>
      </c>
      <c r="I398" s="147"/>
      <c r="L398" s="33"/>
      <c r="M398" s="148"/>
      <c r="T398" s="54"/>
      <c r="AT398" s="18" t="s">
        <v>219</v>
      </c>
      <c r="AU398" s="18" t="s">
        <v>81</v>
      </c>
    </row>
    <row r="399" spans="2:51" s="13" customFormat="1" ht="11.25">
      <c r="B399" s="156"/>
      <c r="D399" s="150" t="s">
        <v>221</v>
      </c>
      <c r="E399" s="157" t="s">
        <v>19</v>
      </c>
      <c r="F399" s="158" t="s">
        <v>3312</v>
      </c>
      <c r="H399" s="159">
        <v>20</v>
      </c>
      <c r="I399" s="160"/>
      <c r="L399" s="156"/>
      <c r="M399" s="161"/>
      <c r="T399" s="162"/>
      <c r="AT399" s="157" t="s">
        <v>221</v>
      </c>
      <c r="AU399" s="157" t="s">
        <v>81</v>
      </c>
      <c r="AV399" s="13" t="s">
        <v>83</v>
      </c>
      <c r="AW399" s="13" t="s">
        <v>34</v>
      </c>
      <c r="AX399" s="13" t="s">
        <v>74</v>
      </c>
      <c r="AY399" s="157" t="s">
        <v>210</v>
      </c>
    </row>
    <row r="400" spans="2:51" s="15" customFormat="1" ht="11.25">
      <c r="B400" s="170"/>
      <c r="D400" s="150" t="s">
        <v>221</v>
      </c>
      <c r="E400" s="171" t="s">
        <v>19</v>
      </c>
      <c r="F400" s="172" t="s">
        <v>236</v>
      </c>
      <c r="H400" s="173">
        <v>20</v>
      </c>
      <c r="I400" s="174"/>
      <c r="L400" s="170"/>
      <c r="M400" s="175"/>
      <c r="T400" s="176"/>
      <c r="AT400" s="171" t="s">
        <v>221</v>
      </c>
      <c r="AU400" s="171" t="s">
        <v>81</v>
      </c>
      <c r="AV400" s="15" t="s">
        <v>217</v>
      </c>
      <c r="AW400" s="15" t="s">
        <v>34</v>
      </c>
      <c r="AX400" s="15" t="s">
        <v>81</v>
      </c>
      <c r="AY400" s="171" t="s">
        <v>210</v>
      </c>
    </row>
    <row r="401" spans="2:63" s="11" customFormat="1" ht="25.9" customHeight="1">
      <c r="B401" s="120"/>
      <c r="D401" s="121" t="s">
        <v>73</v>
      </c>
      <c r="E401" s="122" t="s">
        <v>877</v>
      </c>
      <c r="F401" s="122" t="s">
        <v>4445</v>
      </c>
      <c r="I401" s="123"/>
      <c r="J401" s="124">
        <f>BK401</f>
        <v>0</v>
      </c>
      <c r="L401" s="120"/>
      <c r="M401" s="125"/>
      <c r="P401" s="126">
        <f>SUM(P402:P406)</f>
        <v>0</v>
      </c>
      <c r="R401" s="126">
        <f>SUM(R402:R406)</f>
        <v>0</v>
      </c>
      <c r="T401" s="127">
        <f>SUM(T402:T406)</f>
        <v>0</v>
      </c>
      <c r="AR401" s="121" t="s">
        <v>81</v>
      </c>
      <c r="AT401" s="128" t="s">
        <v>73</v>
      </c>
      <c r="AU401" s="128" t="s">
        <v>74</v>
      </c>
      <c r="AY401" s="121" t="s">
        <v>210</v>
      </c>
      <c r="BK401" s="129">
        <f>SUM(BK402:BK406)</f>
        <v>0</v>
      </c>
    </row>
    <row r="402" spans="2:65" s="1" customFormat="1" ht="16.5" customHeight="1">
      <c r="B402" s="33"/>
      <c r="C402" s="132" t="s">
        <v>1029</v>
      </c>
      <c r="D402" s="132" t="s">
        <v>212</v>
      </c>
      <c r="E402" s="133" t="s">
        <v>3199</v>
      </c>
      <c r="F402" s="134" t="s">
        <v>3200</v>
      </c>
      <c r="G402" s="135" t="s">
        <v>356</v>
      </c>
      <c r="H402" s="136">
        <v>0.014</v>
      </c>
      <c r="I402" s="137"/>
      <c r="J402" s="138">
        <f>ROUND(I402*H402,2)</f>
        <v>0</v>
      </c>
      <c r="K402" s="134" t="s">
        <v>216</v>
      </c>
      <c r="L402" s="33"/>
      <c r="M402" s="139" t="s">
        <v>19</v>
      </c>
      <c r="N402" s="140" t="s">
        <v>45</v>
      </c>
      <c r="P402" s="141">
        <f>O402*H402</f>
        <v>0</v>
      </c>
      <c r="Q402" s="141">
        <v>0</v>
      </c>
      <c r="R402" s="141">
        <f>Q402*H402</f>
        <v>0</v>
      </c>
      <c r="S402" s="141">
        <v>0</v>
      </c>
      <c r="T402" s="142">
        <f>S402*H402</f>
        <v>0</v>
      </c>
      <c r="AR402" s="143" t="s">
        <v>217</v>
      </c>
      <c r="AT402" s="143" t="s">
        <v>212</v>
      </c>
      <c r="AU402" s="143" t="s">
        <v>81</v>
      </c>
      <c r="AY402" s="18" t="s">
        <v>210</v>
      </c>
      <c r="BE402" s="144">
        <f>IF(N402="základní",J402,0)</f>
        <v>0</v>
      </c>
      <c r="BF402" s="144">
        <f>IF(N402="snížená",J402,0)</f>
        <v>0</v>
      </c>
      <c r="BG402" s="144">
        <f>IF(N402="zákl. přenesená",J402,0)</f>
        <v>0</v>
      </c>
      <c r="BH402" s="144">
        <f>IF(N402="sníž. přenesená",J402,0)</f>
        <v>0</v>
      </c>
      <c r="BI402" s="144">
        <f>IF(N402="nulová",J402,0)</f>
        <v>0</v>
      </c>
      <c r="BJ402" s="18" t="s">
        <v>81</v>
      </c>
      <c r="BK402" s="144">
        <f>ROUND(I402*H402,2)</f>
        <v>0</v>
      </c>
      <c r="BL402" s="18" t="s">
        <v>217</v>
      </c>
      <c r="BM402" s="143" t="s">
        <v>1540</v>
      </c>
    </row>
    <row r="403" spans="2:47" s="1" customFormat="1" ht="11.25">
      <c r="B403" s="33"/>
      <c r="D403" s="145" t="s">
        <v>219</v>
      </c>
      <c r="F403" s="146" t="s">
        <v>3202</v>
      </c>
      <c r="I403" s="147"/>
      <c r="L403" s="33"/>
      <c r="M403" s="148"/>
      <c r="T403" s="54"/>
      <c r="AT403" s="18" t="s">
        <v>219</v>
      </c>
      <c r="AU403" s="18" t="s">
        <v>81</v>
      </c>
    </row>
    <row r="404" spans="2:65" s="1" customFormat="1" ht="16.5" customHeight="1">
      <c r="B404" s="33"/>
      <c r="C404" s="132" t="s">
        <v>1038</v>
      </c>
      <c r="D404" s="132" t="s">
        <v>212</v>
      </c>
      <c r="E404" s="133" t="s">
        <v>4446</v>
      </c>
      <c r="F404" s="134" t="s">
        <v>4447</v>
      </c>
      <c r="G404" s="135" t="s">
        <v>409</v>
      </c>
      <c r="H404" s="136">
        <v>1</v>
      </c>
      <c r="I404" s="137"/>
      <c r="J404" s="138">
        <f>ROUND(I404*H404,2)</f>
        <v>0</v>
      </c>
      <c r="K404" s="134" t="s">
        <v>296</v>
      </c>
      <c r="L404" s="33"/>
      <c r="M404" s="139" t="s">
        <v>19</v>
      </c>
      <c r="N404" s="140" t="s">
        <v>45</v>
      </c>
      <c r="P404" s="141">
        <f>O404*H404</f>
        <v>0</v>
      </c>
      <c r="Q404" s="141">
        <v>0</v>
      </c>
      <c r="R404" s="141">
        <f>Q404*H404</f>
        <v>0</v>
      </c>
      <c r="S404" s="141">
        <v>0</v>
      </c>
      <c r="T404" s="142">
        <f>S404*H404</f>
        <v>0</v>
      </c>
      <c r="AR404" s="143" t="s">
        <v>217</v>
      </c>
      <c r="AT404" s="143" t="s">
        <v>212</v>
      </c>
      <c r="AU404" s="143" t="s">
        <v>81</v>
      </c>
      <c r="AY404" s="18" t="s">
        <v>210</v>
      </c>
      <c r="BE404" s="144">
        <f>IF(N404="základní",J404,0)</f>
        <v>0</v>
      </c>
      <c r="BF404" s="144">
        <f>IF(N404="snížená",J404,0)</f>
        <v>0</v>
      </c>
      <c r="BG404" s="144">
        <f>IF(N404="zákl. přenesená",J404,0)</f>
        <v>0</v>
      </c>
      <c r="BH404" s="144">
        <f>IF(N404="sníž. přenesená",J404,0)</f>
        <v>0</v>
      </c>
      <c r="BI404" s="144">
        <f>IF(N404="nulová",J404,0)</f>
        <v>0</v>
      </c>
      <c r="BJ404" s="18" t="s">
        <v>81</v>
      </c>
      <c r="BK404" s="144">
        <f>ROUND(I404*H404,2)</f>
        <v>0</v>
      </c>
      <c r="BL404" s="18" t="s">
        <v>217</v>
      </c>
      <c r="BM404" s="143" t="s">
        <v>1548</v>
      </c>
    </row>
    <row r="405" spans="2:51" s="13" customFormat="1" ht="11.25">
      <c r="B405" s="156"/>
      <c r="D405" s="150" t="s">
        <v>221</v>
      </c>
      <c r="E405" s="157" t="s">
        <v>19</v>
      </c>
      <c r="F405" s="158" t="s">
        <v>3253</v>
      </c>
      <c r="H405" s="159">
        <v>1</v>
      </c>
      <c r="I405" s="160"/>
      <c r="L405" s="156"/>
      <c r="M405" s="161"/>
      <c r="T405" s="162"/>
      <c r="AT405" s="157" t="s">
        <v>221</v>
      </c>
      <c r="AU405" s="157" t="s">
        <v>81</v>
      </c>
      <c r="AV405" s="13" t="s">
        <v>83</v>
      </c>
      <c r="AW405" s="13" t="s">
        <v>34</v>
      </c>
      <c r="AX405" s="13" t="s">
        <v>74</v>
      </c>
      <c r="AY405" s="157" t="s">
        <v>210</v>
      </c>
    </row>
    <row r="406" spans="2:51" s="15" customFormat="1" ht="11.25">
      <c r="B406" s="170"/>
      <c r="D406" s="150" t="s">
        <v>221</v>
      </c>
      <c r="E406" s="171" t="s">
        <v>19</v>
      </c>
      <c r="F406" s="172" t="s">
        <v>236</v>
      </c>
      <c r="H406" s="173">
        <v>1</v>
      </c>
      <c r="I406" s="174"/>
      <c r="L406" s="170"/>
      <c r="M406" s="175"/>
      <c r="T406" s="176"/>
      <c r="AT406" s="171" t="s">
        <v>221</v>
      </c>
      <c r="AU406" s="171" t="s">
        <v>81</v>
      </c>
      <c r="AV406" s="15" t="s">
        <v>217</v>
      </c>
      <c r="AW406" s="15" t="s">
        <v>34</v>
      </c>
      <c r="AX406" s="15" t="s">
        <v>81</v>
      </c>
      <c r="AY406" s="171" t="s">
        <v>210</v>
      </c>
    </row>
    <row r="407" spans="2:63" s="11" customFormat="1" ht="25.9" customHeight="1">
      <c r="B407" s="120"/>
      <c r="D407" s="121" t="s">
        <v>73</v>
      </c>
      <c r="E407" s="122" t="s">
        <v>924</v>
      </c>
      <c r="F407" s="122" t="s">
        <v>4448</v>
      </c>
      <c r="I407" s="123"/>
      <c r="J407" s="124">
        <f>BK407</f>
        <v>0</v>
      </c>
      <c r="L407" s="120"/>
      <c r="M407" s="125"/>
      <c r="P407" s="126">
        <f>SUM(P408:P419)</f>
        <v>0</v>
      </c>
      <c r="R407" s="126">
        <f>SUM(R408:R419)</f>
        <v>0</v>
      </c>
      <c r="T407" s="127">
        <f>SUM(T408:T419)</f>
        <v>0</v>
      </c>
      <c r="AR407" s="121" t="s">
        <v>81</v>
      </c>
      <c r="AT407" s="128" t="s">
        <v>73</v>
      </c>
      <c r="AU407" s="128" t="s">
        <v>74</v>
      </c>
      <c r="AY407" s="121" t="s">
        <v>210</v>
      </c>
      <c r="BK407" s="129">
        <f>SUM(BK408:BK419)</f>
        <v>0</v>
      </c>
    </row>
    <row r="408" spans="2:65" s="1" customFormat="1" ht="24.2" customHeight="1">
      <c r="B408" s="33"/>
      <c r="C408" s="132" t="s">
        <v>1042</v>
      </c>
      <c r="D408" s="132" t="s">
        <v>212</v>
      </c>
      <c r="E408" s="133" t="s">
        <v>4449</v>
      </c>
      <c r="F408" s="134" t="s">
        <v>4450</v>
      </c>
      <c r="G408" s="135" t="s">
        <v>356</v>
      </c>
      <c r="H408" s="136">
        <v>23.896</v>
      </c>
      <c r="I408" s="137"/>
      <c r="J408" s="138">
        <f>ROUND(I408*H408,2)</f>
        <v>0</v>
      </c>
      <c r="K408" s="134" t="s">
        <v>216</v>
      </c>
      <c r="L408" s="33"/>
      <c r="M408" s="139" t="s">
        <v>19</v>
      </c>
      <c r="N408" s="140" t="s">
        <v>45</v>
      </c>
      <c r="P408" s="141">
        <f>O408*H408</f>
        <v>0</v>
      </c>
      <c r="Q408" s="141">
        <v>0</v>
      </c>
      <c r="R408" s="141">
        <f>Q408*H408</f>
        <v>0</v>
      </c>
      <c r="S408" s="141">
        <v>0</v>
      </c>
      <c r="T408" s="142">
        <f>S408*H408</f>
        <v>0</v>
      </c>
      <c r="AR408" s="143" t="s">
        <v>217</v>
      </c>
      <c r="AT408" s="143" t="s">
        <v>212</v>
      </c>
      <c r="AU408" s="143" t="s">
        <v>81</v>
      </c>
      <c r="AY408" s="18" t="s">
        <v>210</v>
      </c>
      <c r="BE408" s="144">
        <f>IF(N408="základní",J408,0)</f>
        <v>0</v>
      </c>
      <c r="BF408" s="144">
        <f>IF(N408="snížená",J408,0)</f>
        <v>0</v>
      </c>
      <c r="BG408" s="144">
        <f>IF(N408="zákl. přenesená",J408,0)</f>
        <v>0</v>
      </c>
      <c r="BH408" s="144">
        <f>IF(N408="sníž. přenesená",J408,0)</f>
        <v>0</v>
      </c>
      <c r="BI408" s="144">
        <f>IF(N408="nulová",J408,0)</f>
        <v>0</v>
      </c>
      <c r="BJ408" s="18" t="s">
        <v>81</v>
      </c>
      <c r="BK408" s="144">
        <f>ROUND(I408*H408,2)</f>
        <v>0</v>
      </c>
      <c r="BL408" s="18" t="s">
        <v>217</v>
      </c>
      <c r="BM408" s="143" t="s">
        <v>1558</v>
      </c>
    </row>
    <row r="409" spans="2:47" s="1" customFormat="1" ht="11.25">
      <c r="B409" s="33"/>
      <c r="D409" s="145" t="s">
        <v>219</v>
      </c>
      <c r="F409" s="146" t="s">
        <v>4451</v>
      </c>
      <c r="I409" s="147"/>
      <c r="L409" s="33"/>
      <c r="M409" s="148"/>
      <c r="T409" s="54"/>
      <c r="AT409" s="18" t="s">
        <v>219</v>
      </c>
      <c r="AU409" s="18" t="s">
        <v>81</v>
      </c>
    </row>
    <row r="410" spans="2:51" s="13" customFormat="1" ht="11.25">
      <c r="B410" s="156"/>
      <c r="D410" s="150" t="s">
        <v>221</v>
      </c>
      <c r="E410" s="157" t="s">
        <v>19</v>
      </c>
      <c r="F410" s="158" t="s">
        <v>4452</v>
      </c>
      <c r="H410" s="159">
        <v>23.896</v>
      </c>
      <c r="I410" s="160"/>
      <c r="L410" s="156"/>
      <c r="M410" s="161"/>
      <c r="T410" s="162"/>
      <c r="AT410" s="157" t="s">
        <v>221</v>
      </c>
      <c r="AU410" s="157" t="s">
        <v>81</v>
      </c>
      <c r="AV410" s="13" t="s">
        <v>83</v>
      </c>
      <c r="AW410" s="13" t="s">
        <v>34</v>
      </c>
      <c r="AX410" s="13" t="s">
        <v>74</v>
      </c>
      <c r="AY410" s="157" t="s">
        <v>210</v>
      </c>
    </row>
    <row r="411" spans="2:51" s="15" customFormat="1" ht="11.25">
      <c r="B411" s="170"/>
      <c r="D411" s="150" t="s">
        <v>221</v>
      </c>
      <c r="E411" s="171" t="s">
        <v>19</v>
      </c>
      <c r="F411" s="172" t="s">
        <v>236</v>
      </c>
      <c r="H411" s="173">
        <v>23.896</v>
      </c>
      <c r="I411" s="174"/>
      <c r="L411" s="170"/>
      <c r="M411" s="175"/>
      <c r="T411" s="176"/>
      <c r="AT411" s="171" t="s">
        <v>221</v>
      </c>
      <c r="AU411" s="171" t="s">
        <v>81</v>
      </c>
      <c r="AV411" s="15" t="s">
        <v>217</v>
      </c>
      <c r="AW411" s="15" t="s">
        <v>34</v>
      </c>
      <c r="AX411" s="15" t="s">
        <v>81</v>
      </c>
      <c r="AY411" s="171" t="s">
        <v>210</v>
      </c>
    </row>
    <row r="412" spans="2:65" s="1" customFormat="1" ht="24.2" customHeight="1">
      <c r="B412" s="33"/>
      <c r="C412" s="132" t="s">
        <v>1049</v>
      </c>
      <c r="D412" s="132" t="s">
        <v>212</v>
      </c>
      <c r="E412" s="133" t="s">
        <v>4453</v>
      </c>
      <c r="F412" s="134" t="s">
        <v>4454</v>
      </c>
      <c r="G412" s="135" t="s">
        <v>356</v>
      </c>
      <c r="H412" s="136">
        <v>10.289</v>
      </c>
      <c r="I412" s="137"/>
      <c r="J412" s="138">
        <f>ROUND(I412*H412,2)</f>
        <v>0</v>
      </c>
      <c r="K412" s="134" t="s">
        <v>216</v>
      </c>
      <c r="L412" s="33"/>
      <c r="M412" s="139" t="s">
        <v>19</v>
      </c>
      <c r="N412" s="140" t="s">
        <v>45</v>
      </c>
      <c r="P412" s="141">
        <f>O412*H412</f>
        <v>0</v>
      </c>
      <c r="Q412" s="141">
        <v>0</v>
      </c>
      <c r="R412" s="141">
        <f>Q412*H412</f>
        <v>0</v>
      </c>
      <c r="S412" s="141">
        <v>0</v>
      </c>
      <c r="T412" s="142">
        <f>S412*H412</f>
        <v>0</v>
      </c>
      <c r="AR412" s="143" t="s">
        <v>217</v>
      </c>
      <c r="AT412" s="143" t="s">
        <v>212</v>
      </c>
      <c r="AU412" s="143" t="s">
        <v>81</v>
      </c>
      <c r="AY412" s="18" t="s">
        <v>210</v>
      </c>
      <c r="BE412" s="144">
        <f>IF(N412="základní",J412,0)</f>
        <v>0</v>
      </c>
      <c r="BF412" s="144">
        <f>IF(N412="snížená",J412,0)</f>
        <v>0</v>
      </c>
      <c r="BG412" s="144">
        <f>IF(N412="zákl. přenesená",J412,0)</f>
        <v>0</v>
      </c>
      <c r="BH412" s="144">
        <f>IF(N412="sníž. přenesená",J412,0)</f>
        <v>0</v>
      </c>
      <c r="BI412" s="144">
        <f>IF(N412="nulová",J412,0)</f>
        <v>0</v>
      </c>
      <c r="BJ412" s="18" t="s">
        <v>81</v>
      </c>
      <c r="BK412" s="144">
        <f>ROUND(I412*H412,2)</f>
        <v>0</v>
      </c>
      <c r="BL412" s="18" t="s">
        <v>217</v>
      </c>
      <c r="BM412" s="143" t="s">
        <v>1566</v>
      </c>
    </row>
    <row r="413" spans="2:47" s="1" customFormat="1" ht="11.25">
      <c r="B413" s="33"/>
      <c r="D413" s="145" t="s">
        <v>219</v>
      </c>
      <c r="F413" s="146" t="s">
        <v>4455</v>
      </c>
      <c r="I413" s="147"/>
      <c r="L413" s="33"/>
      <c r="M413" s="148"/>
      <c r="T413" s="54"/>
      <c r="AT413" s="18" t="s">
        <v>219</v>
      </c>
      <c r="AU413" s="18" t="s">
        <v>81</v>
      </c>
    </row>
    <row r="414" spans="2:51" s="13" customFormat="1" ht="11.25">
      <c r="B414" s="156"/>
      <c r="D414" s="150" t="s">
        <v>221</v>
      </c>
      <c r="E414" s="157" t="s">
        <v>19</v>
      </c>
      <c r="F414" s="158" t="s">
        <v>4456</v>
      </c>
      <c r="H414" s="159">
        <v>10.289</v>
      </c>
      <c r="I414" s="160"/>
      <c r="L414" s="156"/>
      <c r="M414" s="161"/>
      <c r="T414" s="162"/>
      <c r="AT414" s="157" t="s">
        <v>221</v>
      </c>
      <c r="AU414" s="157" t="s">
        <v>81</v>
      </c>
      <c r="AV414" s="13" t="s">
        <v>83</v>
      </c>
      <c r="AW414" s="13" t="s">
        <v>34</v>
      </c>
      <c r="AX414" s="13" t="s">
        <v>74</v>
      </c>
      <c r="AY414" s="157" t="s">
        <v>210</v>
      </c>
    </row>
    <row r="415" spans="2:51" s="15" customFormat="1" ht="11.25">
      <c r="B415" s="170"/>
      <c r="D415" s="150" t="s">
        <v>221</v>
      </c>
      <c r="E415" s="171" t="s">
        <v>19</v>
      </c>
      <c r="F415" s="172" t="s">
        <v>236</v>
      </c>
      <c r="H415" s="173">
        <v>10.289</v>
      </c>
      <c r="I415" s="174"/>
      <c r="L415" s="170"/>
      <c r="M415" s="175"/>
      <c r="T415" s="176"/>
      <c r="AT415" s="171" t="s">
        <v>221</v>
      </c>
      <c r="AU415" s="171" t="s">
        <v>81</v>
      </c>
      <c r="AV415" s="15" t="s">
        <v>217</v>
      </c>
      <c r="AW415" s="15" t="s">
        <v>34</v>
      </c>
      <c r="AX415" s="15" t="s">
        <v>81</v>
      </c>
      <c r="AY415" s="171" t="s">
        <v>210</v>
      </c>
    </row>
    <row r="416" spans="2:65" s="1" customFormat="1" ht="24.2" customHeight="1">
      <c r="B416" s="33"/>
      <c r="C416" s="132" t="s">
        <v>1056</v>
      </c>
      <c r="D416" s="132" t="s">
        <v>212</v>
      </c>
      <c r="E416" s="133" t="s">
        <v>4457</v>
      </c>
      <c r="F416" s="134" t="s">
        <v>4458</v>
      </c>
      <c r="G416" s="135" t="s">
        <v>356</v>
      </c>
      <c r="H416" s="136">
        <v>311.88</v>
      </c>
      <c r="I416" s="137"/>
      <c r="J416" s="138">
        <f>ROUND(I416*H416,2)</f>
        <v>0</v>
      </c>
      <c r="K416" s="134" t="s">
        <v>216</v>
      </c>
      <c r="L416" s="33"/>
      <c r="M416" s="139" t="s">
        <v>19</v>
      </c>
      <c r="N416" s="140" t="s">
        <v>45</v>
      </c>
      <c r="P416" s="141">
        <f>O416*H416</f>
        <v>0</v>
      </c>
      <c r="Q416" s="141">
        <v>0</v>
      </c>
      <c r="R416" s="141">
        <f>Q416*H416</f>
        <v>0</v>
      </c>
      <c r="S416" s="141">
        <v>0</v>
      </c>
      <c r="T416" s="142">
        <f>S416*H416</f>
        <v>0</v>
      </c>
      <c r="AR416" s="143" t="s">
        <v>217</v>
      </c>
      <c r="AT416" s="143" t="s">
        <v>212</v>
      </c>
      <c r="AU416" s="143" t="s">
        <v>81</v>
      </c>
      <c r="AY416" s="18" t="s">
        <v>210</v>
      </c>
      <c r="BE416" s="144">
        <f>IF(N416="základní",J416,0)</f>
        <v>0</v>
      </c>
      <c r="BF416" s="144">
        <f>IF(N416="snížená",J416,0)</f>
        <v>0</v>
      </c>
      <c r="BG416" s="144">
        <f>IF(N416="zákl. přenesená",J416,0)</f>
        <v>0</v>
      </c>
      <c r="BH416" s="144">
        <f>IF(N416="sníž. přenesená",J416,0)</f>
        <v>0</v>
      </c>
      <c r="BI416" s="144">
        <f>IF(N416="nulová",J416,0)</f>
        <v>0</v>
      </c>
      <c r="BJ416" s="18" t="s">
        <v>81</v>
      </c>
      <c r="BK416" s="144">
        <f>ROUND(I416*H416,2)</f>
        <v>0</v>
      </c>
      <c r="BL416" s="18" t="s">
        <v>217</v>
      </c>
      <c r="BM416" s="143" t="s">
        <v>1575</v>
      </c>
    </row>
    <row r="417" spans="2:47" s="1" customFormat="1" ht="11.25">
      <c r="B417" s="33"/>
      <c r="D417" s="145" t="s">
        <v>219</v>
      </c>
      <c r="F417" s="146" t="s">
        <v>4459</v>
      </c>
      <c r="I417" s="147"/>
      <c r="L417" s="33"/>
      <c r="M417" s="148"/>
      <c r="T417" s="54"/>
      <c r="AT417" s="18" t="s">
        <v>219</v>
      </c>
      <c r="AU417" s="18" t="s">
        <v>81</v>
      </c>
    </row>
    <row r="418" spans="2:51" s="13" customFormat="1" ht="11.25">
      <c r="B418" s="156"/>
      <c r="D418" s="150" t="s">
        <v>221</v>
      </c>
      <c r="E418" s="157" t="s">
        <v>19</v>
      </c>
      <c r="F418" s="158" t="s">
        <v>4460</v>
      </c>
      <c r="H418" s="159">
        <v>311.88</v>
      </c>
      <c r="I418" s="160"/>
      <c r="L418" s="156"/>
      <c r="M418" s="161"/>
      <c r="T418" s="162"/>
      <c r="AT418" s="157" t="s">
        <v>221</v>
      </c>
      <c r="AU418" s="157" t="s">
        <v>81</v>
      </c>
      <c r="AV418" s="13" t="s">
        <v>83</v>
      </c>
      <c r="AW418" s="13" t="s">
        <v>34</v>
      </c>
      <c r="AX418" s="13" t="s">
        <v>74</v>
      </c>
      <c r="AY418" s="157" t="s">
        <v>210</v>
      </c>
    </row>
    <row r="419" spans="2:51" s="15" customFormat="1" ht="11.25">
      <c r="B419" s="170"/>
      <c r="D419" s="150" t="s">
        <v>221</v>
      </c>
      <c r="E419" s="171" t="s">
        <v>19</v>
      </c>
      <c r="F419" s="172" t="s">
        <v>236</v>
      </c>
      <c r="H419" s="173">
        <v>311.88</v>
      </c>
      <c r="I419" s="174"/>
      <c r="L419" s="170"/>
      <c r="M419" s="194"/>
      <c r="N419" s="195"/>
      <c r="O419" s="195"/>
      <c r="P419" s="195"/>
      <c r="Q419" s="195"/>
      <c r="R419" s="195"/>
      <c r="S419" s="195"/>
      <c r="T419" s="196"/>
      <c r="AT419" s="171" t="s">
        <v>221</v>
      </c>
      <c r="AU419" s="171" t="s">
        <v>81</v>
      </c>
      <c r="AV419" s="15" t="s">
        <v>217</v>
      </c>
      <c r="AW419" s="15" t="s">
        <v>34</v>
      </c>
      <c r="AX419" s="15" t="s">
        <v>81</v>
      </c>
      <c r="AY419" s="171" t="s">
        <v>210</v>
      </c>
    </row>
    <row r="420" spans="2:12" s="1" customFormat="1" ht="6.95" customHeight="1">
      <c r="B420" s="42"/>
      <c r="C420" s="43"/>
      <c r="D420" s="43"/>
      <c r="E420" s="43"/>
      <c r="F420" s="43"/>
      <c r="G420" s="43"/>
      <c r="H420" s="43"/>
      <c r="I420" s="43"/>
      <c r="J420" s="43"/>
      <c r="K420" s="43"/>
      <c r="L420" s="33"/>
    </row>
  </sheetData>
  <sheetProtection algorithmName="SHA-512" hashValue="GyqBZAbGA8iGOjWmxRply8KStj9hil6pNv5ZojrsiGNRLPotktEBo7T/upFYGZrgNBljap9ZrGatD0ActNjTpg==" saltValue="URslOYJ/+OOeIcY/kAPilv96XHOeFQ2bxeubrXymXUC+aXjKAovDTXeaDL9L97aZL59Wd2koPQbCmPtAPhhA8Q==" spinCount="100000" sheet="1" objects="1" scenarios="1" formatColumns="0" formatRows="0" autoFilter="0"/>
  <autoFilter ref="C103:K419"/>
  <mergeCells count="15">
    <mergeCell ref="E90:H90"/>
    <mergeCell ref="E94:H94"/>
    <mergeCell ref="E92:H92"/>
    <mergeCell ref="E96:H96"/>
    <mergeCell ref="L2:V2"/>
    <mergeCell ref="E31:H31"/>
    <mergeCell ref="E52:H52"/>
    <mergeCell ref="E56:H56"/>
    <mergeCell ref="E54:H54"/>
    <mergeCell ref="E58:H58"/>
    <mergeCell ref="E7:H7"/>
    <mergeCell ref="E11:H11"/>
    <mergeCell ref="E9:H9"/>
    <mergeCell ref="E13:H13"/>
    <mergeCell ref="E22:H22"/>
  </mergeCells>
  <hyperlinks>
    <hyperlink ref="F107" r:id="rId1" display="https://podminky.urs.cz/item/CS_URS_2023_01/132254204"/>
    <hyperlink ref="F111" r:id="rId2" display="https://podminky.urs.cz/item/CS_URS_2023_01/139001101"/>
    <hyperlink ref="F116" r:id="rId3" display="https://podminky.urs.cz/item/CS_URS_2023_01/151811131"/>
    <hyperlink ref="F120" r:id="rId4" display="https://podminky.urs.cz/item/CS_URS_2023_01/151811231"/>
    <hyperlink ref="F125" r:id="rId5" display="https://podminky.urs.cz/item/CS_URS_2023_01/161150000"/>
    <hyperlink ref="F129" r:id="rId6" display="https://podminky.urs.cz/item/CS_URS_2023_01/162751117"/>
    <hyperlink ref="F133" r:id="rId7" display="https://podminky.urs.cz/item/CS_URS_2023_01/171201231"/>
    <hyperlink ref="F138" r:id="rId8" display="https://podminky.urs.cz/item/CS_URS_2023_01/174151101.1"/>
    <hyperlink ref="F146" r:id="rId9" display="https://podminky.urs.cz/item/CS_URS_2023_01/451570001"/>
    <hyperlink ref="F150" r:id="rId10" display="https://podminky.urs.cz/item/CS_URS_2023_01/451570002"/>
    <hyperlink ref="F154" r:id="rId11" display="https://podminky.urs.cz/item/CS_URS_2023_01/451573111"/>
    <hyperlink ref="F156" r:id="rId12" display="https://podminky.urs.cz/item/CS_URS_2023_01/452321141"/>
    <hyperlink ref="F161" r:id="rId13" display="https://podminky.urs.cz/item/CS_URS_2023_01/452351101"/>
    <hyperlink ref="F165" r:id="rId14" display="https://podminky.urs.cz/item/CS_URS_2023_01/452368211"/>
    <hyperlink ref="F171" r:id="rId15" display="https://podminky.urs.cz/item/CS_URS_2023_01/871265211"/>
    <hyperlink ref="F175" r:id="rId16" display="https://podminky.urs.cz/item/CS_URS_2023_01/871275211"/>
    <hyperlink ref="F179" r:id="rId17" display="https://podminky.urs.cz/item/CS_URS_2023_01/871315221"/>
    <hyperlink ref="F183" r:id="rId18" display="https://podminky.urs.cz/item/CS_URS_2023_01/871355221"/>
    <hyperlink ref="F187" r:id="rId19" display="https://podminky.urs.cz/item/CS_URS_2023_01/877315211"/>
    <hyperlink ref="F203" r:id="rId20" display="https://podminky.urs.cz/item/CS_URS_2023_01/877355221"/>
    <hyperlink ref="F210" r:id="rId21" display="https://podminky.urs.cz/item/CS_URS_2023_01/877315221"/>
    <hyperlink ref="F217" r:id="rId22" display="https://podminky.urs.cz/item/CS_URS_2023_01/831263195"/>
    <hyperlink ref="F221" r:id="rId23" display="https://podminky.urs.cz/item/CS_URS_2023_01/892351111"/>
    <hyperlink ref="F225" r:id="rId24" display="https://podminky.urs.cz/item/CS_URS_2023_01/721141103"/>
    <hyperlink ref="F230" r:id="rId25" display="https://podminky.urs.cz/item/CS_URS_2023_01/721241102"/>
    <hyperlink ref="F234" r:id="rId26" display="https://podminky.urs.cz/item/CS_URS_2023_01/212755214"/>
    <hyperlink ref="F238" r:id="rId27" display="https://podminky.urs.cz/item/CS_URS_2023_01/212755216"/>
    <hyperlink ref="F243" r:id="rId28" display="https://podminky.urs.cz/item/CS_URS_2023_01/894410102"/>
    <hyperlink ref="F250" r:id="rId29" display="https://podminky.urs.cz/item/CS_URS_2023_01/894410101"/>
    <hyperlink ref="F257" r:id="rId30" display="https://podminky.urs.cz/item/CS_URS_2023_01/894410211"/>
    <hyperlink ref="F264" r:id="rId31" display="https://podminky.urs.cz/item/CS_URS_2023_01/894410232"/>
    <hyperlink ref="F271" r:id="rId32" display="https://podminky.urs.cz/item/CS_URS_2023_01/894410001"/>
    <hyperlink ref="F278" r:id="rId33" display="https://podminky.urs.cz/item/CS_URS_2023_01/894410002"/>
    <hyperlink ref="F285" r:id="rId34" display="https://podminky.urs.cz/item/CS_URS_2023_01/452112112"/>
    <hyperlink ref="F301" r:id="rId35" display="https://podminky.urs.cz/item/CS_URS_2023_01/899104112"/>
    <hyperlink ref="F309" r:id="rId36" display="https://podminky.urs.cz/item/CS_URS_2023_01/894812311"/>
    <hyperlink ref="F313" r:id="rId37" display="https://podminky.urs.cz/item/CS_URS_2023_01/894812331"/>
    <hyperlink ref="F317" r:id="rId38" display="https://podminky.urs.cz/item/CS_URS_2023_01/894812339"/>
    <hyperlink ref="F321" r:id="rId39" display="https://podminky.urs.cz/item/CS_URS_2023_01/894812351"/>
    <hyperlink ref="F325" r:id="rId40" display="https://podminky.urs.cz/item/CS_URS_2023_01/894812612"/>
    <hyperlink ref="F331" r:id="rId41" display="https://podminky.urs.cz/item/CS_URS_2023_01/871180001"/>
    <hyperlink ref="F338" r:id="rId42" display="https://podminky.urs.cz/item/CS_URS_2023_01/871160002"/>
    <hyperlink ref="F357" r:id="rId43" display="https://podminky.urs.cz/item/CS_URS_2023_01/891211112"/>
    <hyperlink ref="F364" r:id="rId44" display="https://podminky.urs.cz/item/CS_URS_2023_01/722290229"/>
    <hyperlink ref="F368" r:id="rId45" display="https://podminky.urs.cz/item/CS_URS_2023_01/892241111"/>
    <hyperlink ref="F385" r:id="rId46" display="https://podminky.urs.cz/item/CS_URS_2023_01/382410001"/>
    <hyperlink ref="F389" r:id="rId47" display="https://podminky.urs.cz/item/CS_URS_2023_01/382410002"/>
    <hyperlink ref="F393" r:id="rId48" display="https://podminky.urs.cz/item/CS_URS_2023_01/382410003"/>
    <hyperlink ref="F398" r:id="rId49" display="https://podminky.urs.cz/item/CS_URS_2023_01/871211811"/>
    <hyperlink ref="F403" r:id="rId50" display="https://podminky.urs.cz/item/CS_URS_2023_01/997002611"/>
    <hyperlink ref="F409" r:id="rId51" display="https://podminky.urs.cz/item/CS_URS_2023_01/998275101"/>
    <hyperlink ref="F413" r:id="rId52" display="https://podminky.urs.cz/item/CS_URS_2023_01/998276101"/>
    <hyperlink ref="F417" r:id="rId53" display="https://podminky.urs.cz/item/CS_URS_2023_01/9982251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5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BM155"/>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8"/>
      <c r="M2" s="288"/>
      <c r="N2" s="288"/>
      <c r="O2" s="288"/>
      <c r="P2" s="288"/>
      <c r="Q2" s="288"/>
      <c r="R2" s="288"/>
      <c r="S2" s="288"/>
      <c r="T2" s="288"/>
      <c r="U2" s="288"/>
      <c r="V2" s="288"/>
      <c r="AT2" s="18" t="s">
        <v>130</v>
      </c>
    </row>
    <row r="3" spans="2:46" ht="6.95" customHeight="1">
      <c r="B3" s="19"/>
      <c r="C3" s="20"/>
      <c r="D3" s="20"/>
      <c r="E3" s="20"/>
      <c r="F3" s="20"/>
      <c r="G3" s="20"/>
      <c r="H3" s="20"/>
      <c r="I3" s="20"/>
      <c r="J3" s="20"/>
      <c r="K3" s="20"/>
      <c r="L3" s="21"/>
      <c r="AT3" s="18" t="s">
        <v>83</v>
      </c>
    </row>
    <row r="4" spans="2:46" ht="24.95" customHeight="1">
      <c r="B4" s="21"/>
      <c r="D4" s="22" t="s">
        <v>166</v>
      </c>
      <c r="L4" s="21"/>
      <c r="M4" s="91" t="s">
        <v>10</v>
      </c>
      <c r="AT4" s="18" t="s">
        <v>4</v>
      </c>
    </row>
    <row r="5" spans="2:12" ht="6.95" customHeight="1">
      <c r="B5" s="21"/>
      <c r="L5" s="21"/>
    </row>
    <row r="6" spans="2:12" ht="12" customHeight="1">
      <c r="B6" s="21"/>
      <c r="D6" s="28" t="s">
        <v>16</v>
      </c>
      <c r="L6" s="21"/>
    </row>
    <row r="7" spans="2:12" ht="16.5" customHeight="1">
      <c r="B7" s="21"/>
      <c r="E7" s="326" t="str">
        <f>'Rekapitulace stavby'!K6</f>
        <v>Revitalizace Starého děkanství, Nymburk</v>
      </c>
      <c r="F7" s="327"/>
      <c r="G7" s="327"/>
      <c r="H7" s="327"/>
      <c r="L7" s="21"/>
    </row>
    <row r="8" spans="2:12" ht="12.75">
      <c r="B8" s="21"/>
      <c r="D8" s="28" t="s">
        <v>167</v>
      </c>
      <c r="L8" s="21"/>
    </row>
    <row r="9" spans="2:12" ht="16.5" customHeight="1">
      <c r="B9" s="21"/>
      <c r="E9" s="326" t="s">
        <v>2260</v>
      </c>
      <c r="F9" s="288"/>
      <c r="G9" s="288"/>
      <c r="H9" s="288"/>
      <c r="L9" s="21"/>
    </row>
    <row r="10" spans="2:12" ht="12" customHeight="1">
      <c r="B10" s="21"/>
      <c r="D10" s="28" t="s">
        <v>169</v>
      </c>
      <c r="L10" s="21"/>
    </row>
    <row r="11" spans="2:12" s="1" customFormat="1" ht="16.5" customHeight="1">
      <c r="B11" s="33"/>
      <c r="E11" s="322" t="s">
        <v>4107</v>
      </c>
      <c r="F11" s="328"/>
      <c r="G11" s="328"/>
      <c r="H11" s="328"/>
      <c r="L11" s="33"/>
    </row>
    <row r="12" spans="2:12" s="1" customFormat="1" ht="12" customHeight="1">
      <c r="B12" s="33"/>
      <c r="D12" s="28" t="s">
        <v>171</v>
      </c>
      <c r="L12" s="33"/>
    </row>
    <row r="13" spans="2:12" s="1" customFormat="1" ht="16.5" customHeight="1">
      <c r="B13" s="33"/>
      <c r="E13" s="309" t="s">
        <v>4461</v>
      </c>
      <c r="F13" s="328"/>
      <c r="G13" s="328"/>
      <c r="H13" s="328"/>
      <c r="L13" s="33"/>
    </row>
    <row r="14" spans="2:12" s="1" customFormat="1" ht="11.25">
      <c r="B14" s="33"/>
      <c r="L14" s="33"/>
    </row>
    <row r="15" spans="2:12" s="1" customFormat="1" ht="12" customHeight="1">
      <c r="B15" s="33"/>
      <c r="D15" s="28" t="s">
        <v>18</v>
      </c>
      <c r="F15" s="26" t="s">
        <v>19</v>
      </c>
      <c r="I15" s="28" t="s">
        <v>20</v>
      </c>
      <c r="J15" s="26" t="s">
        <v>19</v>
      </c>
      <c r="L15" s="33"/>
    </row>
    <row r="16" spans="2:12" s="1" customFormat="1" ht="12" customHeight="1">
      <c r="B16" s="33"/>
      <c r="D16" s="28" t="s">
        <v>21</v>
      </c>
      <c r="F16" s="26" t="s">
        <v>27</v>
      </c>
      <c r="I16" s="28" t="s">
        <v>23</v>
      </c>
      <c r="J16" s="50" t="str">
        <f>'Rekapitulace stavby'!AN8</f>
        <v>2. 5. 2022</v>
      </c>
      <c r="L16" s="33"/>
    </row>
    <row r="17" spans="2:12" s="1" customFormat="1" ht="10.9" customHeight="1">
      <c r="B17" s="33"/>
      <c r="L17" s="33"/>
    </row>
    <row r="18" spans="2:12" s="1" customFormat="1" ht="12" customHeight="1">
      <c r="B18" s="33"/>
      <c r="D18" s="28" t="s">
        <v>25</v>
      </c>
      <c r="I18" s="28" t="s">
        <v>26</v>
      </c>
      <c r="J18" s="26" t="str">
        <f>IF('Rekapitulace stavby'!AN10="","",'Rekapitulace stavby'!AN10)</f>
        <v/>
      </c>
      <c r="L18" s="33"/>
    </row>
    <row r="19" spans="2:12" s="1" customFormat="1" ht="18" customHeight="1">
      <c r="B19" s="33"/>
      <c r="E19" s="26" t="str">
        <f>IF('Rekapitulace stavby'!E11="","",'Rekapitulace stavby'!E11)</f>
        <v xml:space="preserve"> </v>
      </c>
      <c r="I19" s="28" t="s">
        <v>28</v>
      </c>
      <c r="J19" s="26" t="str">
        <f>IF('Rekapitulace stavby'!AN11="","",'Rekapitulace stavby'!AN11)</f>
        <v/>
      </c>
      <c r="L19" s="33"/>
    </row>
    <row r="20" spans="2:12" s="1" customFormat="1" ht="6.95" customHeight="1">
      <c r="B20" s="33"/>
      <c r="L20" s="33"/>
    </row>
    <row r="21" spans="2:12" s="1" customFormat="1" ht="12" customHeight="1">
      <c r="B21" s="33"/>
      <c r="D21" s="28" t="s">
        <v>29</v>
      </c>
      <c r="I21" s="28" t="s">
        <v>26</v>
      </c>
      <c r="J21" s="29" t="str">
        <f>'Rekapitulace stavby'!AN13</f>
        <v>Vyplň údaj</v>
      </c>
      <c r="L21" s="33"/>
    </row>
    <row r="22" spans="2:12" s="1" customFormat="1" ht="18" customHeight="1">
      <c r="B22" s="33"/>
      <c r="E22" s="329" t="str">
        <f>'Rekapitulace stavby'!E14</f>
        <v>Vyplň údaj</v>
      </c>
      <c r="F22" s="287"/>
      <c r="G22" s="287"/>
      <c r="H22" s="287"/>
      <c r="I22" s="28" t="s">
        <v>28</v>
      </c>
      <c r="J22" s="29" t="str">
        <f>'Rekapitulace stavby'!AN14</f>
        <v>Vyplň údaj</v>
      </c>
      <c r="L22" s="33"/>
    </row>
    <row r="23" spans="2:12" s="1" customFormat="1" ht="6.95" customHeight="1">
      <c r="B23" s="33"/>
      <c r="L23" s="33"/>
    </row>
    <row r="24" spans="2:12" s="1" customFormat="1" ht="12" customHeight="1">
      <c r="B24" s="33"/>
      <c r="D24" s="28" t="s">
        <v>31</v>
      </c>
      <c r="I24" s="28" t="s">
        <v>26</v>
      </c>
      <c r="J24" s="26" t="str">
        <f>IF('Rekapitulace stavby'!AN16="","",'Rekapitulace stavby'!AN16)</f>
        <v>06083927</v>
      </c>
      <c r="L24" s="33"/>
    </row>
    <row r="25" spans="2:12" s="1" customFormat="1" ht="18" customHeight="1">
      <c r="B25" s="33"/>
      <c r="E25" s="26" t="str">
        <f>IF('Rekapitulace stavby'!E17="","",'Rekapitulace stavby'!E17)</f>
        <v>FAPAL s.r.o.</v>
      </c>
      <c r="I25" s="28" t="s">
        <v>28</v>
      </c>
      <c r="J25" s="26" t="str">
        <f>IF('Rekapitulace stavby'!AN17="","",'Rekapitulace stavby'!AN17)</f>
        <v/>
      </c>
      <c r="L25" s="33"/>
    </row>
    <row r="26" spans="2:12" s="1" customFormat="1" ht="6.95" customHeight="1">
      <c r="B26" s="33"/>
      <c r="L26" s="33"/>
    </row>
    <row r="27" spans="2:12" s="1" customFormat="1" ht="12" customHeight="1">
      <c r="B27" s="33"/>
      <c r="D27" s="28" t="s">
        <v>35</v>
      </c>
      <c r="I27" s="28" t="s">
        <v>26</v>
      </c>
      <c r="J27" s="26" t="str">
        <f>IF('Rekapitulace stavby'!AN19="","",'Rekapitulace stavby'!AN19)</f>
        <v>47747528</v>
      </c>
      <c r="L27" s="33"/>
    </row>
    <row r="28" spans="2:12" s="1" customFormat="1" ht="18" customHeight="1">
      <c r="B28" s="33"/>
      <c r="E28" s="26" t="str">
        <f>IF('Rekapitulace stavby'!E20="","",'Rekapitulace stavby'!E20)</f>
        <v>Veronika Šoulová</v>
      </c>
      <c r="I28" s="28" t="s">
        <v>28</v>
      </c>
      <c r="J28" s="26" t="str">
        <f>IF('Rekapitulace stavby'!AN20="","",'Rekapitulace stavby'!AN20)</f>
        <v/>
      </c>
      <c r="L28" s="33"/>
    </row>
    <row r="29" spans="2:12" s="1" customFormat="1" ht="6.95" customHeight="1">
      <c r="B29" s="33"/>
      <c r="L29" s="33"/>
    </row>
    <row r="30" spans="2:12" s="1" customFormat="1" ht="12" customHeight="1">
      <c r="B30" s="33"/>
      <c r="D30" s="28" t="s">
        <v>38</v>
      </c>
      <c r="L30" s="33"/>
    </row>
    <row r="31" spans="2:12" s="7" customFormat="1" ht="16.5" customHeight="1">
      <c r="B31" s="92"/>
      <c r="E31" s="292" t="s">
        <v>19</v>
      </c>
      <c r="F31" s="292"/>
      <c r="G31" s="292"/>
      <c r="H31" s="292"/>
      <c r="L31" s="92"/>
    </row>
    <row r="32" spans="2:12" s="1" customFormat="1" ht="6.95" customHeight="1">
      <c r="B32" s="33"/>
      <c r="L32" s="33"/>
    </row>
    <row r="33" spans="2:12" s="1" customFormat="1" ht="6.95" customHeight="1">
      <c r="B33" s="33"/>
      <c r="D33" s="51"/>
      <c r="E33" s="51"/>
      <c r="F33" s="51"/>
      <c r="G33" s="51"/>
      <c r="H33" s="51"/>
      <c r="I33" s="51"/>
      <c r="J33" s="51"/>
      <c r="K33" s="51"/>
      <c r="L33" s="33"/>
    </row>
    <row r="34" spans="2:12" s="1" customFormat="1" ht="25.35" customHeight="1">
      <c r="B34" s="33"/>
      <c r="D34" s="93" t="s">
        <v>40</v>
      </c>
      <c r="J34" s="64">
        <f>ROUND(J98,2)</f>
        <v>0</v>
      </c>
      <c r="L34" s="33"/>
    </row>
    <row r="35" spans="2:12" s="1" customFormat="1" ht="6.95" customHeight="1">
      <c r="B35" s="33"/>
      <c r="D35" s="51"/>
      <c r="E35" s="51"/>
      <c r="F35" s="51"/>
      <c r="G35" s="51"/>
      <c r="H35" s="51"/>
      <c r="I35" s="51"/>
      <c r="J35" s="51"/>
      <c r="K35" s="51"/>
      <c r="L35" s="33"/>
    </row>
    <row r="36" spans="2:12" s="1" customFormat="1" ht="14.45" customHeight="1">
      <c r="B36" s="33"/>
      <c r="F36" s="36" t="s">
        <v>42</v>
      </c>
      <c r="I36" s="36" t="s">
        <v>41</v>
      </c>
      <c r="J36" s="36" t="s">
        <v>43</v>
      </c>
      <c r="L36" s="33"/>
    </row>
    <row r="37" spans="2:12" s="1" customFormat="1" ht="14.45" customHeight="1">
      <c r="B37" s="33"/>
      <c r="D37" s="53" t="s">
        <v>44</v>
      </c>
      <c r="E37" s="28" t="s">
        <v>45</v>
      </c>
      <c r="F37" s="83">
        <f>ROUND((SUM(BE98:BE154)),2)</f>
        <v>0</v>
      </c>
      <c r="I37" s="94">
        <v>0.21</v>
      </c>
      <c r="J37" s="83">
        <f>ROUND(((SUM(BE98:BE154))*I37),2)</f>
        <v>0</v>
      </c>
      <c r="L37" s="33"/>
    </row>
    <row r="38" spans="2:12" s="1" customFormat="1" ht="14.45" customHeight="1">
      <c r="B38" s="33"/>
      <c r="E38" s="28" t="s">
        <v>46</v>
      </c>
      <c r="F38" s="83">
        <f>ROUND((SUM(BF98:BF154)),2)</f>
        <v>0</v>
      </c>
      <c r="I38" s="94">
        <v>0.15</v>
      </c>
      <c r="J38" s="83">
        <f>ROUND(((SUM(BF98:BF154))*I38),2)</f>
        <v>0</v>
      </c>
      <c r="L38" s="33"/>
    </row>
    <row r="39" spans="2:12" s="1" customFormat="1" ht="14.45" customHeight="1" hidden="1">
      <c r="B39" s="33"/>
      <c r="E39" s="28" t="s">
        <v>47</v>
      </c>
      <c r="F39" s="83">
        <f>ROUND((SUM(BG98:BG154)),2)</f>
        <v>0</v>
      </c>
      <c r="I39" s="94">
        <v>0.21</v>
      </c>
      <c r="J39" s="83">
        <f>0</f>
        <v>0</v>
      </c>
      <c r="L39" s="33"/>
    </row>
    <row r="40" spans="2:12" s="1" customFormat="1" ht="14.45" customHeight="1" hidden="1">
      <c r="B40" s="33"/>
      <c r="E40" s="28" t="s">
        <v>48</v>
      </c>
      <c r="F40" s="83">
        <f>ROUND((SUM(BH98:BH154)),2)</f>
        <v>0</v>
      </c>
      <c r="I40" s="94">
        <v>0.15</v>
      </c>
      <c r="J40" s="83">
        <f>0</f>
        <v>0</v>
      </c>
      <c r="L40" s="33"/>
    </row>
    <row r="41" spans="2:12" s="1" customFormat="1" ht="14.45" customHeight="1" hidden="1">
      <c r="B41" s="33"/>
      <c r="E41" s="28" t="s">
        <v>49</v>
      </c>
      <c r="F41" s="83">
        <f>ROUND((SUM(BI98:BI154)),2)</f>
        <v>0</v>
      </c>
      <c r="I41" s="94">
        <v>0</v>
      </c>
      <c r="J41" s="83">
        <f>0</f>
        <v>0</v>
      </c>
      <c r="L41" s="33"/>
    </row>
    <row r="42" spans="2:12" s="1" customFormat="1" ht="6.95" customHeight="1">
      <c r="B42" s="33"/>
      <c r="L42" s="33"/>
    </row>
    <row r="43" spans="2:12" s="1" customFormat="1" ht="25.35" customHeight="1">
      <c r="B43" s="33"/>
      <c r="C43" s="95"/>
      <c r="D43" s="96" t="s">
        <v>50</v>
      </c>
      <c r="E43" s="55"/>
      <c r="F43" s="55"/>
      <c r="G43" s="97" t="s">
        <v>51</v>
      </c>
      <c r="H43" s="98" t="s">
        <v>52</v>
      </c>
      <c r="I43" s="55"/>
      <c r="J43" s="99">
        <f>SUM(J34:J41)</f>
        <v>0</v>
      </c>
      <c r="K43" s="100"/>
      <c r="L43" s="33"/>
    </row>
    <row r="44" spans="2:12" s="1" customFormat="1" ht="14.45" customHeight="1">
      <c r="B44" s="42"/>
      <c r="C44" s="43"/>
      <c r="D44" s="43"/>
      <c r="E44" s="43"/>
      <c r="F44" s="43"/>
      <c r="G44" s="43"/>
      <c r="H44" s="43"/>
      <c r="I44" s="43"/>
      <c r="J44" s="43"/>
      <c r="K44" s="43"/>
      <c r="L44" s="33"/>
    </row>
    <row r="48" spans="2:12" s="1" customFormat="1" ht="6.95" customHeight="1">
      <c r="B48" s="44"/>
      <c r="C48" s="45"/>
      <c r="D48" s="45"/>
      <c r="E48" s="45"/>
      <c r="F48" s="45"/>
      <c r="G48" s="45"/>
      <c r="H48" s="45"/>
      <c r="I48" s="45"/>
      <c r="J48" s="45"/>
      <c r="K48" s="45"/>
      <c r="L48" s="33"/>
    </row>
    <row r="49" spans="2:12" s="1" customFormat="1" ht="24.95" customHeight="1">
      <c r="B49" s="33"/>
      <c r="C49" s="22" t="s">
        <v>173</v>
      </c>
      <c r="L49" s="33"/>
    </row>
    <row r="50" spans="2:12" s="1" customFormat="1" ht="6.95" customHeight="1">
      <c r="B50" s="33"/>
      <c r="L50" s="33"/>
    </row>
    <row r="51" spans="2:12" s="1" customFormat="1" ht="12" customHeight="1">
      <c r="B51" s="33"/>
      <c r="C51" s="28" t="s">
        <v>16</v>
      </c>
      <c r="L51" s="33"/>
    </row>
    <row r="52" spans="2:12" s="1" customFormat="1" ht="16.5" customHeight="1">
      <c r="B52" s="33"/>
      <c r="E52" s="326" t="str">
        <f>E7</f>
        <v>Revitalizace Starého děkanství, Nymburk</v>
      </c>
      <c r="F52" s="327"/>
      <c r="G52" s="327"/>
      <c r="H52" s="327"/>
      <c r="L52" s="33"/>
    </row>
    <row r="53" spans="2:12" ht="12" customHeight="1">
      <c r="B53" s="21"/>
      <c r="C53" s="28" t="s">
        <v>167</v>
      </c>
      <c r="L53" s="21"/>
    </row>
    <row r="54" spans="2:12" ht="16.5" customHeight="1">
      <c r="B54" s="21"/>
      <c r="E54" s="326" t="s">
        <v>2260</v>
      </c>
      <c r="F54" s="288"/>
      <c r="G54" s="288"/>
      <c r="H54" s="288"/>
      <c r="L54" s="21"/>
    </row>
    <row r="55" spans="2:12" ht="12" customHeight="1">
      <c r="B55" s="21"/>
      <c r="C55" s="28" t="s">
        <v>169</v>
      </c>
      <c r="L55" s="21"/>
    </row>
    <row r="56" spans="2:12" s="1" customFormat="1" ht="16.5" customHeight="1">
      <c r="B56" s="33"/>
      <c r="E56" s="322" t="s">
        <v>4107</v>
      </c>
      <c r="F56" s="328"/>
      <c r="G56" s="328"/>
      <c r="H56" s="328"/>
      <c r="L56" s="33"/>
    </row>
    <row r="57" spans="2:12" s="1" customFormat="1" ht="12" customHeight="1">
      <c r="B57" s="33"/>
      <c r="C57" s="28" t="s">
        <v>171</v>
      </c>
      <c r="L57" s="33"/>
    </row>
    <row r="58" spans="2:12" s="1" customFormat="1" ht="16.5" customHeight="1">
      <c r="B58" s="33"/>
      <c r="E58" s="309" t="str">
        <f>E13</f>
        <v>04.2 - Domovní plynovod</v>
      </c>
      <c r="F58" s="328"/>
      <c r="G58" s="328"/>
      <c r="H58" s="328"/>
      <c r="L58" s="33"/>
    </row>
    <row r="59" spans="2:12" s="1" customFormat="1" ht="6.95" customHeight="1">
      <c r="B59" s="33"/>
      <c r="L59" s="33"/>
    </row>
    <row r="60" spans="2:12" s="1" customFormat="1" ht="12" customHeight="1">
      <c r="B60" s="33"/>
      <c r="C60" s="28" t="s">
        <v>21</v>
      </c>
      <c r="F60" s="26" t="str">
        <f>F16</f>
        <v xml:space="preserve"> </v>
      </c>
      <c r="I60" s="28" t="s">
        <v>23</v>
      </c>
      <c r="J60" s="50" t="str">
        <f>IF(J16="","",J16)</f>
        <v>2. 5. 2022</v>
      </c>
      <c r="L60" s="33"/>
    </row>
    <row r="61" spans="2:12" s="1" customFormat="1" ht="6.95" customHeight="1">
      <c r="B61" s="33"/>
      <c r="L61" s="33"/>
    </row>
    <row r="62" spans="2:12" s="1" customFormat="1" ht="15.2" customHeight="1">
      <c r="B62" s="33"/>
      <c r="C62" s="28" t="s">
        <v>25</v>
      </c>
      <c r="F62" s="26" t="str">
        <f>E19</f>
        <v xml:space="preserve"> </v>
      </c>
      <c r="I62" s="28" t="s">
        <v>31</v>
      </c>
      <c r="J62" s="31" t="str">
        <f>E25</f>
        <v>FAPAL s.r.o.</v>
      </c>
      <c r="L62" s="33"/>
    </row>
    <row r="63" spans="2:12" s="1" customFormat="1" ht="15.2" customHeight="1">
      <c r="B63" s="33"/>
      <c r="C63" s="28" t="s">
        <v>29</v>
      </c>
      <c r="F63" s="26" t="str">
        <f>IF(E22="","",E22)</f>
        <v>Vyplň údaj</v>
      </c>
      <c r="I63" s="28" t="s">
        <v>35</v>
      </c>
      <c r="J63" s="31" t="str">
        <f>E28</f>
        <v>Veronika Šoulová</v>
      </c>
      <c r="L63" s="33"/>
    </row>
    <row r="64" spans="2:12" s="1" customFormat="1" ht="10.35" customHeight="1">
      <c r="B64" s="33"/>
      <c r="L64" s="33"/>
    </row>
    <row r="65" spans="2:12" s="1" customFormat="1" ht="29.25" customHeight="1">
      <c r="B65" s="33"/>
      <c r="C65" s="101" t="s">
        <v>174</v>
      </c>
      <c r="D65" s="95"/>
      <c r="E65" s="95"/>
      <c r="F65" s="95"/>
      <c r="G65" s="95"/>
      <c r="H65" s="95"/>
      <c r="I65" s="95"/>
      <c r="J65" s="102" t="s">
        <v>175</v>
      </c>
      <c r="K65" s="95"/>
      <c r="L65" s="33"/>
    </row>
    <row r="66" spans="2:12" s="1" customFormat="1" ht="10.35" customHeight="1">
      <c r="B66" s="33"/>
      <c r="L66" s="33"/>
    </row>
    <row r="67" spans="2:47" s="1" customFormat="1" ht="22.9" customHeight="1">
      <c r="B67" s="33"/>
      <c r="C67" s="103" t="s">
        <v>72</v>
      </c>
      <c r="J67" s="64">
        <f>J98</f>
        <v>0</v>
      </c>
      <c r="L67" s="33"/>
      <c r="AU67" s="18" t="s">
        <v>176</v>
      </c>
    </row>
    <row r="68" spans="2:12" s="8" customFormat="1" ht="24.95" customHeight="1">
      <c r="B68" s="104"/>
      <c r="D68" s="105" t="s">
        <v>177</v>
      </c>
      <c r="E68" s="106"/>
      <c r="F68" s="106"/>
      <c r="G68" s="106"/>
      <c r="H68" s="106"/>
      <c r="I68" s="106"/>
      <c r="J68" s="107">
        <f>J99</f>
        <v>0</v>
      </c>
      <c r="L68" s="104"/>
    </row>
    <row r="69" spans="2:12" s="9" customFormat="1" ht="19.9" customHeight="1">
      <c r="B69" s="108"/>
      <c r="D69" s="109" t="s">
        <v>178</v>
      </c>
      <c r="E69" s="110"/>
      <c r="F69" s="110"/>
      <c r="G69" s="110"/>
      <c r="H69" s="110"/>
      <c r="I69" s="110"/>
      <c r="J69" s="111">
        <f>J100</f>
        <v>0</v>
      </c>
      <c r="L69" s="108"/>
    </row>
    <row r="70" spans="2:12" s="9" customFormat="1" ht="19.9" customHeight="1">
      <c r="B70" s="108"/>
      <c r="D70" s="109" t="s">
        <v>181</v>
      </c>
      <c r="E70" s="110"/>
      <c r="F70" s="110"/>
      <c r="G70" s="110"/>
      <c r="H70" s="110"/>
      <c r="I70" s="110"/>
      <c r="J70" s="111">
        <f>J123</f>
        <v>0</v>
      </c>
      <c r="L70" s="108"/>
    </row>
    <row r="71" spans="2:12" s="9" customFormat="1" ht="19.9" customHeight="1">
      <c r="B71" s="108"/>
      <c r="D71" s="109" t="s">
        <v>4462</v>
      </c>
      <c r="E71" s="110"/>
      <c r="F71" s="110"/>
      <c r="G71" s="110"/>
      <c r="H71" s="110"/>
      <c r="I71" s="110"/>
      <c r="J71" s="111">
        <f>J128</f>
        <v>0</v>
      </c>
      <c r="L71" s="108"/>
    </row>
    <row r="72" spans="2:12" s="9" customFormat="1" ht="19.9" customHeight="1">
      <c r="B72" s="108"/>
      <c r="D72" s="109" t="s">
        <v>185</v>
      </c>
      <c r="E72" s="110"/>
      <c r="F72" s="110"/>
      <c r="G72" s="110"/>
      <c r="H72" s="110"/>
      <c r="I72" s="110"/>
      <c r="J72" s="111">
        <f>J137</f>
        <v>0</v>
      </c>
      <c r="L72" s="108"/>
    </row>
    <row r="73" spans="2:12" s="8" customFormat="1" ht="24.95" customHeight="1">
      <c r="B73" s="104"/>
      <c r="D73" s="105" t="s">
        <v>186</v>
      </c>
      <c r="E73" s="106"/>
      <c r="F73" s="106"/>
      <c r="G73" s="106"/>
      <c r="H73" s="106"/>
      <c r="I73" s="106"/>
      <c r="J73" s="107">
        <f>J142</f>
        <v>0</v>
      </c>
      <c r="L73" s="104"/>
    </row>
    <row r="74" spans="2:12" s="9" customFormat="1" ht="19.9" customHeight="1">
      <c r="B74" s="108"/>
      <c r="D74" s="109" t="s">
        <v>3090</v>
      </c>
      <c r="E74" s="110"/>
      <c r="F74" s="110"/>
      <c r="G74" s="110"/>
      <c r="H74" s="110"/>
      <c r="I74" s="110"/>
      <c r="J74" s="111">
        <f>J143</f>
        <v>0</v>
      </c>
      <c r="L74" s="108"/>
    </row>
    <row r="75" spans="2:12" s="1" customFormat="1" ht="21.75" customHeight="1">
      <c r="B75" s="33"/>
      <c r="L75" s="33"/>
    </row>
    <row r="76" spans="2:12" s="1" customFormat="1" ht="6.95" customHeight="1">
      <c r="B76" s="42"/>
      <c r="C76" s="43"/>
      <c r="D76" s="43"/>
      <c r="E76" s="43"/>
      <c r="F76" s="43"/>
      <c r="G76" s="43"/>
      <c r="H76" s="43"/>
      <c r="I76" s="43"/>
      <c r="J76" s="43"/>
      <c r="K76" s="43"/>
      <c r="L76" s="33"/>
    </row>
    <row r="80" spans="2:12" s="1" customFormat="1" ht="6.95" customHeight="1">
      <c r="B80" s="44"/>
      <c r="C80" s="45"/>
      <c r="D80" s="45"/>
      <c r="E80" s="45"/>
      <c r="F80" s="45"/>
      <c r="G80" s="45"/>
      <c r="H80" s="45"/>
      <c r="I80" s="45"/>
      <c r="J80" s="45"/>
      <c r="K80" s="45"/>
      <c r="L80" s="33"/>
    </row>
    <row r="81" spans="2:12" s="1" customFormat="1" ht="24.95" customHeight="1">
      <c r="B81" s="33"/>
      <c r="C81" s="22" t="s">
        <v>195</v>
      </c>
      <c r="L81" s="33"/>
    </row>
    <row r="82" spans="2:12" s="1" customFormat="1" ht="6.95" customHeight="1">
      <c r="B82" s="33"/>
      <c r="L82" s="33"/>
    </row>
    <row r="83" spans="2:12" s="1" customFormat="1" ht="12" customHeight="1">
      <c r="B83" s="33"/>
      <c r="C83" s="28" t="s">
        <v>16</v>
      </c>
      <c r="L83" s="33"/>
    </row>
    <row r="84" spans="2:12" s="1" customFormat="1" ht="16.5" customHeight="1">
      <c r="B84" s="33"/>
      <c r="E84" s="326" t="str">
        <f>E7</f>
        <v>Revitalizace Starého děkanství, Nymburk</v>
      </c>
      <c r="F84" s="327"/>
      <c r="G84" s="327"/>
      <c r="H84" s="327"/>
      <c r="L84" s="33"/>
    </row>
    <row r="85" spans="2:12" ht="12" customHeight="1">
      <c r="B85" s="21"/>
      <c r="C85" s="28" t="s">
        <v>167</v>
      </c>
      <c r="L85" s="21"/>
    </row>
    <row r="86" spans="2:12" ht="16.5" customHeight="1">
      <c r="B86" s="21"/>
      <c r="E86" s="326" t="s">
        <v>2260</v>
      </c>
      <c r="F86" s="288"/>
      <c r="G86" s="288"/>
      <c r="H86" s="288"/>
      <c r="L86" s="21"/>
    </row>
    <row r="87" spans="2:12" ht="12" customHeight="1">
      <c r="B87" s="21"/>
      <c r="C87" s="28" t="s">
        <v>169</v>
      </c>
      <c r="L87" s="21"/>
    </row>
    <row r="88" spans="2:12" s="1" customFormat="1" ht="16.5" customHeight="1">
      <c r="B88" s="33"/>
      <c r="E88" s="322" t="s">
        <v>4107</v>
      </c>
      <c r="F88" s="328"/>
      <c r="G88" s="328"/>
      <c r="H88" s="328"/>
      <c r="L88" s="33"/>
    </row>
    <row r="89" spans="2:12" s="1" customFormat="1" ht="12" customHeight="1">
      <c r="B89" s="33"/>
      <c r="C89" s="28" t="s">
        <v>171</v>
      </c>
      <c r="L89" s="33"/>
    </row>
    <row r="90" spans="2:12" s="1" customFormat="1" ht="16.5" customHeight="1">
      <c r="B90" s="33"/>
      <c r="E90" s="309" t="str">
        <f>E13</f>
        <v>04.2 - Domovní plynovod</v>
      </c>
      <c r="F90" s="328"/>
      <c r="G90" s="328"/>
      <c r="H90" s="328"/>
      <c r="L90" s="33"/>
    </row>
    <row r="91" spans="2:12" s="1" customFormat="1" ht="6.95" customHeight="1">
      <c r="B91" s="33"/>
      <c r="L91" s="33"/>
    </row>
    <row r="92" spans="2:12" s="1" customFormat="1" ht="12" customHeight="1">
      <c r="B92" s="33"/>
      <c r="C92" s="28" t="s">
        <v>21</v>
      </c>
      <c r="F92" s="26" t="str">
        <f>F16</f>
        <v xml:space="preserve"> </v>
      </c>
      <c r="I92" s="28" t="s">
        <v>23</v>
      </c>
      <c r="J92" s="50" t="str">
        <f>IF(J16="","",J16)</f>
        <v>2. 5. 2022</v>
      </c>
      <c r="L92" s="33"/>
    </row>
    <row r="93" spans="2:12" s="1" customFormat="1" ht="6.95" customHeight="1">
      <c r="B93" s="33"/>
      <c r="L93" s="33"/>
    </row>
    <row r="94" spans="2:12" s="1" customFormat="1" ht="15.2" customHeight="1">
      <c r="B94" s="33"/>
      <c r="C94" s="28" t="s">
        <v>25</v>
      </c>
      <c r="F94" s="26" t="str">
        <f>E19</f>
        <v xml:space="preserve"> </v>
      </c>
      <c r="I94" s="28" t="s">
        <v>31</v>
      </c>
      <c r="J94" s="31" t="str">
        <f>E25</f>
        <v>FAPAL s.r.o.</v>
      </c>
      <c r="L94" s="33"/>
    </row>
    <row r="95" spans="2:12" s="1" customFormat="1" ht="15.2" customHeight="1">
      <c r="B95" s="33"/>
      <c r="C95" s="28" t="s">
        <v>29</v>
      </c>
      <c r="F95" s="26" t="str">
        <f>IF(E22="","",E22)</f>
        <v>Vyplň údaj</v>
      </c>
      <c r="I95" s="28" t="s">
        <v>35</v>
      </c>
      <c r="J95" s="31" t="str">
        <f>E28</f>
        <v>Veronika Šoulová</v>
      </c>
      <c r="L95" s="33"/>
    </row>
    <row r="96" spans="2:12" s="1" customFormat="1" ht="10.35" customHeight="1">
      <c r="B96" s="33"/>
      <c r="L96" s="33"/>
    </row>
    <row r="97" spans="2:20" s="10" customFormat="1" ht="29.25" customHeight="1">
      <c r="B97" s="112"/>
      <c r="C97" s="113" t="s">
        <v>196</v>
      </c>
      <c r="D97" s="114" t="s">
        <v>59</v>
      </c>
      <c r="E97" s="114" t="s">
        <v>55</v>
      </c>
      <c r="F97" s="114" t="s">
        <v>56</v>
      </c>
      <c r="G97" s="114" t="s">
        <v>197</v>
      </c>
      <c r="H97" s="114" t="s">
        <v>198</v>
      </c>
      <c r="I97" s="114" t="s">
        <v>199</v>
      </c>
      <c r="J97" s="114" t="s">
        <v>175</v>
      </c>
      <c r="K97" s="115" t="s">
        <v>200</v>
      </c>
      <c r="L97" s="112"/>
      <c r="M97" s="57" t="s">
        <v>19</v>
      </c>
      <c r="N97" s="58" t="s">
        <v>44</v>
      </c>
      <c r="O97" s="58" t="s">
        <v>201</v>
      </c>
      <c r="P97" s="58" t="s">
        <v>202</v>
      </c>
      <c r="Q97" s="58" t="s">
        <v>203</v>
      </c>
      <c r="R97" s="58" t="s">
        <v>204</v>
      </c>
      <c r="S97" s="58" t="s">
        <v>205</v>
      </c>
      <c r="T97" s="59" t="s">
        <v>206</v>
      </c>
    </row>
    <row r="98" spans="2:63" s="1" customFormat="1" ht="22.9" customHeight="1">
      <c r="B98" s="33"/>
      <c r="C98" s="62" t="s">
        <v>207</v>
      </c>
      <c r="J98" s="116">
        <f>BK98</f>
        <v>0</v>
      </c>
      <c r="L98" s="33"/>
      <c r="M98" s="60"/>
      <c r="N98" s="51"/>
      <c r="O98" s="51"/>
      <c r="P98" s="117">
        <f>P99+P142</f>
        <v>0</v>
      </c>
      <c r="Q98" s="51"/>
      <c r="R98" s="117">
        <f>R99+R142</f>
        <v>20.027676</v>
      </c>
      <c r="S98" s="51"/>
      <c r="T98" s="118">
        <f>T99+T142</f>
        <v>0</v>
      </c>
      <c r="AT98" s="18" t="s">
        <v>73</v>
      </c>
      <c r="AU98" s="18" t="s">
        <v>176</v>
      </c>
      <c r="BK98" s="119">
        <f>BK99+BK142</f>
        <v>0</v>
      </c>
    </row>
    <row r="99" spans="2:63" s="11" customFormat="1" ht="25.9" customHeight="1">
      <c r="B99" s="120"/>
      <c r="D99" s="121" t="s">
        <v>73</v>
      </c>
      <c r="E99" s="122" t="s">
        <v>208</v>
      </c>
      <c r="F99" s="122" t="s">
        <v>209</v>
      </c>
      <c r="I99" s="123"/>
      <c r="J99" s="124">
        <f>BK99</f>
        <v>0</v>
      </c>
      <c r="L99" s="120"/>
      <c r="M99" s="125"/>
      <c r="P99" s="126">
        <f>P100+P123+P128+P137</f>
        <v>0</v>
      </c>
      <c r="R99" s="126">
        <f>R100+R123+R128+R137</f>
        <v>20.027676</v>
      </c>
      <c r="T99" s="127">
        <f>T100+T123+T128+T137</f>
        <v>0</v>
      </c>
      <c r="AR99" s="121" t="s">
        <v>81</v>
      </c>
      <c r="AT99" s="128" t="s">
        <v>73</v>
      </c>
      <c r="AU99" s="128" t="s">
        <v>74</v>
      </c>
      <c r="AY99" s="121" t="s">
        <v>210</v>
      </c>
      <c r="BK99" s="129">
        <f>BK100+BK123+BK128+BK137</f>
        <v>0</v>
      </c>
    </row>
    <row r="100" spans="2:63" s="11" customFormat="1" ht="22.9" customHeight="1">
      <c r="B100" s="120"/>
      <c r="D100" s="121" t="s">
        <v>73</v>
      </c>
      <c r="E100" s="130" t="s">
        <v>81</v>
      </c>
      <c r="F100" s="130" t="s">
        <v>211</v>
      </c>
      <c r="I100" s="123"/>
      <c r="J100" s="131">
        <f>BK100</f>
        <v>0</v>
      </c>
      <c r="L100" s="120"/>
      <c r="M100" s="125"/>
      <c r="P100" s="126">
        <f>SUM(P101:P122)</f>
        <v>0</v>
      </c>
      <c r="R100" s="126">
        <f>SUM(R101:R122)</f>
        <v>20.016</v>
      </c>
      <c r="T100" s="127">
        <f>SUM(T101:T122)</f>
        <v>0</v>
      </c>
      <c r="AR100" s="121" t="s">
        <v>81</v>
      </c>
      <c r="AT100" s="128" t="s">
        <v>73</v>
      </c>
      <c r="AU100" s="128" t="s">
        <v>81</v>
      </c>
      <c r="AY100" s="121" t="s">
        <v>210</v>
      </c>
      <c r="BK100" s="129">
        <f>SUM(BK101:BK122)</f>
        <v>0</v>
      </c>
    </row>
    <row r="101" spans="2:65" s="1" customFormat="1" ht="16.5" customHeight="1">
      <c r="B101" s="33"/>
      <c r="C101" s="132" t="s">
        <v>81</v>
      </c>
      <c r="D101" s="132" t="s">
        <v>212</v>
      </c>
      <c r="E101" s="133" t="s">
        <v>4463</v>
      </c>
      <c r="F101" s="134" t="s">
        <v>4464</v>
      </c>
      <c r="G101" s="135" t="s">
        <v>270</v>
      </c>
      <c r="H101" s="136">
        <v>25.02</v>
      </c>
      <c r="I101" s="137"/>
      <c r="J101" s="138">
        <f>ROUND(I101*H101,2)</f>
        <v>0</v>
      </c>
      <c r="K101" s="134" t="s">
        <v>216</v>
      </c>
      <c r="L101" s="33"/>
      <c r="M101" s="139" t="s">
        <v>19</v>
      </c>
      <c r="N101" s="140" t="s">
        <v>45</v>
      </c>
      <c r="P101" s="141">
        <f>O101*H101</f>
        <v>0</v>
      </c>
      <c r="Q101" s="141">
        <v>0</v>
      </c>
      <c r="R101" s="141">
        <f>Q101*H101</f>
        <v>0</v>
      </c>
      <c r="S101" s="141">
        <v>0</v>
      </c>
      <c r="T101" s="142">
        <f>S101*H101</f>
        <v>0</v>
      </c>
      <c r="AR101" s="143" t="s">
        <v>217</v>
      </c>
      <c r="AT101" s="143" t="s">
        <v>212</v>
      </c>
      <c r="AU101" s="143" t="s">
        <v>83</v>
      </c>
      <c r="AY101" s="18" t="s">
        <v>210</v>
      </c>
      <c r="BE101" s="144">
        <f>IF(N101="základní",J101,0)</f>
        <v>0</v>
      </c>
      <c r="BF101" s="144">
        <f>IF(N101="snížená",J101,0)</f>
        <v>0</v>
      </c>
      <c r="BG101" s="144">
        <f>IF(N101="zákl. přenesená",J101,0)</f>
        <v>0</v>
      </c>
      <c r="BH101" s="144">
        <f>IF(N101="sníž. přenesená",J101,0)</f>
        <v>0</v>
      </c>
      <c r="BI101" s="144">
        <f>IF(N101="nulová",J101,0)</f>
        <v>0</v>
      </c>
      <c r="BJ101" s="18" t="s">
        <v>81</v>
      </c>
      <c r="BK101" s="144">
        <f>ROUND(I101*H101,2)</f>
        <v>0</v>
      </c>
      <c r="BL101" s="18" t="s">
        <v>217</v>
      </c>
      <c r="BM101" s="143" t="s">
        <v>4465</v>
      </c>
    </row>
    <row r="102" spans="2:47" s="1" customFormat="1" ht="11.25">
      <c r="B102" s="33"/>
      <c r="D102" s="145" t="s">
        <v>219</v>
      </c>
      <c r="F102" s="146" t="s">
        <v>4466</v>
      </c>
      <c r="I102" s="147"/>
      <c r="L102" s="33"/>
      <c r="M102" s="148"/>
      <c r="T102" s="54"/>
      <c r="AT102" s="18" t="s">
        <v>219</v>
      </c>
      <c r="AU102" s="18" t="s">
        <v>83</v>
      </c>
    </row>
    <row r="103" spans="2:51" s="12" customFormat="1" ht="11.25">
      <c r="B103" s="149"/>
      <c r="D103" s="150" t="s">
        <v>221</v>
      </c>
      <c r="E103" s="151" t="s">
        <v>19</v>
      </c>
      <c r="F103" s="152" t="s">
        <v>4467</v>
      </c>
      <c r="H103" s="151" t="s">
        <v>19</v>
      </c>
      <c r="I103" s="153"/>
      <c r="L103" s="149"/>
      <c r="M103" s="154"/>
      <c r="T103" s="155"/>
      <c r="AT103" s="151" t="s">
        <v>221</v>
      </c>
      <c r="AU103" s="151" t="s">
        <v>83</v>
      </c>
      <c r="AV103" s="12" t="s">
        <v>81</v>
      </c>
      <c r="AW103" s="12" t="s">
        <v>34</v>
      </c>
      <c r="AX103" s="12" t="s">
        <v>74</v>
      </c>
      <c r="AY103" s="151" t="s">
        <v>210</v>
      </c>
    </row>
    <row r="104" spans="2:51" s="13" customFormat="1" ht="11.25">
      <c r="B104" s="156"/>
      <c r="D104" s="150" t="s">
        <v>221</v>
      </c>
      <c r="E104" s="157" t="s">
        <v>19</v>
      </c>
      <c r="F104" s="158" t="s">
        <v>4468</v>
      </c>
      <c r="H104" s="159">
        <v>25.02</v>
      </c>
      <c r="I104" s="160"/>
      <c r="L104" s="156"/>
      <c r="M104" s="161"/>
      <c r="T104" s="162"/>
      <c r="AT104" s="157" t="s">
        <v>221</v>
      </c>
      <c r="AU104" s="157" t="s">
        <v>83</v>
      </c>
      <c r="AV104" s="13" t="s">
        <v>83</v>
      </c>
      <c r="AW104" s="13" t="s">
        <v>34</v>
      </c>
      <c r="AX104" s="13" t="s">
        <v>81</v>
      </c>
      <c r="AY104" s="157" t="s">
        <v>210</v>
      </c>
    </row>
    <row r="105" spans="2:65" s="1" customFormat="1" ht="24.2" customHeight="1">
      <c r="B105" s="33"/>
      <c r="C105" s="132" t="s">
        <v>83</v>
      </c>
      <c r="D105" s="132" t="s">
        <v>212</v>
      </c>
      <c r="E105" s="133" t="s">
        <v>4469</v>
      </c>
      <c r="F105" s="134" t="s">
        <v>4470</v>
      </c>
      <c r="G105" s="135" t="s">
        <v>215</v>
      </c>
      <c r="H105" s="136">
        <v>22.518</v>
      </c>
      <c r="I105" s="137"/>
      <c r="J105" s="138">
        <f>ROUND(I105*H105,2)</f>
        <v>0</v>
      </c>
      <c r="K105" s="134" t="s">
        <v>216</v>
      </c>
      <c r="L105" s="33"/>
      <c r="M105" s="139" t="s">
        <v>19</v>
      </c>
      <c r="N105" s="140" t="s">
        <v>45</v>
      </c>
      <c r="P105" s="141">
        <f>O105*H105</f>
        <v>0</v>
      </c>
      <c r="Q105" s="141">
        <v>0</v>
      </c>
      <c r="R105" s="141">
        <f>Q105*H105</f>
        <v>0</v>
      </c>
      <c r="S105" s="141">
        <v>0</v>
      </c>
      <c r="T105" s="142">
        <f>S105*H105</f>
        <v>0</v>
      </c>
      <c r="AR105" s="143" t="s">
        <v>217</v>
      </c>
      <c r="AT105" s="143" t="s">
        <v>212</v>
      </c>
      <c r="AU105" s="143" t="s">
        <v>83</v>
      </c>
      <c r="AY105" s="18" t="s">
        <v>210</v>
      </c>
      <c r="BE105" s="144">
        <f>IF(N105="základní",J105,0)</f>
        <v>0</v>
      </c>
      <c r="BF105" s="144">
        <f>IF(N105="snížená",J105,0)</f>
        <v>0</v>
      </c>
      <c r="BG105" s="144">
        <f>IF(N105="zákl. přenesená",J105,0)</f>
        <v>0</v>
      </c>
      <c r="BH105" s="144">
        <f>IF(N105="sníž. přenesená",J105,0)</f>
        <v>0</v>
      </c>
      <c r="BI105" s="144">
        <f>IF(N105="nulová",J105,0)</f>
        <v>0</v>
      </c>
      <c r="BJ105" s="18" t="s">
        <v>81</v>
      </c>
      <c r="BK105" s="144">
        <f>ROUND(I105*H105,2)</f>
        <v>0</v>
      </c>
      <c r="BL105" s="18" t="s">
        <v>217</v>
      </c>
      <c r="BM105" s="143" t="s">
        <v>4471</v>
      </c>
    </row>
    <row r="106" spans="2:47" s="1" customFormat="1" ht="11.25">
      <c r="B106" s="33"/>
      <c r="D106" s="145" t="s">
        <v>219</v>
      </c>
      <c r="F106" s="146" t="s">
        <v>4472</v>
      </c>
      <c r="I106" s="147"/>
      <c r="L106" s="33"/>
      <c r="M106" s="148"/>
      <c r="T106" s="54"/>
      <c r="AT106" s="18" t="s">
        <v>219</v>
      </c>
      <c r="AU106" s="18" t="s">
        <v>83</v>
      </c>
    </row>
    <row r="107" spans="2:51" s="12" customFormat="1" ht="11.25">
      <c r="B107" s="149"/>
      <c r="D107" s="150" t="s">
        <v>221</v>
      </c>
      <c r="E107" s="151" t="s">
        <v>19</v>
      </c>
      <c r="F107" s="152" t="s">
        <v>4467</v>
      </c>
      <c r="H107" s="151" t="s">
        <v>19</v>
      </c>
      <c r="I107" s="153"/>
      <c r="L107" s="149"/>
      <c r="M107" s="154"/>
      <c r="T107" s="155"/>
      <c r="AT107" s="151" t="s">
        <v>221</v>
      </c>
      <c r="AU107" s="151" t="s">
        <v>83</v>
      </c>
      <c r="AV107" s="12" t="s">
        <v>81</v>
      </c>
      <c r="AW107" s="12" t="s">
        <v>34</v>
      </c>
      <c r="AX107" s="12" t="s">
        <v>74</v>
      </c>
      <c r="AY107" s="151" t="s">
        <v>210</v>
      </c>
    </row>
    <row r="108" spans="2:51" s="13" customFormat="1" ht="11.25">
      <c r="B108" s="156"/>
      <c r="D108" s="150" t="s">
        <v>221</v>
      </c>
      <c r="E108" s="157" t="s">
        <v>19</v>
      </c>
      <c r="F108" s="158" t="s">
        <v>4473</v>
      </c>
      <c r="H108" s="159">
        <v>22.518</v>
      </c>
      <c r="I108" s="160"/>
      <c r="L108" s="156"/>
      <c r="M108" s="161"/>
      <c r="T108" s="162"/>
      <c r="AT108" s="157" t="s">
        <v>221</v>
      </c>
      <c r="AU108" s="157" t="s">
        <v>83</v>
      </c>
      <c r="AV108" s="13" t="s">
        <v>83</v>
      </c>
      <c r="AW108" s="13" t="s">
        <v>34</v>
      </c>
      <c r="AX108" s="13" t="s">
        <v>81</v>
      </c>
      <c r="AY108" s="157" t="s">
        <v>210</v>
      </c>
    </row>
    <row r="109" spans="2:65" s="1" customFormat="1" ht="24.2" customHeight="1">
      <c r="B109" s="33"/>
      <c r="C109" s="132" t="s">
        <v>91</v>
      </c>
      <c r="D109" s="132" t="s">
        <v>212</v>
      </c>
      <c r="E109" s="133" t="s">
        <v>4474</v>
      </c>
      <c r="F109" s="134" t="s">
        <v>4475</v>
      </c>
      <c r="G109" s="135" t="s">
        <v>215</v>
      </c>
      <c r="H109" s="136">
        <v>10.008</v>
      </c>
      <c r="I109" s="137"/>
      <c r="J109" s="138">
        <f>ROUND(I109*H109,2)</f>
        <v>0</v>
      </c>
      <c r="K109" s="134" t="s">
        <v>216</v>
      </c>
      <c r="L109" s="33"/>
      <c r="M109" s="139" t="s">
        <v>19</v>
      </c>
      <c r="N109" s="140" t="s">
        <v>45</v>
      </c>
      <c r="P109" s="141">
        <f>O109*H109</f>
        <v>0</v>
      </c>
      <c r="Q109" s="141">
        <v>0</v>
      </c>
      <c r="R109" s="141">
        <f>Q109*H109</f>
        <v>0</v>
      </c>
      <c r="S109" s="141">
        <v>0</v>
      </c>
      <c r="T109" s="142">
        <f>S109*H109</f>
        <v>0</v>
      </c>
      <c r="AR109" s="143" t="s">
        <v>217</v>
      </c>
      <c r="AT109" s="143" t="s">
        <v>212</v>
      </c>
      <c r="AU109" s="143" t="s">
        <v>83</v>
      </c>
      <c r="AY109" s="18" t="s">
        <v>210</v>
      </c>
      <c r="BE109" s="144">
        <f>IF(N109="základní",J109,0)</f>
        <v>0</v>
      </c>
      <c r="BF109" s="144">
        <f>IF(N109="snížená",J109,0)</f>
        <v>0</v>
      </c>
      <c r="BG109" s="144">
        <f>IF(N109="zákl. přenesená",J109,0)</f>
        <v>0</v>
      </c>
      <c r="BH109" s="144">
        <f>IF(N109="sníž. přenesená",J109,0)</f>
        <v>0</v>
      </c>
      <c r="BI109" s="144">
        <f>IF(N109="nulová",J109,0)</f>
        <v>0</v>
      </c>
      <c r="BJ109" s="18" t="s">
        <v>81</v>
      </c>
      <c r="BK109" s="144">
        <f>ROUND(I109*H109,2)</f>
        <v>0</v>
      </c>
      <c r="BL109" s="18" t="s">
        <v>217</v>
      </c>
      <c r="BM109" s="143" t="s">
        <v>4476</v>
      </c>
    </row>
    <row r="110" spans="2:47" s="1" customFormat="1" ht="11.25">
      <c r="B110" s="33"/>
      <c r="D110" s="145" t="s">
        <v>219</v>
      </c>
      <c r="F110" s="146" t="s">
        <v>4477</v>
      </c>
      <c r="I110" s="147"/>
      <c r="L110" s="33"/>
      <c r="M110" s="148"/>
      <c r="T110" s="54"/>
      <c r="AT110" s="18" t="s">
        <v>219</v>
      </c>
      <c r="AU110" s="18" t="s">
        <v>83</v>
      </c>
    </row>
    <row r="111" spans="2:51" s="12" customFormat="1" ht="11.25">
      <c r="B111" s="149"/>
      <c r="D111" s="150" t="s">
        <v>221</v>
      </c>
      <c r="E111" s="151" t="s">
        <v>19</v>
      </c>
      <c r="F111" s="152" t="s">
        <v>4467</v>
      </c>
      <c r="H111" s="151" t="s">
        <v>19</v>
      </c>
      <c r="I111" s="153"/>
      <c r="L111" s="149"/>
      <c r="M111" s="154"/>
      <c r="T111" s="155"/>
      <c r="AT111" s="151" t="s">
        <v>221</v>
      </c>
      <c r="AU111" s="151" t="s">
        <v>83</v>
      </c>
      <c r="AV111" s="12" t="s">
        <v>81</v>
      </c>
      <c r="AW111" s="12" t="s">
        <v>34</v>
      </c>
      <c r="AX111" s="12" t="s">
        <v>74</v>
      </c>
      <c r="AY111" s="151" t="s">
        <v>210</v>
      </c>
    </row>
    <row r="112" spans="2:51" s="13" customFormat="1" ht="11.25">
      <c r="B112" s="156"/>
      <c r="D112" s="150" t="s">
        <v>221</v>
      </c>
      <c r="E112" s="157" t="s">
        <v>19</v>
      </c>
      <c r="F112" s="158" t="s">
        <v>4478</v>
      </c>
      <c r="H112" s="159">
        <v>10.008</v>
      </c>
      <c r="I112" s="160"/>
      <c r="L112" s="156"/>
      <c r="M112" s="161"/>
      <c r="T112" s="162"/>
      <c r="AT112" s="157" t="s">
        <v>221</v>
      </c>
      <c r="AU112" s="157" t="s">
        <v>83</v>
      </c>
      <c r="AV112" s="13" t="s">
        <v>83</v>
      </c>
      <c r="AW112" s="13" t="s">
        <v>34</v>
      </c>
      <c r="AX112" s="13" t="s">
        <v>81</v>
      </c>
      <c r="AY112" s="157" t="s">
        <v>210</v>
      </c>
    </row>
    <row r="113" spans="2:65" s="1" customFormat="1" ht="37.9" customHeight="1">
      <c r="B113" s="33"/>
      <c r="C113" s="132" t="s">
        <v>217</v>
      </c>
      <c r="D113" s="132" t="s">
        <v>212</v>
      </c>
      <c r="E113" s="133" t="s">
        <v>3159</v>
      </c>
      <c r="F113" s="134" t="s">
        <v>3160</v>
      </c>
      <c r="G113" s="135" t="s">
        <v>215</v>
      </c>
      <c r="H113" s="136">
        <v>10.008</v>
      </c>
      <c r="I113" s="137"/>
      <c r="J113" s="138">
        <f>ROUND(I113*H113,2)</f>
        <v>0</v>
      </c>
      <c r="K113" s="134" t="s">
        <v>216</v>
      </c>
      <c r="L113" s="33"/>
      <c r="M113" s="139" t="s">
        <v>19</v>
      </c>
      <c r="N113" s="140" t="s">
        <v>45</v>
      </c>
      <c r="P113" s="141">
        <f>O113*H113</f>
        <v>0</v>
      </c>
      <c r="Q113" s="141">
        <v>0</v>
      </c>
      <c r="R113" s="141">
        <f>Q113*H113</f>
        <v>0</v>
      </c>
      <c r="S113" s="141">
        <v>0</v>
      </c>
      <c r="T113" s="142">
        <f>S113*H113</f>
        <v>0</v>
      </c>
      <c r="AR113" s="143" t="s">
        <v>217</v>
      </c>
      <c r="AT113" s="143" t="s">
        <v>212</v>
      </c>
      <c r="AU113" s="143" t="s">
        <v>83</v>
      </c>
      <c r="AY113" s="18" t="s">
        <v>210</v>
      </c>
      <c r="BE113" s="144">
        <f>IF(N113="základní",J113,0)</f>
        <v>0</v>
      </c>
      <c r="BF113" s="144">
        <f>IF(N113="snížená",J113,0)</f>
        <v>0</v>
      </c>
      <c r="BG113" s="144">
        <f>IF(N113="zákl. přenesená",J113,0)</f>
        <v>0</v>
      </c>
      <c r="BH113" s="144">
        <f>IF(N113="sníž. přenesená",J113,0)</f>
        <v>0</v>
      </c>
      <c r="BI113" s="144">
        <f>IF(N113="nulová",J113,0)</f>
        <v>0</v>
      </c>
      <c r="BJ113" s="18" t="s">
        <v>81</v>
      </c>
      <c r="BK113" s="144">
        <f>ROUND(I113*H113,2)</f>
        <v>0</v>
      </c>
      <c r="BL113" s="18" t="s">
        <v>217</v>
      </c>
      <c r="BM113" s="143" t="s">
        <v>4479</v>
      </c>
    </row>
    <row r="114" spans="2:47" s="1" customFormat="1" ht="11.25">
      <c r="B114" s="33"/>
      <c r="D114" s="145" t="s">
        <v>219</v>
      </c>
      <c r="F114" s="146" t="s">
        <v>3162</v>
      </c>
      <c r="I114" s="147"/>
      <c r="L114" s="33"/>
      <c r="M114" s="148"/>
      <c r="T114" s="54"/>
      <c r="AT114" s="18" t="s">
        <v>219</v>
      </c>
      <c r="AU114" s="18" t="s">
        <v>83</v>
      </c>
    </row>
    <row r="115" spans="2:51" s="12" customFormat="1" ht="11.25">
      <c r="B115" s="149"/>
      <c r="D115" s="150" t="s">
        <v>221</v>
      </c>
      <c r="E115" s="151" t="s">
        <v>19</v>
      </c>
      <c r="F115" s="152" t="s">
        <v>4467</v>
      </c>
      <c r="H115" s="151" t="s">
        <v>19</v>
      </c>
      <c r="I115" s="153"/>
      <c r="L115" s="149"/>
      <c r="M115" s="154"/>
      <c r="T115" s="155"/>
      <c r="AT115" s="151" t="s">
        <v>221</v>
      </c>
      <c r="AU115" s="151" t="s">
        <v>83</v>
      </c>
      <c r="AV115" s="12" t="s">
        <v>81</v>
      </c>
      <c r="AW115" s="12" t="s">
        <v>34</v>
      </c>
      <c r="AX115" s="12" t="s">
        <v>74</v>
      </c>
      <c r="AY115" s="151" t="s">
        <v>210</v>
      </c>
    </row>
    <row r="116" spans="2:51" s="13" customFormat="1" ht="11.25">
      <c r="B116" s="156"/>
      <c r="D116" s="150" t="s">
        <v>221</v>
      </c>
      <c r="E116" s="157" t="s">
        <v>19</v>
      </c>
      <c r="F116" s="158" t="s">
        <v>4478</v>
      </c>
      <c r="H116" s="159">
        <v>10.008</v>
      </c>
      <c r="I116" s="160"/>
      <c r="L116" s="156"/>
      <c r="M116" s="161"/>
      <c r="T116" s="162"/>
      <c r="AT116" s="157" t="s">
        <v>221</v>
      </c>
      <c r="AU116" s="157" t="s">
        <v>83</v>
      </c>
      <c r="AV116" s="13" t="s">
        <v>83</v>
      </c>
      <c r="AW116" s="13" t="s">
        <v>34</v>
      </c>
      <c r="AX116" s="13" t="s">
        <v>81</v>
      </c>
      <c r="AY116" s="157" t="s">
        <v>210</v>
      </c>
    </row>
    <row r="117" spans="2:65" s="1" customFormat="1" ht="16.5" customHeight="1">
      <c r="B117" s="33"/>
      <c r="C117" s="177" t="s">
        <v>267</v>
      </c>
      <c r="D117" s="177" t="s">
        <v>424</v>
      </c>
      <c r="E117" s="178" t="s">
        <v>4480</v>
      </c>
      <c r="F117" s="179" t="s">
        <v>4481</v>
      </c>
      <c r="G117" s="180" t="s">
        <v>356</v>
      </c>
      <c r="H117" s="181">
        <v>20.016</v>
      </c>
      <c r="I117" s="182"/>
      <c r="J117" s="183">
        <f>ROUND(I117*H117,2)</f>
        <v>0</v>
      </c>
      <c r="K117" s="179" t="s">
        <v>216</v>
      </c>
      <c r="L117" s="184"/>
      <c r="M117" s="185" t="s">
        <v>19</v>
      </c>
      <c r="N117" s="186" t="s">
        <v>45</v>
      </c>
      <c r="P117" s="141">
        <f>O117*H117</f>
        <v>0</v>
      </c>
      <c r="Q117" s="141">
        <v>1</v>
      </c>
      <c r="R117" s="141">
        <f>Q117*H117</f>
        <v>20.016</v>
      </c>
      <c r="S117" s="141">
        <v>0</v>
      </c>
      <c r="T117" s="142">
        <f>S117*H117</f>
        <v>0</v>
      </c>
      <c r="AR117" s="143" t="s">
        <v>286</v>
      </c>
      <c r="AT117" s="143" t="s">
        <v>424</v>
      </c>
      <c r="AU117" s="143" t="s">
        <v>83</v>
      </c>
      <c r="AY117" s="18" t="s">
        <v>210</v>
      </c>
      <c r="BE117" s="144">
        <f>IF(N117="základní",J117,0)</f>
        <v>0</v>
      </c>
      <c r="BF117" s="144">
        <f>IF(N117="snížená",J117,0)</f>
        <v>0</v>
      </c>
      <c r="BG117" s="144">
        <f>IF(N117="zákl. přenesená",J117,0)</f>
        <v>0</v>
      </c>
      <c r="BH117" s="144">
        <f>IF(N117="sníž. přenesená",J117,0)</f>
        <v>0</v>
      </c>
      <c r="BI117" s="144">
        <f>IF(N117="nulová",J117,0)</f>
        <v>0</v>
      </c>
      <c r="BJ117" s="18" t="s">
        <v>81</v>
      </c>
      <c r="BK117" s="144">
        <f>ROUND(I117*H117,2)</f>
        <v>0</v>
      </c>
      <c r="BL117" s="18" t="s">
        <v>217</v>
      </c>
      <c r="BM117" s="143" t="s">
        <v>4482</v>
      </c>
    </row>
    <row r="118" spans="2:51" s="13" customFormat="1" ht="11.25">
      <c r="B118" s="156"/>
      <c r="D118" s="150" t="s">
        <v>221</v>
      </c>
      <c r="F118" s="158" t="s">
        <v>4483</v>
      </c>
      <c r="H118" s="159">
        <v>20.016</v>
      </c>
      <c r="I118" s="160"/>
      <c r="L118" s="156"/>
      <c r="M118" s="161"/>
      <c r="T118" s="162"/>
      <c r="AT118" s="157" t="s">
        <v>221</v>
      </c>
      <c r="AU118" s="157" t="s">
        <v>83</v>
      </c>
      <c r="AV118" s="13" t="s">
        <v>83</v>
      </c>
      <c r="AW118" s="13" t="s">
        <v>4</v>
      </c>
      <c r="AX118" s="13" t="s">
        <v>81</v>
      </c>
      <c r="AY118" s="157" t="s">
        <v>210</v>
      </c>
    </row>
    <row r="119" spans="2:65" s="1" customFormat="1" ht="24.2" customHeight="1">
      <c r="B119" s="33"/>
      <c r="C119" s="132" t="s">
        <v>276</v>
      </c>
      <c r="D119" s="132" t="s">
        <v>212</v>
      </c>
      <c r="E119" s="133" t="s">
        <v>4484</v>
      </c>
      <c r="F119" s="134" t="s">
        <v>4485</v>
      </c>
      <c r="G119" s="135" t="s">
        <v>270</v>
      </c>
      <c r="H119" s="136">
        <v>25.02</v>
      </c>
      <c r="I119" s="137"/>
      <c r="J119" s="138">
        <f>ROUND(I119*H119,2)</f>
        <v>0</v>
      </c>
      <c r="K119" s="134" t="s">
        <v>216</v>
      </c>
      <c r="L119" s="33"/>
      <c r="M119" s="139" t="s">
        <v>19</v>
      </c>
      <c r="N119" s="140" t="s">
        <v>45</v>
      </c>
      <c r="P119" s="141">
        <f>O119*H119</f>
        <v>0</v>
      </c>
      <c r="Q119" s="141">
        <v>0</v>
      </c>
      <c r="R119" s="141">
        <f>Q119*H119</f>
        <v>0</v>
      </c>
      <c r="S119" s="141">
        <v>0</v>
      </c>
      <c r="T119" s="142">
        <f>S119*H119</f>
        <v>0</v>
      </c>
      <c r="AR119" s="143" t="s">
        <v>217</v>
      </c>
      <c r="AT119" s="143" t="s">
        <v>212</v>
      </c>
      <c r="AU119" s="143" t="s">
        <v>83</v>
      </c>
      <c r="AY119" s="18" t="s">
        <v>210</v>
      </c>
      <c r="BE119" s="144">
        <f>IF(N119="základní",J119,0)</f>
        <v>0</v>
      </c>
      <c r="BF119" s="144">
        <f>IF(N119="snížená",J119,0)</f>
        <v>0</v>
      </c>
      <c r="BG119" s="144">
        <f>IF(N119="zákl. přenesená",J119,0)</f>
        <v>0</v>
      </c>
      <c r="BH119" s="144">
        <f>IF(N119="sníž. přenesená",J119,0)</f>
        <v>0</v>
      </c>
      <c r="BI119" s="144">
        <f>IF(N119="nulová",J119,0)</f>
        <v>0</v>
      </c>
      <c r="BJ119" s="18" t="s">
        <v>81</v>
      </c>
      <c r="BK119" s="144">
        <f>ROUND(I119*H119,2)</f>
        <v>0</v>
      </c>
      <c r="BL119" s="18" t="s">
        <v>217</v>
      </c>
      <c r="BM119" s="143" t="s">
        <v>4486</v>
      </c>
    </row>
    <row r="120" spans="2:47" s="1" customFormat="1" ht="11.25">
      <c r="B120" s="33"/>
      <c r="D120" s="145" t="s">
        <v>219</v>
      </c>
      <c r="F120" s="146" t="s">
        <v>4487</v>
      </c>
      <c r="I120" s="147"/>
      <c r="L120" s="33"/>
      <c r="M120" s="148"/>
      <c r="T120" s="54"/>
      <c r="AT120" s="18" t="s">
        <v>219</v>
      </c>
      <c r="AU120" s="18" t="s">
        <v>83</v>
      </c>
    </row>
    <row r="121" spans="2:51" s="12" customFormat="1" ht="11.25">
      <c r="B121" s="149"/>
      <c r="D121" s="150" t="s">
        <v>221</v>
      </c>
      <c r="E121" s="151" t="s">
        <v>19</v>
      </c>
      <c r="F121" s="152" t="s">
        <v>4467</v>
      </c>
      <c r="H121" s="151" t="s">
        <v>19</v>
      </c>
      <c r="I121" s="153"/>
      <c r="L121" s="149"/>
      <c r="M121" s="154"/>
      <c r="T121" s="155"/>
      <c r="AT121" s="151" t="s">
        <v>221</v>
      </c>
      <c r="AU121" s="151" t="s">
        <v>83</v>
      </c>
      <c r="AV121" s="12" t="s">
        <v>81</v>
      </c>
      <c r="AW121" s="12" t="s">
        <v>34</v>
      </c>
      <c r="AX121" s="12" t="s">
        <v>74</v>
      </c>
      <c r="AY121" s="151" t="s">
        <v>210</v>
      </c>
    </row>
    <row r="122" spans="2:51" s="13" customFormat="1" ht="11.25">
      <c r="B122" s="156"/>
      <c r="D122" s="150" t="s">
        <v>221</v>
      </c>
      <c r="E122" s="157" t="s">
        <v>19</v>
      </c>
      <c r="F122" s="158" t="s">
        <v>4468</v>
      </c>
      <c r="H122" s="159">
        <v>25.02</v>
      </c>
      <c r="I122" s="160"/>
      <c r="L122" s="156"/>
      <c r="M122" s="161"/>
      <c r="T122" s="162"/>
      <c r="AT122" s="157" t="s">
        <v>221</v>
      </c>
      <c r="AU122" s="157" t="s">
        <v>83</v>
      </c>
      <c r="AV122" s="13" t="s">
        <v>83</v>
      </c>
      <c r="AW122" s="13" t="s">
        <v>34</v>
      </c>
      <c r="AX122" s="13" t="s">
        <v>81</v>
      </c>
      <c r="AY122" s="157" t="s">
        <v>210</v>
      </c>
    </row>
    <row r="123" spans="2:63" s="11" customFormat="1" ht="22.9" customHeight="1">
      <c r="B123" s="120"/>
      <c r="D123" s="121" t="s">
        <v>73</v>
      </c>
      <c r="E123" s="130" t="s">
        <v>217</v>
      </c>
      <c r="F123" s="130" t="s">
        <v>414</v>
      </c>
      <c r="I123" s="123"/>
      <c r="J123" s="131">
        <f>BK123</f>
        <v>0</v>
      </c>
      <c r="L123" s="120"/>
      <c r="M123" s="125"/>
      <c r="P123" s="126">
        <f>SUM(P124:P127)</f>
        <v>0</v>
      </c>
      <c r="R123" s="126">
        <f>SUM(R124:R127)</f>
        <v>0</v>
      </c>
      <c r="T123" s="127">
        <f>SUM(T124:T127)</f>
        <v>0</v>
      </c>
      <c r="AR123" s="121" t="s">
        <v>81</v>
      </c>
      <c r="AT123" s="128" t="s">
        <v>73</v>
      </c>
      <c r="AU123" s="128" t="s">
        <v>81</v>
      </c>
      <c r="AY123" s="121" t="s">
        <v>210</v>
      </c>
      <c r="BK123" s="129">
        <f>SUM(BK124:BK127)</f>
        <v>0</v>
      </c>
    </row>
    <row r="124" spans="2:65" s="1" customFormat="1" ht="16.5" customHeight="1">
      <c r="B124" s="33"/>
      <c r="C124" s="132" t="s">
        <v>281</v>
      </c>
      <c r="D124" s="132" t="s">
        <v>212</v>
      </c>
      <c r="E124" s="133" t="s">
        <v>3170</v>
      </c>
      <c r="F124" s="134" t="s">
        <v>3171</v>
      </c>
      <c r="G124" s="135" t="s">
        <v>215</v>
      </c>
      <c r="H124" s="136">
        <v>2.502</v>
      </c>
      <c r="I124" s="137"/>
      <c r="J124" s="138">
        <f>ROUND(I124*H124,2)</f>
        <v>0</v>
      </c>
      <c r="K124" s="134" t="s">
        <v>216</v>
      </c>
      <c r="L124" s="33"/>
      <c r="M124" s="139" t="s">
        <v>19</v>
      </c>
      <c r="N124" s="140" t="s">
        <v>45</v>
      </c>
      <c r="P124" s="141">
        <f>O124*H124</f>
        <v>0</v>
      </c>
      <c r="Q124" s="141">
        <v>0</v>
      </c>
      <c r="R124" s="141">
        <f>Q124*H124</f>
        <v>0</v>
      </c>
      <c r="S124" s="141">
        <v>0</v>
      </c>
      <c r="T124" s="142">
        <f>S124*H124</f>
        <v>0</v>
      </c>
      <c r="AR124" s="143" t="s">
        <v>217</v>
      </c>
      <c r="AT124" s="143" t="s">
        <v>212</v>
      </c>
      <c r="AU124" s="143" t="s">
        <v>83</v>
      </c>
      <c r="AY124" s="18" t="s">
        <v>210</v>
      </c>
      <c r="BE124" s="144">
        <f>IF(N124="základní",J124,0)</f>
        <v>0</v>
      </c>
      <c r="BF124" s="144">
        <f>IF(N124="snížená",J124,0)</f>
        <v>0</v>
      </c>
      <c r="BG124" s="144">
        <f>IF(N124="zákl. přenesená",J124,0)</f>
        <v>0</v>
      </c>
      <c r="BH124" s="144">
        <f>IF(N124="sníž. přenesená",J124,0)</f>
        <v>0</v>
      </c>
      <c r="BI124" s="144">
        <f>IF(N124="nulová",J124,0)</f>
        <v>0</v>
      </c>
      <c r="BJ124" s="18" t="s">
        <v>81</v>
      </c>
      <c r="BK124" s="144">
        <f>ROUND(I124*H124,2)</f>
        <v>0</v>
      </c>
      <c r="BL124" s="18" t="s">
        <v>217</v>
      </c>
      <c r="BM124" s="143" t="s">
        <v>4488</v>
      </c>
    </row>
    <row r="125" spans="2:47" s="1" customFormat="1" ht="11.25">
      <c r="B125" s="33"/>
      <c r="D125" s="145" t="s">
        <v>219</v>
      </c>
      <c r="F125" s="146" t="s">
        <v>3173</v>
      </c>
      <c r="I125" s="147"/>
      <c r="L125" s="33"/>
      <c r="M125" s="148"/>
      <c r="T125" s="54"/>
      <c r="AT125" s="18" t="s">
        <v>219</v>
      </c>
      <c r="AU125" s="18" t="s">
        <v>83</v>
      </c>
    </row>
    <row r="126" spans="2:51" s="12" customFormat="1" ht="11.25">
      <c r="B126" s="149"/>
      <c r="D126" s="150" t="s">
        <v>221</v>
      </c>
      <c r="E126" s="151" t="s">
        <v>19</v>
      </c>
      <c r="F126" s="152" t="s">
        <v>4467</v>
      </c>
      <c r="H126" s="151" t="s">
        <v>19</v>
      </c>
      <c r="I126" s="153"/>
      <c r="L126" s="149"/>
      <c r="M126" s="154"/>
      <c r="T126" s="155"/>
      <c r="AT126" s="151" t="s">
        <v>221</v>
      </c>
      <c r="AU126" s="151" t="s">
        <v>83</v>
      </c>
      <c r="AV126" s="12" t="s">
        <v>81</v>
      </c>
      <c r="AW126" s="12" t="s">
        <v>34</v>
      </c>
      <c r="AX126" s="12" t="s">
        <v>74</v>
      </c>
      <c r="AY126" s="151" t="s">
        <v>210</v>
      </c>
    </row>
    <row r="127" spans="2:51" s="13" customFormat="1" ht="11.25">
      <c r="B127" s="156"/>
      <c r="D127" s="150" t="s">
        <v>221</v>
      </c>
      <c r="E127" s="157" t="s">
        <v>19</v>
      </c>
      <c r="F127" s="158" t="s">
        <v>4489</v>
      </c>
      <c r="H127" s="159">
        <v>2.502</v>
      </c>
      <c r="I127" s="160"/>
      <c r="L127" s="156"/>
      <c r="M127" s="161"/>
      <c r="T127" s="162"/>
      <c r="AT127" s="157" t="s">
        <v>221</v>
      </c>
      <c r="AU127" s="157" t="s">
        <v>83</v>
      </c>
      <c r="AV127" s="13" t="s">
        <v>83</v>
      </c>
      <c r="AW127" s="13" t="s">
        <v>34</v>
      </c>
      <c r="AX127" s="13" t="s">
        <v>81</v>
      </c>
      <c r="AY127" s="157" t="s">
        <v>210</v>
      </c>
    </row>
    <row r="128" spans="2:63" s="11" customFormat="1" ht="22.9" customHeight="1">
      <c r="B128" s="120"/>
      <c r="D128" s="121" t="s">
        <v>73</v>
      </c>
      <c r="E128" s="130" t="s">
        <v>286</v>
      </c>
      <c r="F128" s="130" t="s">
        <v>4490</v>
      </c>
      <c r="I128" s="123"/>
      <c r="J128" s="131">
        <f>BK128</f>
        <v>0</v>
      </c>
      <c r="L128" s="120"/>
      <c r="M128" s="125"/>
      <c r="P128" s="126">
        <f>SUM(P129:P136)</f>
        <v>0</v>
      </c>
      <c r="R128" s="126">
        <f>SUM(R129:R136)</f>
        <v>0.011676000000000002</v>
      </c>
      <c r="T128" s="127">
        <f>SUM(T129:T136)</f>
        <v>0</v>
      </c>
      <c r="AR128" s="121" t="s">
        <v>81</v>
      </c>
      <c r="AT128" s="128" t="s">
        <v>73</v>
      </c>
      <c r="AU128" s="128" t="s">
        <v>81</v>
      </c>
      <c r="AY128" s="121" t="s">
        <v>210</v>
      </c>
      <c r="BK128" s="129">
        <f>SUM(BK129:BK136)</f>
        <v>0</v>
      </c>
    </row>
    <row r="129" spans="2:65" s="1" customFormat="1" ht="16.5" customHeight="1">
      <c r="B129" s="33"/>
      <c r="C129" s="132" t="s">
        <v>286</v>
      </c>
      <c r="D129" s="132" t="s">
        <v>212</v>
      </c>
      <c r="E129" s="133" t="s">
        <v>4491</v>
      </c>
      <c r="F129" s="134" t="s">
        <v>4492</v>
      </c>
      <c r="G129" s="135" t="s">
        <v>417</v>
      </c>
      <c r="H129" s="136">
        <v>41.7</v>
      </c>
      <c r="I129" s="137"/>
      <c r="J129" s="138">
        <f>ROUND(I129*H129,2)</f>
        <v>0</v>
      </c>
      <c r="K129" s="134" t="s">
        <v>216</v>
      </c>
      <c r="L129" s="33"/>
      <c r="M129" s="139" t="s">
        <v>19</v>
      </c>
      <c r="N129" s="140" t="s">
        <v>45</v>
      </c>
      <c r="P129" s="141">
        <f>O129*H129</f>
        <v>0</v>
      </c>
      <c r="Q129" s="141">
        <v>0.00019</v>
      </c>
      <c r="R129" s="141">
        <f>Q129*H129</f>
        <v>0.007923000000000001</v>
      </c>
      <c r="S129" s="141">
        <v>0</v>
      </c>
      <c r="T129" s="142">
        <f>S129*H129</f>
        <v>0</v>
      </c>
      <c r="AR129" s="143" t="s">
        <v>217</v>
      </c>
      <c r="AT129" s="143" t="s">
        <v>212</v>
      </c>
      <c r="AU129" s="143" t="s">
        <v>83</v>
      </c>
      <c r="AY129" s="18" t="s">
        <v>210</v>
      </c>
      <c r="BE129" s="144">
        <f>IF(N129="základní",J129,0)</f>
        <v>0</v>
      </c>
      <c r="BF129" s="144">
        <f>IF(N129="snížená",J129,0)</f>
        <v>0</v>
      </c>
      <c r="BG129" s="144">
        <f>IF(N129="zákl. přenesená",J129,0)</f>
        <v>0</v>
      </c>
      <c r="BH129" s="144">
        <f>IF(N129="sníž. přenesená",J129,0)</f>
        <v>0</v>
      </c>
      <c r="BI129" s="144">
        <f>IF(N129="nulová",J129,0)</f>
        <v>0</v>
      </c>
      <c r="BJ129" s="18" t="s">
        <v>81</v>
      </c>
      <c r="BK129" s="144">
        <f>ROUND(I129*H129,2)</f>
        <v>0</v>
      </c>
      <c r="BL129" s="18" t="s">
        <v>217</v>
      </c>
      <c r="BM129" s="143" t="s">
        <v>4493</v>
      </c>
    </row>
    <row r="130" spans="2:47" s="1" customFormat="1" ht="11.25">
      <c r="B130" s="33"/>
      <c r="D130" s="145" t="s">
        <v>219</v>
      </c>
      <c r="F130" s="146" t="s">
        <v>4494</v>
      </c>
      <c r="I130" s="147"/>
      <c r="L130" s="33"/>
      <c r="M130" s="148"/>
      <c r="T130" s="54"/>
      <c r="AT130" s="18" t="s">
        <v>219</v>
      </c>
      <c r="AU130" s="18" t="s">
        <v>83</v>
      </c>
    </row>
    <row r="131" spans="2:51" s="12" customFormat="1" ht="11.25">
      <c r="B131" s="149"/>
      <c r="D131" s="150" t="s">
        <v>221</v>
      </c>
      <c r="E131" s="151" t="s">
        <v>19</v>
      </c>
      <c r="F131" s="152" t="s">
        <v>4467</v>
      </c>
      <c r="H131" s="151" t="s">
        <v>19</v>
      </c>
      <c r="I131" s="153"/>
      <c r="L131" s="149"/>
      <c r="M131" s="154"/>
      <c r="T131" s="155"/>
      <c r="AT131" s="151" t="s">
        <v>221</v>
      </c>
      <c r="AU131" s="151" t="s">
        <v>83</v>
      </c>
      <c r="AV131" s="12" t="s">
        <v>81</v>
      </c>
      <c r="AW131" s="12" t="s">
        <v>34</v>
      </c>
      <c r="AX131" s="12" t="s">
        <v>74</v>
      </c>
      <c r="AY131" s="151" t="s">
        <v>210</v>
      </c>
    </row>
    <row r="132" spans="2:51" s="13" customFormat="1" ht="11.25">
      <c r="B132" s="156"/>
      <c r="D132" s="150" t="s">
        <v>221</v>
      </c>
      <c r="E132" s="157" t="s">
        <v>19</v>
      </c>
      <c r="F132" s="158" t="s">
        <v>4495</v>
      </c>
      <c r="H132" s="159">
        <v>41.7</v>
      </c>
      <c r="I132" s="160"/>
      <c r="L132" s="156"/>
      <c r="M132" s="161"/>
      <c r="T132" s="162"/>
      <c r="AT132" s="157" t="s">
        <v>221</v>
      </c>
      <c r="AU132" s="157" t="s">
        <v>83</v>
      </c>
      <c r="AV132" s="13" t="s">
        <v>83</v>
      </c>
      <c r="AW132" s="13" t="s">
        <v>34</v>
      </c>
      <c r="AX132" s="13" t="s">
        <v>81</v>
      </c>
      <c r="AY132" s="157" t="s">
        <v>210</v>
      </c>
    </row>
    <row r="133" spans="2:65" s="1" customFormat="1" ht="16.5" customHeight="1">
      <c r="B133" s="33"/>
      <c r="C133" s="132" t="s">
        <v>292</v>
      </c>
      <c r="D133" s="132" t="s">
        <v>212</v>
      </c>
      <c r="E133" s="133" t="s">
        <v>4496</v>
      </c>
      <c r="F133" s="134" t="s">
        <v>4497</v>
      </c>
      <c r="G133" s="135" t="s">
        <v>417</v>
      </c>
      <c r="H133" s="136">
        <v>41.7</v>
      </c>
      <c r="I133" s="137"/>
      <c r="J133" s="138">
        <f>ROUND(I133*H133,2)</f>
        <v>0</v>
      </c>
      <c r="K133" s="134" t="s">
        <v>216</v>
      </c>
      <c r="L133" s="33"/>
      <c r="M133" s="139" t="s">
        <v>19</v>
      </c>
      <c r="N133" s="140" t="s">
        <v>45</v>
      </c>
      <c r="P133" s="141">
        <f>O133*H133</f>
        <v>0</v>
      </c>
      <c r="Q133" s="141">
        <v>9E-05</v>
      </c>
      <c r="R133" s="141">
        <f>Q133*H133</f>
        <v>0.0037530000000000007</v>
      </c>
      <c r="S133" s="141">
        <v>0</v>
      </c>
      <c r="T133" s="142">
        <f>S133*H133</f>
        <v>0</v>
      </c>
      <c r="AR133" s="143" t="s">
        <v>217</v>
      </c>
      <c r="AT133" s="143" t="s">
        <v>212</v>
      </c>
      <c r="AU133" s="143" t="s">
        <v>83</v>
      </c>
      <c r="AY133" s="18" t="s">
        <v>210</v>
      </c>
      <c r="BE133" s="144">
        <f>IF(N133="základní",J133,0)</f>
        <v>0</v>
      </c>
      <c r="BF133" s="144">
        <f>IF(N133="snížená",J133,0)</f>
        <v>0</v>
      </c>
      <c r="BG133" s="144">
        <f>IF(N133="zákl. přenesená",J133,0)</f>
        <v>0</v>
      </c>
      <c r="BH133" s="144">
        <f>IF(N133="sníž. přenesená",J133,0)</f>
        <v>0</v>
      </c>
      <c r="BI133" s="144">
        <f>IF(N133="nulová",J133,0)</f>
        <v>0</v>
      </c>
      <c r="BJ133" s="18" t="s">
        <v>81</v>
      </c>
      <c r="BK133" s="144">
        <f>ROUND(I133*H133,2)</f>
        <v>0</v>
      </c>
      <c r="BL133" s="18" t="s">
        <v>217</v>
      </c>
      <c r="BM133" s="143" t="s">
        <v>4498</v>
      </c>
    </row>
    <row r="134" spans="2:47" s="1" customFormat="1" ht="11.25">
      <c r="B134" s="33"/>
      <c r="D134" s="145" t="s">
        <v>219</v>
      </c>
      <c r="F134" s="146" t="s">
        <v>4499</v>
      </c>
      <c r="I134" s="147"/>
      <c r="L134" s="33"/>
      <c r="M134" s="148"/>
      <c r="T134" s="54"/>
      <c r="AT134" s="18" t="s">
        <v>219</v>
      </c>
      <c r="AU134" s="18" t="s">
        <v>83</v>
      </c>
    </row>
    <row r="135" spans="2:51" s="12" customFormat="1" ht="11.25">
      <c r="B135" s="149"/>
      <c r="D135" s="150" t="s">
        <v>221</v>
      </c>
      <c r="E135" s="151" t="s">
        <v>19</v>
      </c>
      <c r="F135" s="152" t="s">
        <v>4467</v>
      </c>
      <c r="H135" s="151" t="s">
        <v>19</v>
      </c>
      <c r="I135" s="153"/>
      <c r="L135" s="149"/>
      <c r="M135" s="154"/>
      <c r="T135" s="155"/>
      <c r="AT135" s="151" t="s">
        <v>221</v>
      </c>
      <c r="AU135" s="151" t="s">
        <v>83</v>
      </c>
      <c r="AV135" s="12" t="s">
        <v>81</v>
      </c>
      <c r="AW135" s="12" t="s">
        <v>34</v>
      </c>
      <c r="AX135" s="12" t="s">
        <v>74</v>
      </c>
      <c r="AY135" s="151" t="s">
        <v>210</v>
      </c>
    </row>
    <row r="136" spans="2:51" s="13" customFormat="1" ht="11.25">
      <c r="B136" s="156"/>
      <c r="D136" s="150" t="s">
        <v>221</v>
      </c>
      <c r="E136" s="157" t="s">
        <v>19</v>
      </c>
      <c r="F136" s="158" t="s">
        <v>4495</v>
      </c>
      <c r="H136" s="159">
        <v>41.7</v>
      </c>
      <c r="I136" s="160"/>
      <c r="L136" s="156"/>
      <c r="M136" s="161"/>
      <c r="T136" s="162"/>
      <c r="AT136" s="157" t="s">
        <v>221</v>
      </c>
      <c r="AU136" s="157" t="s">
        <v>83</v>
      </c>
      <c r="AV136" s="13" t="s">
        <v>83</v>
      </c>
      <c r="AW136" s="13" t="s">
        <v>34</v>
      </c>
      <c r="AX136" s="13" t="s">
        <v>81</v>
      </c>
      <c r="AY136" s="157" t="s">
        <v>210</v>
      </c>
    </row>
    <row r="137" spans="2:63" s="11" customFormat="1" ht="22.9" customHeight="1">
      <c r="B137" s="120"/>
      <c r="D137" s="121" t="s">
        <v>73</v>
      </c>
      <c r="E137" s="130" t="s">
        <v>924</v>
      </c>
      <c r="F137" s="130" t="s">
        <v>925</v>
      </c>
      <c r="I137" s="123"/>
      <c r="J137" s="131">
        <f>BK137</f>
        <v>0</v>
      </c>
      <c r="L137" s="120"/>
      <c r="M137" s="125"/>
      <c r="P137" s="126">
        <f>SUM(P138:P141)</f>
        <v>0</v>
      </c>
      <c r="R137" s="126">
        <f>SUM(R138:R141)</f>
        <v>0</v>
      </c>
      <c r="T137" s="127">
        <f>SUM(T138:T141)</f>
        <v>0</v>
      </c>
      <c r="AR137" s="121" t="s">
        <v>81</v>
      </c>
      <c r="AT137" s="128" t="s">
        <v>73</v>
      </c>
      <c r="AU137" s="128" t="s">
        <v>81</v>
      </c>
      <c r="AY137" s="121" t="s">
        <v>210</v>
      </c>
      <c r="BK137" s="129">
        <f>SUM(BK138:BK141)</f>
        <v>0</v>
      </c>
    </row>
    <row r="138" spans="2:65" s="1" customFormat="1" ht="33" customHeight="1">
      <c r="B138" s="33"/>
      <c r="C138" s="132" t="s">
        <v>299</v>
      </c>
      <c r="D138" s="132" t="s">
        <v>212</v>
      </c>
      <c r="E138" s="133" t="s">
        <v>927</v>
      </c>
      <c r="F138" s="134" t="s">
        <v>928</v>
      </c>
      <c r="G138" s="135" t="s">
        <v>356</v>
      </c>
      <c r="H138" s="136">
        <v>20.028</v>
      </c>
      <c r="I138" s="137"/>
      <c r="J138" s="138">
        <f>ROUND(I138*H138,2)</f>
        <v>0</v>
      </c>
      <c r="K138" s="134" t="s">
        <v>216</v>
      </c>
      <c r="L138" s="33"/>
      <c r="M138" s="139" t="s">
        <v>19</v>
      </c>
      <c r="N138" s="140" t="s">
        <v>45</v>
      </c>
      <c r="P138" s="141">
        <f>O138*H138</f>
        <v>0</v>
      </c>
      <c r="Q138" s="141">
        <v>0</v>
      </c>
      <c r="R138" s="141">
        <f>Q138*H138</f>
        <v>0</v>
      </c>
      <c r="S138" s="141">
        <v>0</v>
      </c>
      <c r="T138" s="142">
        <f>S138*H138</f>
        <v>0</v>
      </c>
      <c r="AR138" s="143" t="s">
        <v>217</v>
      </c>
      <c r="AT138" s="143" t="s">
        <v>212</v>
      </c>
      <c r="AU138" s="143" t="s">
        <v>83</v>
      </c>
      <c r="AY138" s="18" t="s">
        <v>210</v>
      </c>
      <c r="BE138" s="144">
        <f>IF(N138="základní",J138,0)</f>
        <v>0</v>
      </c>
      <c r="BF138" s="144">
        <f>IF(N138="snížená",J138,0)</f>
        <v>0</v>
      </c>
      <c r="BG138" s="144">
        <f>IF(N138="zákl. přenesená",J138,0)</f>
        <v>0</v>
      </c>
      <c r="BH138" s="144">
        <f>IF(N138="sníž. přenesená",J138,0)</f>
        <v>0</v>
      </c>
      <c r="BI138" s="144">
        <f>IF(N138="nulová",J138,0)</f>
        <v>0</v>
      </c>
      <c r="BJ138" s="18" t="s">
        <v>81</v>
      </c>
      <c r="BK138" s="144">
        <f>ROUND(I138*H138,2)</f>
        <v>0</v>
      </c>
      <c r="BL138" s="18" t="s">
        <v>217</v>
      </c>
      <c r="BM138" s="143" t="s">
        <v>4500</v>
      </c>
    </row>
    <row r="139" spans="2:47" s="1" customFormat="1" ht="11.25">
      <c r="B139" s="33"/>
      <c r="D139" s="145" t="s">
        <v>219</v>
      </c>
      <c r="F139" s="146" t="s">
        <v>930</v>
      </c>
      <c r="I139" s="147"/>
      <c r="L139" s="33"/>
      <c r="M139" s="148"/>
      <c r="T139" s="54"/>
      <c r="AT139" s="18" t="s">
        <v>219</v>
      </c>
      <c r="AU139" s="18" t="s">
        <v>83</v>
      </c>
    </row>
    <row r="140" spans="2:65" s="1" customFormat="1" ht="33" customHeight="1">
      <c r="B140" s="33"/>
      <c r="C140" s="132" t="s">
        <v>307</v>
      </c>
      <c r="D140" s="132" t="s">
        <v>212</v>
      </c>
      <c r="E140" s="133" t="s">
        <v>932</v>
      </c>
      <c r="F140" s="134" t="s">
        <v>933</v>
      </c>
      <c r="G140" s="135" t="s">
        <v>356</v>
      </c>
      <c r="H140" s="136">
        <v>20.028</v>
      </c>
      <c r="I140" s="137"/>
      <c r="J140" s="138">
        <f>ROUND(I140*H140,2)</f>
        <v>0</v>
      </c>
      <c r="K140" s="134" t="s">
        <v>216</v>
      </c>
      <c r="L140" s="33"/>
      <c r="M140" s="139" t="s">
        <v>19</v>
      </c>
      <c r="N140" s="140" t="s">
        <v>45</v>
      </c>
      <c r="P140" s="141">
        <f>O140*H140</f>
        <v>0</v>
      </c>
      <c r="Q140" s="141">
        <v>0</v>
      </c>
      <c r="R140" s="141">
        <f>Q140*H140</f>
        <v>0</v>
      </c>
      <c r="S140" s="141">
        <v>0</v>
      </c>
      <c r="T140" s="142">
        <f>S140*H140</f>
        <v>0</v>
      </c>
      <c r="AR140" s="143" t="s">
        <v>217</v>
      </c>
      <c r="AT140" s="143" t="s">
        <v>212</v>
      </c>
      <c r="AU140" s="143" t="s">
        <v>83</v>
      </c>
      <c r="AY140" s="18" t="s">
        <v>210</v>
      </c>
      <c r="BE140" s="144">
        <f>IF(N140="základní",J140,0)</f>
        <v>0</v>
      </c>
      <c r="BF140" s="144">
        <f>IF(N140="snížená",J140,0)</f>
        <v>0</v>
      </c>
      <c r="BG140" s="144">
        <f>IF(N140="zákl. přenesená",J140,0)</f>
        <v>0</v>
      </c>
      <c r="BH140" s="144">
        <f>IF(N140="sníž. přenesená",J140,0)</f>
        <v>0</v>
      </c>
      <c r="BI140" s="144">
        <f>IF(N140="nulová",J140,0)</f>
        <v>0</v>
      </c>
      <c r="BJ140" s="18" t="s">
        <v>81</v>
      </c>
      <c r="BK140" s="144">
        <f>ROUND(I140*H140,2)</f>
        <v>0</v>
      </c>
      <c r="BL140" s="18" t="s">
        <v>217</v>
      </c>
      <c r="BM140" s="143" t="s">
        <v>4501</v>
      </c>
    </row>
    <row r="141" spans="2:47" s="1" customFormat="1" ht="11.25">
      <c r="B141" s="33"/>
      <c r="D141" s="145" t="s">
        <v>219</v>
      </c>
      <c r="F141" s="146" t="s">
        <v>935</v>
      </c>
      <c r="I141" s="147"/>
      <c r="L141" s="33"/>
      <c r="M141" s="148"/>
      <c r="T141" s="54"/>
      <c r="AT141" s="18" t="s">
        <v>219</v>
      </c>
      <c r="AU141" s="18" t="s">
        <v>83</v>
      </c>
    </row>
    <row r="142" spans="2:63" s="11" customFormat="1" ht="25.9" customHeight="1">
      <c r="B142" s="120"/>
      <c r="D142" s="121" t="s">
        <v>73</v>
      </c>
      <c r="E142" s="122" t="s">
        <v>941</v>
      </c>
      <c r="F142" s="122" t="s">
        <v>942</v>
      </c>
      <c r="I142" s="123"/>
      <c r="J142" s="124">
        <f>BK142</f>
        <v>0</v>
      </c>
      <c r="L142" s="120"/>
      <c r="M142" s="125"/>
      <c r="P142" s="126">
        <f>P143</f>
        <v>0</v>
      </c>
      <c r="R142" s="126">
        <f>R143</f>
        <v>0</v>
      </c>
      <c r="T142" s="127">
        <f>T143</f>
        <v>0</v>
      </c>
      <c r="AR142" s="121" t="s">
        <v>83</v>
      </c>
      <c r="AT142" s="128" t="s">
        <v>73</v>
      </c>
      <c r="AU142" s="128" t="s">
        <v>74</v>
      </c>
      <c r="AY142" s="121" t="s">
        <v>210</v>
      </c>
      <c r="BK142" s="129">
        <f>BK143</f>
        <v>0</v>
      </c>
    </row>
    <row r="143" spans="2:63" s="11" customFormat="1" ht="22.9" customHeight="1">
      <c r="B143" s="120"/>
      <c r="D143" s="121" t="s">
        <v>73</v>
      </c>
      <c r="E143" s="130" t="s">
        <v>3091</v>
      </c>
      <c r="F143" s="130" t="s">
        <v>3092</v>
      </c>
      <c r="I143" s="123"/>
      <c r="J143" s="131">
        <f>BK143</f>
        <v>0</v>
      </c>
      <c r="L143" s="120"/>
      <c r="M143" s="125"/>
      <c r="P143" s="126">
        <f>SUM(P144:P154)</f>
        <v>0</v>
      </c>
      <c r="R143" s="126">
        <f>SUM(R144:R154)</f>
        <v>0</v>
      </c>
      <c r="T143" s="127">
        <f>SUM(T144:T154)</f>
        <v>0</v>
      </c>
      <c r="AR143" s="121" t="s">
        <v>83</v>
      </c>
      <c r="AT143" s="128" t="s">
        <v>73</v>
      </c>
      <c r="AU143" s="128" t="s">
        <v>81</v>
      </c>
      <c r="AY143" s="121" t="s">
        <v>210</v>
      </c>
      <c r="BK143" s="129">
        <f>SUM(BK144:BK154)</f>
        <v>0</v>
      </c>
    </row>
    <row r="144" spans="2:65" s="1" customFormat="1" ht="16.5" customHeight="1">
      <c r="B144" s="33"/>
      <c r="C144" s="132" t="s">
        <v>314</v>
      </c>
      <c r="D144" s="132" t="s">
        <v>212</v>
      </c>
      <c r="E144" s="133" t="s">
        <v>4502</v>
      </c>
      <c r="F144" s="134" t="s">
        <v>4503</v>
      </c>
      <c r="G144" s="135" t="s">
        <v>2244</v>
      </c>
      <c r="H144" s="136">
        <v>1</v>
      </c>
      <c r="I144" s="137"/>
      <c r="J144" s="138">
        <f aca="true" t="shared" si="0" ref="J144:J154">ROUND(I144*H144,2)</f>
        <v>0</v>
      </c>
      <c r="K144" s="134" t="s">
        <v>19</v>
      </c>
      <c r="L144" s="33"/>
      <c r="M144" s="139" t="s">
        <v>19</v>
      </c>
      <c r="N144" s="140" t="s">
        <v>45</v>
      </c>
      <c r="P144" s="141">
        <f aca="true" t="shared" si="1" ref="P144:P154">O144*H144</f>
        <v>0</v>
      </c>
      <c r="Q144" s="141">
        <v>0</v>
      </c>
      <c r="R144" s="141">
        <f aca="true" t="shared" si="2" ref="R144:R154">Q144*H144</f>
        <v>0</v>
      </c>
      <c r="S144" s="141">
        <v>0</v>
      </c>
      <c r="T144" s="142">
        <f aca="true" t="shared" si="3" ref="T144:T154">S144*H144</f>
        <v>0</v>
      </c>
      <c r="AR144" s="143" t="s">
        <v>368</v>
      </c>
      <c r="AT144" s="143" t="s">
        <v>212</v>
      </c>
      <c r="AU144" s="143" t="s">
        <v>83</v>
      </c>
      <c r="AY144" s="18" t="s">
        <v>210</v>
      </c>
      <c r="BE144" s="144">
        <f aca="true" t="shared" si="4" ref="BE144:BE154">IF(N144="základní",J144,0)</f>
        <v>0</v>
      </c>
      <c r="BF144" s="144">
        <f aca="true" t="shared" si="5" ref="BF144:BF154">IF(N144="snížená",J144,0)</f>
        <v>0</v>
      </c>
      <c r="BG144" s="144">
        <f aca="true" t="shared" si="6" ref="BG144:BG154">IF(N144="zákl. přenesená",J144,0)</f>
        <v>0</v>
      </c>
      <c r="BH144" s="144">
        <f aca="true" t="shared" si="7" ref="BH144:BH154">IF(N144="sníž. přenesená",J144,0)</f>
        <v>0</v>
      </c>
      <c r="BI144" s="144">
        <f aca="true" t="shared" si="8" ref="BI144:BI154">IF(N144="nulová",J144,0)</f>
        <v>0</v>
      </c>
      <c r="BJ144" s="18" t="s">
        <v>81</v>
      </c>
      <c r="BK144" s="144">
        <f aca="true" t="shared" si="9" ref="BK144:BK154">ROUND(I144*H144,2)</f>
        <v>0</v>
      </c>
      <c r="BL144" s="18" t="s">
        <v>368</v>
      </c>
      <c r="BM144" s="143" t="s">
        <v>4504</v>
      </c>
    </row>
    <row r="145" spans="2:65" s="1" customFormat="1" ht="16.5" customHeight="1">
      <c r="B145" s="33"/>
      <c r="C145" s="132" t="s">
        <v>332</v>
      </c>
      <c r="D145" s="132" t="s">
        <v>212</v>
      </c>
      <c r="E145" s="133" t="s">
        <v>4505</v>
      </c>
      <c r="F145" s="134" t="s">
        <v>3103</v>
      </c>
      <c r="G145" s="135" t="s">
        <v>2244</v>
      </c>
      <c r="H145" s="136">
        <v>1</v>
      </c>
      <c r="I145" s="137"/>
      <c r="J145" s="138">
        <f t="shared" si="0"/>
        <v>0</v>
      </c>
      <c r="K145" s="134" t="s">
        <v>19</v>
      </c>
      <c r="L145" s="33"/>
      <c r="M145" s="139" t="s">
        <v>19</v>
      </c>
      <c r="N145" s="140" t="s">
        <v>45</v>
      </c>
      <c r="P145" s="141">
        <f t="shared" si="1"/>
        <v>0</v>
      </c>
      <c r="Q145" s="141">
        <v>0</v>
      </c>
      <c r="R145" s="141">
        <f t="shared" si="2"/>
        <v>0</v>
      </c>
      <c r="S145" s="141">
        <v>0</v>
      </c>
      <c r="T145" s="142">
        <f t="shared" si="3"/>
        <v>0</v>
      </c>
      <c r="AR145" s="143" t="s">
        <v>368</v>
      </c>
      <c r="AT145" s="143" t="s">
        <v>212</v>
      </c>
      <c r="AU145" s="143" t="s">
        <v>83</v>
      </c>
      <c r="AY145" s="18" t="s">
        <v>210</v>
      </c>
      <c r="BE145" s="144">
        <f t="shared" si="4"/>
        <v>0</v>
      </c>
      <c r="BF145" s="144">
        <f t="shared" si="5"/>
        <v>0</v>
      </c>
      <c r="BG145" s="144">
        <f t="shared" si="6"/>
        <v>0</v>
      </c>
      <c r="BH145" s="144">
        <f t="shared" si="7"/>
        <v>0</v>
      </c>
      <c r="BI145" s="144">
        <f t="shared" si="8"/>
        <v>0</v>
      </c>
      <c r="BJ145" s="18" t="s">
        <v>81</v>
      </c>
      <c r="BK145" s="144">
        <f t="shared" si="9"/>
        <v>0</v>
      </c>
      <c r="BL145" s="18" t="s">
        <v>368</v>
      </c>
      <c r="BM145" s="143" t="s">
        <v>4506</v>
      </c>
    </row>
    <row r="146" spans="2:65" s="1" customFormat="1" ht="16.5" customHeight="1">
      <c r="B146" s="33"/>
      <c r="C146" s="132" t="s">
        <v>349</v>
      </c>
      <c r="D146" s="132" t="s">
        <v>212</v>
      </c>
      <c r="E146" s="133" t="s">
        <v>4507</v>
      </c>
      <c r="F146" s="134" t="s">
        <v>3106</v>
      </c>
      <c r="G146" s="135" t="s">
        <v>2244</v>
      </c>
      <c r="H146" s="136">
        <v>1</v>
      </c>
      <c r="I146" s="137"/>
      <c r="J146" s="138">
        <f t="shared" si="0"/>
        <v>0</v>
      </c>
      <c r="K146" s="134" t="s">
        <v>19</v>
      </c>
      <c r="L146" s="33"/>
      <c r="M146" s="139" t="s">
        <v>19</v>
      </c>
      <c r="N146" s="140" t="s">
        <v>45</v>
      </c>
      <c r="P146" s="141">
        <f t="shared" si="1"/>
        <v>0</v>
      </c>
      <c r="Q146" s="141">
        <v>0</v>
      </c>
      <c r="R146" s="141">
        <f t="shared" si="2"/>
        <v>0</v>
      </c>
      <c r="S146" s="141">
        <v>0</v>
      </c>
      <c r="T146" s="142">
        <f t="shared" si="3"/>
        <v>0</v>
      </c>
      <c r="AR146" s="143" t="s">
        <v>368</v>
      </c>
      <c r="AT146" s="143" t="s">
        <v>212</v>
      </c>
      <c r="AU146" s="143" t="s">
        <v>83</v>
      </c>
      <c r="AY146" s="18" t="s">
        <v>210</v>
      </c>
      <c r="BE146" s="144">
        <f t="shared" si="4"/>
        <v>0</v>
      </c>
      <c r="BF146" s="144">
        <f t="shared" si="5"/>
        <v>0</v>
      </c>
      <c r="BG146" s="144">
        <f t="shared" si="6"/>
        <v>0</v>
      </c>
      <c r="BH146" s="144">
        <f t="shared" si="7"/>
        <v>0</v>
      </c>
      <c r="BI146" s="144">
        <f t="shared" si="8"/>
        <v>0</v>
      </c>
      <c r="BJ146" s="18" t="s">
        <v>81</v>
      </c>
      <c r="BK146" s="144">
        <f t="shared" si="9"/>
        <v>0</v>
      </c>
      <c r="BL146" s="18" t="s">
        <v>368</v>
      </c>
      <c r="BM146" s="143" t="s">
        <v>4508</v>
      </c>
    </row>
    <row r="147" spans="2:65" s="1" customFormat="1" ht="16.5" customHeight="1">
      <c r="B147" s="33"/>
      <c r="C147" s="177" t="s">
        <v>8</v>
      </c>
      <c r="D147" s="177" t="s">
        <v>424</v>
      </c>
      <c r="E147" s="178" t="s">
        <v>4509</v>
      </c>
      <c r="F147" s="179" t="s">
        <v>4510</v>
      </c>
      <c r="G147" s="180" t="s">
        <v>417</v>
      </c>
      <c r="H147" s="181">
        <v>41.7</v>
      </c>
      <c r="I147" s="182"/>
      <c r="J147" s="183">
        <f t="shared" si="0"/>
        <v>0</v>
      </c>
      <c r="K147" s="179" t="s">
        <v>19</v>
      </c>
      <c r="L147" s="184"/>
      <c r="M147" s="185" t="s">
        <v>19</v>
      </c>
      <c r="N147" s="186" t="s">
        <v>45</v>
      </c>
      <c r="P147" s="141">
        <f t="shared" si="1"/>
        <v>0</v>
      </c>
      <c r="Q147" s="141">
        <v>0</v>
      </c>
      <c r="R147" s="141">
        <f t="shared" si="2"/>
        <v>0</v>
      </c>
      <c r="S147" s="141">
        <v>0</v>
      </c>
      <c r="T147" s="142">
        <f t="shared" si="3"/>
        <v>0</v>
      </c>
      <c r="AR147" s="143" t="s">
        <v>498</v>
      </c>
      <c r="AT147" s="143" t="s">
        <v>424</v>
      </c>
      <c r="AU147" s="143" t="s">
        <v>83</v>
      </c>
      <c r="AY147" s="18" t="s">
        <v>210</v>
      </c>
      <c r="BE147" s="144">
        <f t="shared" si="4"/>
        <v>0</v>
      </c>
      <c r="BF147" s="144">
        <f t="shared" si="5"/>
        <v>0</v>
      </c>
      <c r="BG147" s="144">
        <f t="shared" si="6"/>
        <v>0</v>
      </c>
      <c r="BH147" s="144">
        <f t="shared" si="7"/>
        <v>0</v>
      </c>
      <c r="BI147" s="144">
        <f t="shared" si="8"/>
        <v>0</v>
      </c>
      <c r="BJ147" s="18" t="s">
        <v>81</v>
      </c>
      <c r="BK147" s="144">
        <f t="shared" si="9"/>
        <v>0</v>
      </c>
      <c r="BL147" s="18" t="s">
        <v>368</v>
      </c>
      <c r="BM147" s="143" t="s">
        <v>4511</v>
      </c>
    </row>
    <row r="148" spans="2:65" s="1" customFormat="1" ht="16.5" customHeight="1">
      <c r="B148" s="33"/>
      <c r="C148" s="177" t="s">
        <v>368</v>
      </c>
      <c r="D148" s="177" t="s">
        <v>424</v>
      </c>
      <c r="E148" s="178" t="s">
        <v>4512</v>
      </c>
      <c r="F148" s="179" t="s">
        <v>4513</v>
      </c>
      <c r="G148" s="180" t="s">
        <v>868</v>
      </c>
      <c r="H148" s="181">
        <v>1</v>
      </c>
      <c r="I148" s="182"/>
      <c r="J148" s="183">
        <f t="shared" si="0"/>
        <v>0</v>
      </c>
      <c r="K148" s="179" t="s">
        <v>19</v>
      </c>
      <c r="L148" s="184"/>
      <c r="M148" s="185" t="s">
        <v>19</v>
      </c>
      <c r="N148" s="186" t="s">
        <v>45</v>
      </c>
      <c r="P148" s="141">
        <f t="shared" si="1"/>
        <v>0</v>
      </c>
      <c r="Q148" s="141">
        <v>0</v>
      </c>
      <c r="R148" s="141">
        <f t="shared" si="2"/>
        <v>0</v>
      </c>
      <c r="S148" s="141">
        <v>0</v>
      </c>
      <c r="T148" s="142">
        <f t="shared" si="3"/>
        <v>0</v>
      </c>
      <c r="AR148" s="143" t="s">
        <v>498</v>
      </c>
      <c r="AT148" s="143" t="s">
        <v>424</v>
      </c>
      <c r="AU148" s="143" t="s">
        <v>83</v>
      </c>
      <c r="AY148" s="18" t="s">
        <v>210</v>
      </c>
      <c r="BE148" s="144">
        <f t="shared" si="4"/>
        <v>0</v>
      </c>
      <c r="BF148" s="144">
        <f t="shared" si="5"/>
        <v>0</v>
      </c>
      <c r="BG148" s="144">
        <f t="shared" si="6"/>
        <v>0</v>
      </c>
      <c r="BH148" s="144">
        <f t="shared" si="7"/>
        <v>0</v>
      </c>
      <c r="BI148" s="144">
        <f t="shared" si="8"/>
        <v>0</v>
      </c>
      <c r="BJ148" s="18" t="s">
        <v>81</v>
      </c>
      <c r="BK148" s="144">
        <f t="shared" si="9"/>
        <v>0</v>
      </c>
      <c r="BL148" s="18" t="s">
        <v>368</v>
      </c>
      <c r="BM148" s="143" t="s">
        <v>4514</v>
      </c>
    </row>
    <row r="149" spans="2:65" s="1" customFormat="1" ht="16.5" customHeight="1">
      <c r="B149" s="33"/>
      <c r="C149" s="177" t="s">
        <v>374</v>
      </c>
      <c r="D149" s="177" t="s">
        <v>424</v>
      </c>
      <c r="E149" s="178" t="s">
        <v>4515</v>
      </c>
      <c r="F149" s="179" t="s">
        <v>4516</v>
      </c>
      <c r="G149" s="180" t="s">
        <v>868</v>
      </c>
      <c r="H149" s="181">
        <v>1</v>
      </c>
      <c r="I149" s="182"/>
      <c r="J149" s="183">
        <f t="shared" si="0"/>
        <v>0</v>
      </c>
      <c r="K149" s="179" t="s">
        <v>19</v>
      </c>
      <c r="L149" s="184"/>
      <c r="M149" s="185" t="s">
        <v>19</v>
      </c>
      <c r="N149" s="186" t="s">
        <v>45</v>
      </c>
      <c r="P149" s="141">
        <f t="shared" si="1"/>
        <v>0</v>
      </c>
      <c r="Q149" s="141">
        <v>0</v>
      </c>
      <c r="R149" s="141">
        <f t="shared" si="2"/>
        <v>0</v>
      </c>
      <c r="S149" s="141">
        <v>0</v>
      </c>
      <c r="T149" s="142">
        <f t="shared" si="3"/>
        <v>0</v>
      </c>
      <c r="AR149" s="143" t="s">
        <v>498</v>
      </c>
      <c r="AT149" s="143" t="s">
        <v>424</v>
      </c>
      <c r="AU149" s="143" t="s">
        <v>83</v>
      </c>
      <c r="AY149" s="18" t="s">
        <v>210</v>
      </c>
      <c r="BE149" s="144">
        <f t="shared" si="4"/>
        <v>0</v>
      </c>
      <c r="BF149" s="144">
        <f t="shared" si="5"/>
        <v>0</v>
      </c>
      <c r="BG149" s="144">
        <f t="shared" si="6"/>
        <v>0</v>
      </c>
      <c r="BH149" s="144">
        <f t="shared" si="7"/>
        <v>0</v>
      </c>
      <c r="BI149" s="144">
        <f t="shared" si="8"/>
        <v>0</v>
      </c>
      <c r="BJ149" s="18" t="s">
        <v>81</v>
      </c>
      <c r="BK149" s="144">
        <f t="shared" si="9"/>
        <v>0</v>
      </c>
      <c r="BL149" s="18" t="s">
        <v>368</v>
      </c>
      <c r="BM149" s="143" t="s">
        <v>4517</v>
      </c>
    </row>
    <row r="150" spans="2:65" s="1" customFormat="1" ht="16.5" customHeight="1">
      <c r="B150" s="33"/>
      <c r="C150" s="177" t="s">
        <v>386</v>
      </c>
      <c r="D150" s="177" t="s">
        <v>424</v>
      </c>
      <c r="E150" s="178" t="s">
        <v>4518</v>
      </c>
      <c r="F150" s="179" t="s">
        <v>4519</v>
      </c>
      <c r="G150" s="180" t="s">
        <v>868</v>
      </c>
      <c r="H150" s="181">
        <v>11</v>
      </c>
      <c r="I150" s="182"/>
      <c r="J150" s="183">
        <f t="shared" si="0"/>
        <v>0</v>
      </c>
      <c r="K150" s="179" t="s">
        <v>19</v>
      </c>
      <c r="L150" s="184"/>
      <c r="M150" s="185" t="s">
        <v>19</v>
      </c>
      <c r="N150" s="186" t="s">
        <v>45</v>
      </c>
      <c r="P150" s="141">
        <f t="shared" si="1"/>
        <v>0</v>
      </c>
      <c r="Q150" s="141">
        <v>0</v>
      </c>
      <c r="R150" s="141">
        <f t="shared" si="2"/>
        <v>0</v>
      </c>
      <c r="S150" s="141">
        <v>0</v>
      </c>
      <c r="T150" s="142">
        <f t="shared" si="3"/>
        <v>0</v>
      </c>
      <c r="AR150" s="143" t="s">
        <v>498</v>
      </c>
      <c r="AT150" s="143" t="s">
        <v>424</v>
      </c>
      <c r="AU150" s="143" t="s">
        <v>83</v>
      </c>
      <c r="AY150" s="18" t="s">
        <v>210</v>
      </c>
      <c r="BE150" s="144">
        <f t="shared" si="4"/>
        <v>0</v>
      </c>
      <c r="BF150" s="144">
        <f t="shared" si="5"/>
        <v>0</v>
      </c>
      <c r="BG150" s="144">
        <f t="shared" si="6"/>
        <v>0</v>
      </c>
      <c r="BH150" s="144">
        <f t="shared" si="7"/>
        <v>0</v>
      </c>
      <c r="BI150" s="144">
        <f t="shared" si="8"/>
        <v>0</v>
      </c>
      <c r="BJ150" s="18" t="s">
        <v>81</v>
      </c>
      <c r="BK150" s="144">
        <f t="shared" si="9"/>
        <v>0</v>
      </c>
      <c r="BL150" s="18" t="s">
        <v>368</v>
      </c>
      <c r="BM150" s="143" t="s">
        <v>4520</v>
      </c>
    </row>
    <row r="151" spans="2:65" s="1" customFormat="1" ht="16.5" customHeight="1">
      <c r="B151" s="33"/>
      <c r="C151" s="177" t="s">
        <v>399</v>
      </c>
      <c r="D151" s="177" t="s">
        <v>424</v>
      </c>
      <c r="E151" s="178" t="s">
        <v>4521</v>
      </c>
      <c r="F151" s="179" t="s">
        <v>4522</v>
      </c>
      <c r="G151" s="180" t="s">
        <v>417</v>
      </c>
      <c r="H151" s="181">
        <v>2</v>
      </c>
      <c r="I151" s="182"/>
      <c r="J151" s="183">
        <f t="shared" si="0"/>
        <v>0</v>
      </c>
      <c r="K151" s="179" t="s">
        <v>19</v>
      </c>
      <c r="L151" s="184"/>
      <c r="M151" s="185" t="s">
        <v>19</v>
      </c>
      <c r="N151" s="186" t="s">
        <v>45</v>
      </c>
      <c r="P151" s="141">
        <f t="shared" si="1"/>
        <v>0</v>
      </c>
      <c r="Q151" s="141">
        <v>0</v>
      </c>
      <c r="R151" s="141">
        <f t="shared" si="2"/>
        <v>0</v>
      </c>
      <c r="S151" s="141">
        <v>0</v>
      </c>
      <c r="T151" s="142">
        <f t="shared" si="3"/>
        <v>0</v>
      </c>
      <c r="AR151" s="143" t="s">
        <v>498</v>
      </c>
      <c r="AT151" s="143" t="s">
        <v>424</v>
      </c>
      <c r="AU151" s="143" t="s">
        <v>83</v>
      </c>
      <c r="AY151" s="18" t="s">
        <v>210</v>
      </c>
      <c r="BE151" s="144">
        <f t="shared" si="4"/>
        <v>0</v>
      </c>
      <c r="BF151" s="144">
        <f t="shared" si="5"/>
        <v>0</v>
      </c>
      <c r="BG151" s="144">
        <f t="shared" si="6"/>
        <v>0</v>
      </c>
      <c r="BH151" s="144">
        <f t="shared" si="7"/>
        <v>0</v>
      </c>
      <c r="BI151" s="144">
        <f t="shared" si="8"/>
        <v>0</v>
      </c>
      <c r="BJ151" s="18" t="s">
        <v>81</v>
      </c>
      <c r="BK151" s="144">
        <f t="shared" si="9"/>
        <v>0</v>
      </c>
      <c r="BL151" s="18" t="s">
        <v>368</v>
      </c>
      <c r="BM151" s="143" t="s">
        <v>4523</v>
      </c>
    </row>
    <row r="152" spans="2:65" s="1" customFormat="1" ht="16.5" customHeight="1">
      <c r="B152" s="33"/>
      <c r="C152" s="177" t="s">
        <v>406</v>
      </c>
      <c r="D152" s="177" t="s">
        <v>424</v>
      </c>
      <c r="E152" s="178" t="s">
        <v>4524</v>
      </c>
      <c r="F152" s="179" t="s">
        <v>4525</v>
      </c>
      <c r="G152" s="180" t="s">
        <v>417</v>
      </c>
      <c r="H152" s="181">
        <v>2</v>
      </c>
      <c r="I152" s="182"/>
      <c r="J152" s="183">
        <f t="shared" si="0"/>
        <v>0</v>
      </c>
      <c r="K152" s="179" t="s">
        <v>19</v>
      </c>
      <c r="L152" s="184"/>
      <c r="M152" s="185" t="s">
        <v>19</v>
      </c>
      <c r="N152" s="186" t="s">
        <v>45</v>
      </c>
      <c r="P152" s="141">
        <f t="shared" si="1"/>
        <v>0</v>
      </c>
      <c r="Q152" s="141">
        <v>0</v>
      </c>
      <c r="R152" s="141">
        <f t="shared" si="2"/>
        <v>0</v>
      </c>
      <c r="S152" s="141">
        <v>0</v>
      </c>
      <c r="T152" s="142">
        <f t="shared" si="3"/>
        <v>0</v>
      </c>
      <c r="AR152" s="143" t="s">
        <v>498</v>
      </c>
      <c r="AT152" s="143" t="s">
        <v>424</v>
      </c>
      <c r="AU152" s="143" t="s">
        <v>83</v>
      </c>
      <c r="AY152" s="18" t="s">
        <v>210</v>
      </c>
      <c r="BE152" s="144">
        <f t="shared" si="4"/>
        <v>0</v>
      </c>
      <c r="BF152" s="144">
        <f t="shared" si="5"/>
        <v>0</v>
      </c>
      <c r="BG152" s="144">
        <f t="shared" si="6"/>
        <v>0</v>
      </c>
      <c r="BH152" s="144">
        <f t="shared" si="7"/>
        <v>0</v>
      </c>
      <c r="BI152" s="144">
        <f t="shared" si="8"/>
        <v>0</v>
      </c>
      <c r="BJ152" s="18" t="s">
        <v>81</v>
      </c>
      <c r="BK152" s="144">
        <f t="shared" si="9"/>
        <v>0</v>
      </c>
      <c r="BL152" s="18" t="s">
        <v>368</v>
      </c>
      <c r="BM152" s="143" t="s">
        <v>4526</v>
      </c>
    </row>
    <row r="153" spans="2:65" s="1" customFormat="1" ht="16.5" customHeight="1">
      <c r="B153" s="33"/>
      <c r="C153" s="177" t="s">
        <v>7</v>
      </c>
      <c r="D153" s="177" t="s">
        <v>424</v>
      </c>
      <c r="E153" s="178" t="s">
        <v>4527</v>
      </c>
      <c r="F153" s="179" t="s">
        <v>4528</v>
      </c>
      <c r="G153" s="180" t="s">
        <v>417</v>
      </c>
      <c r="H153" s="181">
        <v>47</v>
      </c>
      <c r="I153" s="182"/>
      <c r="J153" s="183">
        <f t="shared" si="0"/>
        <v>0</v>
      </c>
      <c r="K153" s="179" t="s">
        <v>19</v>
      </c>
      <c r="L153" s="184"/>
      <c r="M153" s="185" t="s">
        <v>19</v>
      </c>
      <c r="N153" s="186" t="s">
        <v>45</v>
      </c>
      <c r="P153" s="141">
        <f t="shared" si="1"/>
        <v>0</v>
      </c>
      <c r="Q153" s="141">
        <v>0</v>
      </c>
      <c r="R153" s="141">
        <f t="shared" si="2"/>
        <v>0</v>
      </c>
      <c r="S153" s="141">
        <v>0</v>
      </c>
      <c r="T153" s="142">
        <f t="shared" si="3"/>
        <v>0</v>
      </c>
      <c r="AR153" s="143" t="s">
        <v>498</v>
      </c>
      <c r="AT153" s="143" t="s">
        <v>424</v>
      </c>
      <c r="AU153" s="143" t="s">
        <v>83</v>
      </c>
      <c r="AY153" s="18" t="s">
        <v>210</v>
      </c>
      <c r="BE153" s="144">
        <f t="shared" si="4"/>
        <v>0</v>
      </c>
      <c r="BF153" s="144">
        <f t="shared" si="5"/>
        <v>0</v>
      </c>
      <c r="BG153" s="144">
        <f t="shared" si="6"/>
        <v>0</v>
      </c>
      <c r="BH153" s="144">
        <f t="shared" si="7"/>
        <v>0</v>
      </c>
      <c r="BI153" s="144">
        <f t="shared" si="8"/>
        <v>0</v>
      </c>
      <c r="BJ153" s="18" t="s">
        <v>81</v>
      </c>
      <c r="BK153" s="144">
        <f t="shared" si="9"/>
        <v>0</v>
      </c>
      <c r="BL153" s="18" t="s">
        <v>368</v>
      </c>
      <c r="BM153" s="143" t="s">
        <v>4529</v>
      </c>
    </row>
    <row r="154" spans="2:65" s="1" customFormat="1" ht="16.5" customHeight="1">
      <c r="B154" s="33"/>
      <c r="C154" s="177" t="s">
        <v>423</v>
      </c>
      <c r="D154" s="177" t="s">
        <v>424</v>
      </c>
      <c r="E154" s="178" t="s">
        <v>4530</v>
      </c>
      <c r="F154" s="179" t="s">
        <v>4531</v>
      </c>
      <c r="G154" s="180" t="s">
        <v>417</v>
      </c>
      <c r="H154" s="181">
        <v>43</v>
      </c>
      <c r="I154" s="182"/>
      <c r="J154" s="183">
        <f t="shared" si="0"/>
        <v>0</v>
      </c>
      <c r="K154" s="179" t="s">
        <v>19</v>
      </c>
      <c r="L154" s="184"/>
      <c r="M154" s="200" t="s">
        <v>19</v>
      </c>
      <c r="N154" s="201" t="s">
        <v>45</v>
      </c>
      <c r="O154" s="191"/>
      <c r="P154" s="192">
        <f t="shared" si="1"/>
        <v>0</v>
      </c>
      <c r="Q154" s="192">
        <v>0</v>
      </c>
      <c r="R154" s="192">
        <f t="shared" si="2"/>
        <v>0</v>
      </c>
      <c r="S154" s="192">
        <v>0</v>
      </c>
      <c r="T154" s="193">
        <f t="shared" si="3"/>
        <v>0</v>
      </c>
      <c r="AR154" s="143" t="s">
        <v>498</v>
      </c>
      <c r="AT154" s="143" t="s">
        <v>424</v>
      </c>
      <c r="AU154" s="143" t="s">
        <v>83</v>
      </c>
      <c r="AY154" s="18" t="s">
        <v>210</v>
      </c>
      <c r="BE154" s="144">
        <f t="shared" si="4"/>
        <v>0</v>
      </c>
      <c r="BF154" s="144">
        <f t="shared" si="5"/>
        <v>0</v>
      </c>
      <c r="BG154" s="144">
        <f t="shared" si="6"/>
        <v>0</v>
      </c>
      <c r="BH154" s="144">
        <f t="shared" si="7"/>
        <v>0</v>
      </c>
      <c r="BI154" s="144">
        <f t="shared" si="8"/>
        <v>0</v>
      </c>
      <c r="BJ154" s="18" t="s">
        <v>81</v>
      </c>
      <c r="BK154" s="144">
        <f t="shared" si="9"/>
        <v>0</v>
      </c>
      <c r="BL154" s="18" t="s">
        <v>368</v>
      </c>
      <c r="BM154" s="143" t="s">
        <v>4532</v>
      </c>
    </row>
    <row r="155" spans="2:12" s="1" customFormat="1" ht="6.95" customHeight="1">
      <c r="B155" s="42"/>
      <c r="C155" s="43"/>
      <c r="D155" s="43"/>
      <c r="E155" s="43"/>
      <c r="F155" s="43"/>
      <c r="G155" s="43"/>
      <c r="H155" s="43"/>
      <c r="I155" s="43"/>
      <c r="J155" s="43"/>
      <c r="K155" s="43"/>
      <c r="L155" s="33"/>
    </row>
  </sheetData>
  <sheetProtection algorithmName="SHA-512" hashValue="Q2QGGcyEt7fll1LFpQcZMQU09aMogOwmyAUiv9DLXqTzbOCHWbP2tkN8i131bSG4JTw31r0DzmI6O+vVpyXoxg==" saltValue="fEviE9YH1L51i0bMiJsYEJ9aJT4Yf3nTw65qTMoqyAjrmBJm2u32moMfuYAeOmD9XJeCChuL0s7nMOZv2hv4hg==" spinCount="100000" sheet="1" objects="1" scenarios="1" formatColumns="0" formatRows="0" autoFilter="0"/>
  <autoFilter ref="C97:K154"/>
  <mergeCells count="15">
    <mergeCell ref="E84:H84"/>
    <mergeCell ref="E88:H88"/>
    <mergeCell ref="E86:H86"/>
    <mergeCell ref="E90:H90"/>
    <mergeCell ref="L2:V2"/>
    <mergeCell ref="E31:H31"/>
    <mergeCell ref="E52:H52"/>
    <mergeCell ref="E56:H56"/>
    <mergeCell ref="E54:H54"/>
    <mergeCell ref="E58:H58"/>
    <mergeCell ref="E7:H7"/>
    <mergeCell ref="E11:H11"/>
    <mergeCell ref="E9:H9"/>
    <mergeCell ref="E13:H13"/>
    <mergeCell ref="E22:H22"/>
  </mergeCells>
  <hyperlinks>
    <hyperlink ref="F102" r:id="rId1" display="https://podminky.urs.cz/item/CS_URS_2023_01/121112003"/>
    <hyperlink ref="F106" r:id="rId2" display="https://podminky.urs.cz/item/CS_URS_2023_01/132254101"/>
    <hyperlink ref="F110" r:id="rId3" display="https://podminky.urs.cz/item/CS_URS_2023_01/174111101"/>
    <hyperlink ref="F114" r:id="rId4" display="https://podminky.urs.cz/item/CS_URS_2023_01/175111101"/>
    <hyperlink ref="F120" r:id="rId5" display="https://podminky.urs.cz/item/CS_URS_2023_01/181311103"/>
    <hyperlink ref="F125" r:id="rId6" display="https://podminky.urs.cz/item/CS_URS_2023_01/451573111"/>
    <hyperlink ref="F130" r:id="rId7" display="https://podminky.urs.cz/item/CS_URS_2023_01/899721111"/>
    <hyperlink ref="F134" r:id="rId8" display="https://podminky.urs.cz/item/CS_URS_2023_01/899722113"/>
    <hyperlink ref="F139" r:id="rId9" display="https://podminky.urs.cz/item/CS_URS_2023_01/998011002"/>
    <hyperlink ref="F141" r:id="rId10" display="https://podminky.urs.cz/item/CS_URS_2023_01/998017002"/>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BM150"/>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8"/>
      <c r="M2" s="288"/>
      <c r="N2" s="288"/>
      <c r="O2" s="288"/>
      <c r="P2" s="288"/>
      <c r="Q2" s="288"/>
      <c r="R2" s="288"/>
      <c r="S2" s="288"/>
      <c r="T2" s="288"/>
      <c r="U2" s="288"/>
      <c r="V2" s="288"/>
      <c r="AT2" s="18" t="s">
        <v>133</v>
      </c>
    </row>
    <row r="3" spans="2:46" ht="6.95" customHeight="1">
      <c r="B3" s="19"/>
      <c r="C3" s="20"/>
      <c r="D3" s="20"/>
      <c r="E3" s="20"/>
      <c r="F3" s="20"/>
      <c r="G3" s="20"/>
      <c r="H3" s="20"/>
      <c r="I3" s="20"/>
      <c r="J3" s="20"/>
      <c r="K3" s="20"/>
      <c r="L3" s="21"/>
      <c r="AT3" s="18" t="s">
        <v>83</v>
      </c>
    </row>
    <row r="4" spans="2:46" ht="24.95" customHeight="1">
      <c r="B4" s="21"/>
      <c r="D4" s="22" t="s">
        <v>166</v>
      </c>
      <c r="L4" s="21"/>
      <c r="M4" s="91" t="s">
        <v>10</v>
      </c>
      <c r="AT4" s="18" t="s">
        <v>4</v>
      </c>
    </row>
    <row r="5" spans="2:12" ht="6.95" customHeight="1">
      <c r="B5" s="21"/>
      <c r="L5" s="21"/>
    </row>
    <row r="6" spans="2:12" ht="12" customHeight="1">
      <c r="B6" s="21"/>
      <c r="D6" s="28" t="s">
        <v>16</v>
      </c>
      <c r="L6" s="21"/>
    </row>
    <row r="7" spans="2:12" ht="16.5" customHeight="1">
      <c r="B7" s="21"/>
      <c r="E7" s="326" t="str">
        <f>'Rekapitulace stavby'!K6</f>
        <v>Revitalizace Starého děkanství, Nymburk</v>
      </c>
      <c r="F7" s="327"/>
      <c r="G7" s="327"/>
      <c r="H7" s="327"/>
      <c r="L7" s="21"/>
    </row>
    <row r="8" spans="2:12" ht="12.75">
      <c r="B8" s="21"/>
      <c r="D8" s="28" t="s">
        <v>167</v>
      </c>
      <c r="L8" s="21"/>
    </row>
    <row r="9" spans="2:12" ht="16.5" customHeight="1">
      <c r="B9" s="21"/>
      <c r="E9" s="326" t="s">
        <v>2260</v>
      </c>
      <c r="F9" s="288"/>
      <c r="G9" s="288"/>
      <c r="H9" s="288"/>
      <c r="L9" s="21"/>
    </row>
    <row r="10" spans="2:12" ht="12" customHeight="1">
      <c r="B10" s="21"/>
      <c r="D10" s="28" t="s">
        <v>169</v>
      </c>
      <c r="L10" s="21"/>
    </row>
    <row r="11" spans="2:12" s="1" customFormat="1" ht="16.5" customHeight="1">
      <c r="B11" s="33"/>
      <c r="E11" s="322" t="s">
        <v>4107</v>
      </c>
      <c r="F11" s="328"/>
      <c r="G11" s="328"/>
      <c r="H11" s="328"/>
      <c r="L11" s="33"/>
    </row>
    <row r="12" spans="2:12" s="1" customFormat="1" ht="12" customHeight="1">
      <c r="B12" s="33"/>
      <c r="D12" s="28" t="s">
        <v>171</v>
      </c>
      <c r="L12" s="33"/>
    </row>
    <row r="13" spans="2:12" s="1" customFormat="1" ht="16.5" customHeight="1">
      <c r="B13" s="33"/>
      <c r="E13" s="309" t="s">
        <v>4533</v>
      </c>
      <c r="F13" s="328"/>
      <c r="G13" s="328"/>
      <c r="H13" s="328"/>
      <c r="L13" s="33"/>
    </row>
    <row r="14" spans="2:12" s="1" customFormat="1" ht="11.25">
      <c r="B14" s="33"/>
      <c r="L14" s="33"/>
    </row>
    <row r="15" spans="2:12" s="1" customFormat="1" ht="12" customHeight="1">
      <c r="B15" s="33"/>
      <c r="D15" s="28" t="s">
        <v>18</v>
      </c>
      <c r="F15" s="26" t="s">
        <v>19</v>
      </c>
      <c r="I15" s="28" t="s">
        <v>20</v>
      </c>
      <c r="J15" s="26" t="s">
        <v>19</v>
      </c>
      <c r="L15" s="33"/>
    </row>
    <row r="16" spans="2:12" s="1" customFormat="1" ht="12" customHeight="1">
      <c r="B16" s="33"/>
      <c r="D16" s="28" t="s">
        <v>21</v>
      </c>
      <c r="F16" s="26" t="s">
        <v>27</v>
      </c>
      <c r="I16" s="28" t="s">
        <v>23</v>
      </c>
      <c r="J16" s="50" t="str">
        <f>'Rekapitulace stavby'!AN8</f>
        <v>2. 5. 2022</v>
      </c>
      <c r="L16" s="33"/>
    </row>
    <row r="17" spans="2:12" s="1" customFormat="1" ht="10.9" customHeight="1">
      <c r="B17" s="33"/>
      <c r="L17" s="33"/>
    </row>
    <row r="18" spans="2:12" s="1" customFormat="1" ht="12" customHeight="1">
      <c r="B18" s="33"/>
      <c r="D18" s="28" t="s">
        <v>25</v>
      </c>
      <c r="I18" s="28" t="s">
        <v>26</v>
      </c>
      <c r="J18" s="26" t="str">
        <f>IF('Rekapitulace stavby'!AN10="","",'Rekapitulace stavby'!AN10)</f>
        <v/>
      </c>
      <c r="L18" s="33"/>
    </row>
    <row r="19" spans="2:12" s="1" customFormat="1" ht="18" customHeight="1">
      <c r="B19" s="33"/>
      <c r="E19" s="26" t="str">
        <f>IF('Rekapitulace stavby'!E11="","",'Rekapitulace stavby'!E11)</f>
        <v xml:space="preserve"> </v>
      </c>
      <c r="I19" s="28" t="s">
        <v>28</v>
      </c>
      <c r="J19" s="26" t="str">
        <f>IF('Rekapitulace stavby'!AN11="","",'Rekapitulace stavby'!AN11)</f>
        <v/>
      </c>
      <c r="L19" s="33"/>
    </row>
    <row r="20" spans="2:12" s="1" customFormat="1" ht="6.95" customHeight="1">
      <c r="B20" s="33"/>
      <c r="L20" s="33"/>
    </row>
    <row r="21" spans="2:12" s="1" customFormat="1" ht="12" customHeight="1">
      <c r="B21" s="33"/>
      <c r="D21" s="28" t="s">
        <v>29</v>
      </c>
      <c r="I21" s="28" t="s">
        <v>26</v>
      </c>
      <c r="J21" s="29" t="str">
        <f>'Rekapitulace stavby'!AN13</f>
        <v>Vyplň údaj</v>
      </c>
      <c r="L21" s="33"/>
    </row>
    <row r="22" spans="2:12" s="1" customFormat="1" ht="18" customHeight="1">
      <c r="B22" s="33"/>
      <c r="E22" s="329" t="str">
        <f>'Rekapitulace stavby'!E14</f>
        <v>Vyplň údaj</v>
      </c>
      <c r="F22" s="287"/>
      <c r="G22" s="287"/>
      <c r="H22" s="287"/>
      <c r="I22" s="28" t="s">
        <v>28</v>
      </c>
      <c r="J22" s="29" t="str">
        <f>'Rekapitulace stavby'!AN14</f>
        <v>Vyplň údaj</v>
      </c>
      <c r="L22" s="33"/>
    </row>
    <row r="23" spans="2:12" s="1" customFormat="1" ht="6.95" customHeight="1">
      <c r="B23" s="33"/>
      <c r="L23" s="33"/>
    </row>
    <row r="24" spans="2:12" s="1" customFormat="1" ht="12" customHeight="1">
      <c r="B24" s="33"/>
      <c r="D24" s="28" t="s">
        <v>31</v>
      </c>
      <c r="I24" s="28" t="s">
        <v>26</v>
      </c>
      <c r="J24" s="26" t="str">
        <f>IF('Rekapitulace stavby'!AN16="","",'Rekapitulace stavby'!AN16)</f>
        <v>06083927</v>
      </c>
      <c r="L24" s="33"/>
    </row>
    <row r="25" spans="2:12" s="1" customFormat="1" ht="18" customHeight="1">
      <c r="B25" s="33"/>
      <c r="E25" s="26" t="str">
        <f>IF('Rekapitulace stavby'!E17="","",'Rekapitulace stavby'!E17)</f>
        <v>FAPAL s.r.o.</v>
      </c>
      <c r="I25" s="28" t="s">
        <v>28</v>
      </c>
      <c r="J25" s="26" t="str">
        <f>IF('Rekapitulace stavby'!AN17="","",'Rekapitulace stavby'!AN17)</f>
        <v/>
      </c>
      <c r="L25" s="33"/>
    </row>
    <row r="26" spans="2:12" s="1" customFormat="1" ht="6.95" customHeight="1">
      <c r="B26" s="33"/>
      <c r="L26" s="33"/>
    </row>
    <row r="27" spans="2:12" s="1" customFormat="1" ht="12" customHeight="1">
      <c r="B27" s="33"/>
      <c r="D27" s="28" t="s">
        <v>35</v>
      </c>
      <c r="I27" s="28" t="s">
        <v>26</v>
      </c>
      <c r="J27" s="26" t="str">
        <f>IF('Rekapitulace stavby'!AN19="","",'Rekapitulace stavby'!AN19)</f>
        <v>47747528</v>
      </c>
      <c r="L27" s="33"/>
    </row>
    <row r="28" spans="2:12" s="1" customFormat="1" ht="18" customHeight="1">
      <c r="B28" s="33"/>
      <c r="E28" s="26" t="str">
        <f>IF('Rekapitulace stavby'!E20="","",'Rekapitulace stavby'!E20)</f>
        <v>Veronika Šoulová</v>
      </c>
      <c r="I28" s="28" t="s">
        <v>28</v>
      </c>
      <c r="J28" s="26" t="str">
        <f>IF('Rekapitulace stavby'!AN20="","",'Rekapitulace stavby'!AN20)</f>
        <v/>
      </c>
      <c r="L28" s="33"/>
    </row>
    <row r="29" spans="2:12" s="1" customFormat="1" ht="6.95" customHeight="1">
      <c r="B29" s="33"/>
      <c r="L29" s="33"/>
    </row>
    <row r="30" spans="2:12" s="1" customFormat="1" ht="12" customHeight="1">
      <c r="B30" s="33"/>
      <c r="D30" s="28" t="s">
        <v>38</v>
      </c>
      <c r="L30" s="33"/>
    </row>
    <row r="31" spans="2:12" s="7" customFormat="1" ht="16.5" customHeight="1">
      <c r="B31" s="92"/>
      <c r="E31" s="292" t="s">
        <v>19</v>
      </c>
      <c r="F31" s="292"/>
      <c r="G31" s="292"/>
      <c r="H31" s="292"/>
      <c r="L31" s="92"/>
    </row>
    <row r="32" spans="2:12" s="1" customFormat="1" ht="6.95" customHeight="1">
      <c r="B32" s="33"/>
      <c r="L32" s="33"/>
    </row>
    <row r="33" spans="2:12" s="1" customFormat="1" ht="6.95" customHeight="1">
      <c r="B33" s="33"/>
      <c r="D33" s="51"/>
      <c r="E33" s="51"/>
      <c r="F33" s="51"/>
      <c r="G33" s="51"/>
      <c r="H33" s="51"/>
      <c r="I33" s="51"/>
      <c r="J33" s="51"/>
      <c r="K33" s="51"/>
      <c r="L33" s="33"/>
    </row>
    <row r="34" spans="2:12" s="1" customFormat="1" ht="25.35" customHeight="1">
      <c r="B34" s="33"/>
      <c r="D34" s="93" t="s">
        <v>40</v>
      </c>
      <c r="J34" s="64">
        <f>ROUND(J98,2)</f>
        <v>0</v>
      </c>
      <c r="L34" s="33"/>
    </row>
    <row r="35" spans="2:12" s="1" customFormat="1" ht="6.95" customHeight="1">
      <c r="B35" s="33"/>
      <c r="D35" s="51"/>
      <c r="E35" s="51"/>
      <c r="F35" s="51"/>
      <c r="G35" s="51"/>
      <c r="H35" s="51"/>
      <c r="I35" s="51"/>
      <c r="J35" s="51"/>
      <c r="K35" s="51"/>
      <c r="L35" s="33"/>
    </row>
    <row r="36" spans="2:12" s="1" customFormat="1" ht="14.45" customHeight="1">
      <c r="B36" s="33"/>
      <c r="F36" s="36" t="s">
        <v>42</v>
      </c>
      <c r="I36" s="36" t="s">
        <v>41</v>
      </c>
      <c r="J36" s="36" t="s">
        <v>43</v>
      </c>
      <c r="L36" s="33"/>
    </row>
    <row r="37" spans="2:12" s="1" customFormat="1" ht="14.45" customHeight="1">
      <c r="B37" s="33"/>
      <c r="D37" s="53" t="s">
        <v>44</v>
      </c>
      <c r="E37" s="28" t="s">
        <v>45</v>
      </c>
      <c r="F37" s="83">
        <f>ROUND((SUM(BE98:BE149)),2)</f>
        <v>0</v>
      </c>
      <c r="I37" s="94">
        <v>0.21</v>
      </c>
      <c r="J37" s="83">
        <f>ROUND(((SUM(BE98:BE149))*I37),2)</f>
        <v>0</v>
      </c>
      <c r="L37" s="33"/>
    </row>
    <row r="38" spans="2:12" s="1" customFormat="1" ht="14.45" customHeight="1">
      <c r="B38" s="33"/>
      <c r="E38" s="28" t="s">
        <v>46</v>
      </c>
      <c r="F38" s="83">
        <f>ROUND((SUM(BF98:BF149)),2)</f>
        <v>0</v>
      </c>
      <c r="I38" s="94">
        <v>0.15</v>
      </c>
      <c r="J38" s="83">
        <f>ROUND(((SUM(BF98:BF149))*I38),2)</f>
        <v>0</v>
      </c>
      <c r="L38" s="33"/>
    </row>
    <row r="39" spans="2:12" s="1" customFormat="1" ht="14.45" customHeight="1" hidden="1">
      <c r="B39" s="33"/>
      <c r="E39" s="28" t="s">
        <v>47</v>
      </c>
      <c r="F39" s="83">
        <f>ROUND((SUM(BG98:BG149)),2)</f>
        <v>0</v>
      </c>
      <c r="I39" s="94">
        <v>0.21</v>
      </c>
      <c r="J39" s="83">
        <f>0</f>
        <v>0</v>
      </c>
      <c r="L39" s="33"/>
    </row>
    <row r="40" spans="2:12" s="1" customFormat="1" ht="14.45" customHeight="1" hidden="1">
      <c r="B40" s="33"/>
      <c r="E40" s="28" t="s">
        <v>48</v>
      </c>
      <c r="F40" s="83">
        <f>ROUND((SUM(BH98:BH149)),2)</f>
        <v>0</v>
      </c>
      <c r="I40" s="94">
        <v>0.15</v>
      </c>
      <c r="J40" s="83">
        <f>0</f>
        <v>0</v>
      </c>
      <c r="L40" s="33"/>
    </row>
    <row r="41" spans="2:12" s="1" customFormat="1" ht="14.45" customHeight="1" hidden="1">
      <c r="B41" s="33"/>
      <c r="E41" s="28" t="s">
        <v>49</v>
      </c>
      <c r="F41" s="83">
        <f>ROUND((SUM(BI98:BI149)),2)</f>
        <v>0</v>
      </c>
      <c r="I41" s="94">
        <v>0</v>
      </c>
      <c r="J41" s="83">
        <f>0</f>
        <v>0</v>
      </c>
      <c r="L41" s="33"/>
    </row>
    <row r="42" spans="2:12" s="1" customFormat="1" ht="6.95" customHeight="1">
      <c r="B42" s="33"/>
      <c r="L42" s="33"/>
    </row>
    <row r="43" spans="2:12" s="1" customFormat="1" ht="25.35" customHeight="1">
      <c r="B43" s="33"/>
      <c r="C43" s="95"/>
      <c r="D43" s="96" t="s">
        <v>50</v>
      </c>
      <c r="E43" s="55"/>
      <c r="F43" s="55"/>
      <c r="G43" s="97" t="s">
        <v>51</v>
      </c>
      <c r="H43" s="98" t="s">
        <v>52</v>
      </c>
      <c r="I43" s="55"/>
      <c r="J43" s="99">
        <f>SUM(J34:J41)</f>
        <v>0</v>
      </c>
      <c r="K43" s="100"/>
      <c r="L43" s="33"/>
    </row>
    <row r="44" spans="2:12" s="1" customFormat="1" ht="14.45" customHeight="1">
      <c r="B44" s="42"/>
      <c r="C44" s="43"/>
      <c r="D44" s="43"/>
      <c r="E44" s="43"/>
      <c r="F44" s="43"/>
      <c r="G44" s="43"/>
      <c r="H44" s="43"/>
      <c r="I44" s="43"/>
      <c r="J44" s="43"/>
      <c r="K44" s="43"/>
      <c r="L44" s="33"/>
    </row>
    <row r="48" spans="2:12" s="1" customFormat="1" ht="6.95" customHeight="1">
      <c r="B48" s="44"/>
      <c r="C48" s="45"/>
      <c r="D48" s="45"/>
      <c r="E48" s="45"/>
      <c r="F48" s="45"/>
      <c r="G48" s="45"/>
      <c r="H48" s="45"/>
      <c r="I48" s="45"/>
      <c r="J48" s="45"/>
      <c r="K48" s="45"/>
      <c r="L48" s="33"/>
    </row>
    <row r="49" spans="2:12" s="1" customFormat="1" ht="24.95" customHeight="1">
      <c r="B49" s="33"/>
      <c r="C49" s="22" t="s">
        <v>173</v>
      </c>
      <c r="L49" s="33"/>
    </row>
    <row r="50" spans="2:12" s="1" customFormat="1" ht="6.95" customHeight="1">
      <c r="B50" s="33"/>
      <c r="L50" s="33"/>
    </row>
    <row r="51" spans="2:12" s="1" customFormat="1" ht="12" customHeight="1">
      <c r="B51" s="33"/>
      <c r="C51" s="28" t="s">
        <v>16</v>
      </c>
      <c r="L51" s="33"/>
    </row>
    <row r="52" spans="2:12" s="1" customFormat="1" ht="16.5" customHeight="1">
      <c r="B52" s="33"/>
      <c r="E52" s="326" t="str">
        <f>E7</f>
        <v>Revitalizace Starého děkanství, Nymburk</v>
      </c>
      <c r="F52" s="327"/>
      <c r="G52" s="327"/>
      <c r="H52" s="327"/>
      <c r="L52" s="33"/>
    </row>
    <row r="53" spans="2:12" ht="12" customHeight="1">
      <c r="B53" s="21"/>
      <c r="C53" s="28" t="s">
        <v>167</v>
      </c>
      <c r="L53" s="21"/>
    </row>
    <row r="54" spans="2:12" ht="16.5" customHeight="1">
      <c r="B54" s="21"/>
      <c r="E54" s="326" t="s">
        <v>2260</v>
      </c>
      <c r="F54" s="288"/>
      <c r="G54" s="288"/>
      <c r="H54" s="288"/>
      <c r="L54" s="21"/>
    </row>
    <row r="55" spans="2:12" ht="12" customHeight="1">
      <c r="B55" s="21"/>
      <c r="C55" s="28" t="s">
        <v>169</v>
      </c>
      <c r="L55" s="21"/>
    </row>
    <row r="56" spans="2:12" s="1" customFormat="1" ht="16.5" customHeight="1">
      <c r="B56" s="33"/>
      <c r="E56" s="322" t="s">
        <v>4107</v>
      </c>
      <c r="F56" s="328"/>
      <c r="G56" s="328"/>
      <c r="H56" s="328"/>
      <c r="L56" s="33"/>
    </row>
    <row r="57" spans="2:12" s="1" customFormat="1" ht="12" customHeight="1">
      <c r="B57" s="33"/>
      <c r="C57" s="28" t="s">
        <v>171</v>
      </c>
      <c r="L57" s="33"/>
    </row>
    <row r="58" spans="2:12" s="1" customFormat="1" ht="16.5" customHeight="1">
      <c r="B58" s="33"/>
      <c r="E58" s="309" t="str">
        <f>E13</f>
        <v>04.3 - Areálový rozvod elektro</v>
      </c>
      <c r="F58" s="328"/>
      <c r="G58" s="328"/>
      <c r="H58" s="328"/>
      <c r="L58" s="33"/>
    </row>
    <row r="59" spans="2:12" s="1" customFormat="1" ht="6.95" customHeight="1">
      <c r="B59" s="33"/>
      <c r="L59" s="33"/>
    </row>
    <row r="60" spans="2:12" s="1" customFormat="1" ht="12" customHeight="1">
      <c r="B60" s="33"/>
      <c r="C60" s="28" t="s">
        <v>21</v>
      </c>
      <c r="F60" s="26" t="str">
        <f>F16</f>
        <v xml:space="preserve"> </v>
      </c>
      <c r="I60" s="28" t="s">
        <v>23</v>
      </c>
      <c r="J60" s="50" t="str">
        <f>IF(J16="","",J16)</f>
        <v>2. 5. 2022</v>
      </c>
      <c r="L60" s="33"/>
    </row>
    <row r="61" spans="2:12" s="1" customFormat="1" ht="6.95" customHeight="1">
      <c r="B61" s="33"/>
      <c r="L61" s="33"/>
    </row>
    <row r="62" spans="2:12" s="1" customFormat="1" ht="15.2" customHeight="1">
      <c r="B62" s="33"/>
      <c r="C62" s="28" t="s">
        <v>25</v>
      </c>
      <c r="F62" s="26" t="str">
        <f>E19</f>
        <v xml:space="preserve"> </v>
      </c>
      <c r="I62" s="28" t="s">
        <v>31</v>
      </c>
      <c r="J62" s="31" t="str">
        <f>E25</f>
        <v>FAPAL s.r.o.</v>
      </c>
      <c r="L62" s="33"/>
    </row>
    <row r="63" spans="2:12" s="1" customFormat="1" ht="15.2" customHeight="1">
      <c r="B63" s="33"/>
      <c r="C63" s="28" t="s">
        <v>29</v>
      </c>
      <c r="F63" s="26" t="str">
        <f>IF(E22="","",E22)</f>
        <v>Vyplň údaj</v>
      </c>
      <c r="I63" s="28" t="s">
        <v>35</v>
      </c>
      <c r="J63" s="31" t="str">
        <f>E28</f>
        <v>Veronika Šoulová</v>
      </c>
      <c r="L63" s="33"/>
    </row>
    <row r="64" spans="2:12" s="1" customFormat="1" ht="10.35" customHeight="1">
      <c r="B64" s="33"/>
      <c r="L64" s="33"/>
    </row>
    <row r="65" spans="2:12" s="1" customFormat="1" ht="29.25" customHeight="1">
      <c r="B65" s="33"/>
      <c r="C65" s="101" t="s">
        <v>174</v>
      </c>
      <c r="D65" s="95"/>
      <c r="E65" s="95"/>
      <c r="F65" s="95"/>
      <c r="G65" s="95"/>
      <c r="H65" s="95"/>
      <c r="I65" s="95"/>
      <c r="J65" s="102" t="s">
        <v>175</v>
      </c>
      <c r="K65" s="95"/>
      <c r="L65" s="33"/>
    </row>
    <row r="66" spans="2:12" s="1" customFormat="1" ht="10.35" customHeight="1">
      <c r="B66" s="33"/>
      <c r="L66" s="33"/>
    </row>
    <row r="67" spans="2:47" s="1" customFormat="1" ht="22.9" customHeight="1">
      <c r="B67" s="33"/>
      <c r="C67" s="103" t="s">
        <v>72</v>
      </c>
      <c r="J67" s="64">
        <f>J98</f>
        <v>0</v>
      </c>
      <c r="L67" s="33"/>
      <c r="AU67" s="18" t="s">
        <v>176</v>
      </c>
    </row>
    <row r="68" spans="2:12" s="8" customFormat="1" ht="24.95" customHeight="1">
      <c r="B68" s="104"/>
      <c r="D68" s="105" t="s">
        <v>177</v>
      </c>
      <c r="E68" s="106"/>
      <c r="F68" s="106"/>
      <c r="G68" s="106"/>
      <c r="H68" s="106"/>
      <c r="I68" s="106"/>
      <c r="J68" s="107">
        <f>J99</f>
        <v>0</v>
      </c>
      <c r="L68" s="104"/>
    </row>
    <row r="69" spans="2:12" s="9" customFormat="1" ht="19.9" customHeight="1">
      <c r="B69" s="108"/>
      <c r="D69" s="109" t="s">
        <v>178</v>
      </c>
      <c r="E69" s="110"/>
      <c r="F69" s="110"/>
      <c r="G69" s="110"/>
      <c r="H69" s="110"/>
      <c r="I69" s="110"/>
      <c r="J69" s="111">
        <f>J100</f>
        <v>0</v>
      </c>
      <c r="L69" s="108"/>
    </row>
    <row r="70" spans="2:12" s="8" customFormat="1" ht="24.95" customHeight="1">
      <c r="B70" s="104"/>
      <c r="D70" s="105" t="s">
        <v>3628</v>
      </c>
      <c r="E70" s="106"/>
      <c r="F70" s="106"/>
      <c r="G70" s="106"/>
      <c r="H70" s="106"/>
      <c r="I70" s="106"/>
      <c r="J70" s="107">
        <f>J107</f>
        <v>0</v>
      </c>
      <c r="L70" s="104"/>
    </row>
    <row r="71" spans="2:12" s="9" customFormat="1" ht="19.9" customHeight="1">
      <c r="B71" s="108"/>
      <c r="D71" s="109" t="s">
        <v>3629</v>
      </c>
      <c r="E71" s="110"/>
      <c r="F71" s="110"/>
      <c r="G71" s="110"/>
      <c r="H71" s="110"/>
      <c r="I71" s="110"/>
      <c r="J71" s="111">
        <f>J108</f>
        <v>0</v>
      </c>
      <c r="L71" s="108"/>
    </row>
    <row r="72" spans="2:12" s="9" customFormat="1" ht="19.9" customHeight="1">
      <c r="B72" s="108"/>
      <c r="D72" s="109" t="s">
        <v>4534</v>
      </c>
      <c r="E72" s="110"/>
      <c r="F72" s="110"/>
      <c r="G72" s="110"/>
      <c r="H72" s="110"/>
      <c r="I72" s="110"/>
      <c r="J72" s="111">
        <f>J112</f>
        <v>0</v>
      </c>
      <c r="L72" s="108"/>
    </row>
    <row r="73" spans="2:12" s="9" customFormat="1" ht="19.9" customHeight="1">
      <c r="B73" s="108"/>
      <c r="D73" s="109" t="s">
        <v>4535</v>
      </c>
      <c r="E73" s="110"/>
      <c r="F73" s="110"/>
      <c r="G73" s="110"/>
      <c r="H73" s="110"/>
      <c r="I73" s="110"/>
      <c r="J73" s="111">
        <f>J131</f>
        <v>0</v>
      </c>
      <c r="L73" s="108"/>
    </row>
    <row r="74" spans="2:12" s="9" customFormat="1" ht="19.9" customHeight="1">
      <c r="B74" s="108"/>
      <c r="D74" s="109" t="s">
        <v>4536</v>
      </c>
      <c r="E74" s="110"/>
      <c r="F74" s="110"/>
      <c r="G74" s="110"/>
      <c r="H74" s="110"/>
      <c r="I74" s="110"/>
      <c r="J74" s="111">
        <f>J143</f>
        <v>0</v>
      </c>
      <c r="L74" s="108"/>
    </row>
    <row r="75" spans="2:12" s="1" customFormat="1" ht="21.75" customHeight="1">
      <c r="B75" s="33"/>
      <c r="L75" s="33"/>
    </row>
    <row r="76" spans="2:12" s="1" customFormat="1" ht="6.95" customHeight="1">
      <c r="B76" s="42"/>
      <c r="C76" s="43"/>
      <c r="D76" s="43"/>
      <c r="E76" s="43"/>
      <c r="F76" s="43"/>
      <c r="G76" s="43"/>
      <c r="H76" s="43"/>
      <c r="I76" s="43"/>
      <c r="J76" s="43"/>
      <c r="K76" s="43"/>
      <c r="L76" s="33"/>
    </row>
    <row r="80" spans="2:12" s="1" customFormat="1" ht="6.95" customHeight="1">
      <c r="B80" s="44"/>
      <c r="C80" s="45"/>
      <c r="D80" s="45"/>
      <c r="E80" s="45"/>
      <c r="F80" s="45"/>
      <c r="G80" s="45"/>
      <c r="H80" s="45"/>
      <c r="I80" s="45"/>
      <c r="J80" s="45"/>
      <c r="K80" s="45"/>
      <c r="L80" s="33"/>
    </row>
    <row r="81" spans="2:12" s="1" customFormat="1" ht="24.95" customHeight="1">
      <c r="B81" s="33"/>
      <c r="C81" s="22" t="s">
        <v>195</v>
      </c>
      <c r="L81" s="33"/>
    </row>
    <row r="82" spans="2:12" s="1" customFormat="1" ht="6.95" customHeight="1">
      <c r="B82" s="33"/>
      <c r="L82" s="33"/>
    </row>
    <row r="83" spans="2:12" s="1" customFormat="1" ht="12" customHeight="1">
      <c r="B83" s="33"/>
      <c r="C83" s="28" t="s">
        <v>16</v>
      </c>
      <c r="L83" s="33"/>
    </row>
    <row r="84" spans="2:12" s="1" customFormat="1" ht="16.5" customHeight="1">
      <c r="B84" s="33"/>
      <c r="E84" s="326" t="str">
        <f>E7</f>
        <v>Revitalizace Starého děkanství, Nymburk</v>
      </c>
      <c r="F84" s="327"/>
      <c r="G84" s="327"/>
      <c r="H84" s="327"/>
      <c r="L84" s="33"/>
    </row>
    <row r="85" spans="2:12" ht="12" customHeight="1">
      <c r="B85" s="21"/>
      <c r="C85" s="28" t="s">
        <v>167</v>
      </c>
      <c r="L85" s="21"/>
    </row>
    <row r="86" spans="2:12" ht="16.5" customHeight="1">
      <c r="B86" s="21"/>
      <c r="E86" s="326" t="s">
        <v>2260</v>
      </c>
      <c r="F86" s="288"/>
      <c r="G86" s="288"/>
      <c r="H86" s="288"/>
      <c r="L86" s="21"/>
    </row>
    <row r="87" spans="2:12" ht="12" customHeight="1">
      <c r="B87" s="21"/>
      <c r="C87" s="28" t="s">
        <v>169</v>
      </c>
      <c r="L87" s="21"/>
    </row>
    <row r="88" spans="2:12" s="1" customFormat="1" ht="16.5" customHeight="1">
      <c r="B88" s="33"/>
      <c r="E88" s="322" t="s">
        <v>4107</v>
      </c>
      <c r="F88" s="328"/>
      <c r="G88" s="328"/>
      <c r="H88" s="328"/>
      <c r="L88" s="33"/>
    </row>
    <row r="89" spans="2:12" s="1" customFormat="1" ht="12" customHeight="1">
      <c r="B89" s="33"/>
      <c r="C89" s="28" t="s">
        <v>171</v>
      </c>
      <c r="L89" s="33"/>
    </row>
    <row r="90" spans="2:12" s="1" customFormat="1" ht="16.5" customHeight="1">
      <c r="B90" s="33"/>
      <c r="E90" s="309" t="str">
        <f>E13</f>
        <v>04.3 - Areálový rozvod elektro</v>
      </c>
      <c r="F90" s="328"/>
      <c r="G90" s="328"/>
      <c r="H90" s="328"/>
      <c r="L90" s="33"/>
    </row>
    <row r="91" spans="2:12" s="1" customFormat="1" ht="6.95" customHeight="1">
      <c r="B91" s="33"/>
      <c r="L91" s="33"/>
    </row>
    <row r="92" spans="2:12" s="1" customFormat="1" ht="12" customHeight="1">
      <c r="B92" s="33"/>
      <c r="C92" s="28" t="s">
        <v>21</v>
      </c>
      <c r="F92" s="26" t="str">
        <f>F16</f>
        <v xml:space="preserve"> </v>
      </c>
      <c r="I92" s="28" t="s">
        <v>23</v>
      </c>
      <c r="J92" s="50" t="str">
        <f>IF(J16="","",J16)</f>
        <v>2. 5. 2022</v>
      </c>
      <c r="L92" s="33"/>
    </row>
    <row r="93" spans="2:12" s="1" customFormat="1" ht="6.95" customHeight="1">
      <c r="B93" s="33"/>
      <c r="L93" s="33"/>
    </row>
    <row r="94" spans="2:12" s="1" customFormat="1" ht="15.2" customHeight="1">
      <c r="B94" s="33"/>
      <c r="C94" s="28" t="s">
        <v>25</v>
      </c>
      <c r="F94" s="26" t="str">
        <f>E19</f>
        <v xml:space="preserve"> </v>
      </c>
      <c r="I94" s="28" t="s">
        <v>31</v>
      </c>
      <c r="J94" s="31" t="str">
        <f>E25</f>
        <v>FAPAL s.r.o.</v>
      </c>
      <c r="L94" s="33"/>
    </row>
    <row r="95" spans="2:12" s="1" customFormat="1" ht="15.2" customHeight="1">
      <c r="B95" s="33"/>
      <c r="C95" s="28" t="s">
        <v>29</v>
      </c>
      <c r="F95" s="26" t="str">
        <f>IF(E22="","",E22)</f>
        <v>Vyplň údaj</v>
      </c>
      <c r="I95" s="28" t="s">
        <v>35</v>
      </c>
      <c r="J95" s="31" t="str">
        <f>E28</f>
        <v>Veronika Šoulová</v>
      </c>
      <c r="L95" s="33"/>
    </row>
    <row r="96" spans="2:12" s="1" customFormat="1" ht="10.35" customHeight="1">
      <c r="B96" s="33"/>
      <c r="L96" s="33"/>
    </row>
    <row r="97" spans="2:20" s="10" customFormat="1" ht="29.25" customHeight="1">
      <c r="B97" s="112"/>
      <c r="C97" s="113" t="s">
        <v>196</v>
      </c>
      <c r="D97" s="114" t="s">
        <v>59</v>
      </c>
      <c r="E97" s="114" t="s">
        <v>55</v>
      </c>
      <c r="F97" s="114" t="s">
        <v>56</v>
      </c>
      <c r="G97" s="114" t="s">
        <v>197</v>
      </c>
      <c r="H97" s="114" t="s">
        <v>198</v>
      </c>
      <c r="I97" s="114" t="s">
        <v>199</v>
      </c>
      <c r="J97" s="114" t="s">
        <v>175</v>
      </c>
      <c r="K97" s="115" t="s">
        <v>200</v>
      </c>
      <c r="L97" s="112"/>
      <c r="M97" s="57" t="s">
        <v>19</v>
      </c>
      <c r="N97" s="58" t="s">
        <v>44</v>
      </c>
      <c r="O97" s="58" t="s">
        <v>201</v>
      </c>
      <c r="P97" s="58" t="s">
        <v>202</v>
      </c>
      <c r="Q97" s="58" t="s">
        <v>203</v>
      </c>
      <c r="R97" s="58" t="s">
        <v>204</v>
      </c>
      <c r="S97" s="58" t="s">
        <v>205</v>
      </c>
      <c r="T97" s="59" t="s">
        <v>206</v>
      </c>
    </row>
    <row r="98" spans="2:63" s="1" customFormat="1" ht="22.9" customHeight="1">
      <c r="B98" s="33"/>
      <c r="C98" s="62" t="s">
        <v>207</v>
      </c>
      <c r="J98" s="116">
        <f>BK98</f>
        <v>0</v>
      </c>
      <c r="L98" s="33"/>
      <c r="M98" s="60"/>
      <c r="N98" s="51"/>
      <c r="O98" s="51"/>
      <c r="P98" s="117">
        <f>P99+P107</f>
        <v>0</v>
      </c>
      <c r="Q98" s="51"/>
      <c r="R98" s="117">
        <f>R99+R107</f>
        <v>0</v>
      </c>
      <c r="S98" s="51"/>
      <c r="T98" s="118">
        <f>T99+T107</f>
        <v>0</v>
      </c>
      <c r="AT98" s="18" t="s">
        <v>73</v>
      </c>
      <c r="AU98" s="18" t="s">
        <v>176</v>
      </c>
      <c r="BK98" s="119">
        <f>BK99+BK107</f>
        <v>0</v>
      </c>
    </row>
    <row r="99" spans="2:63" s="11" customFormat="1" ht="25.9" customHeight="1">
      <c r="B99" s="120"/>
      <c r="D99" s="121" t="s">
        <v>73</v>
      </c>
      <c r="E99" s="122" t="s">
        <v>208</v>
      </c>
      <c r="F99" s="122" t="s">
        <v>209</v>
      </c>
      <c r="I99" s="123"/>
      <c r="J99" s="124">
        <f>BK99</f>
        <v>0</v>
      </c>
      <c r="L99" s="120"/>
      <c r="M99" s="125"/>
      <c r="P99" s="126">
        <f>P100</f>
        <v>0</v>
      </c>
      <c r="R99" s="126">
        <f>R100</f>
        <v>0</v>
      </c>
      <c r="T99" s="127">
        <f>T100</f>
        <v>0</v>
      </c>
      <c r="AR99" s="121" t="s">
        <v>81</v>
      </c>
      <c r="AT99" s="128" t="s">
        <v>73</v>
      </c>
      <c r="AU99" s="128" t="s">
        <v>74</v>
      </c>
      <c r="AY99" s="121" t="s">
        <v>210</v>
      </c>
      <c r="BK99" s="129">
        <f>BK100</f>
        <v>0</v>
      </c>
    </row>
    <row r="100" spans="2:63" s="11" customFormat="1" ht="22.9" customHeight="1">
      <c r="B100" s="120"/>
      <c r="D100" s="121" t="s">
        <v>73</v>
      </c>
      <c r="E100" s="130" t="s">
        <v>81</v>
      </c>
      <c r="F100" s="130" t="s">
        <v>211</v>
      </c>
      <c r="I100" s="123"/>
      <c r="J100" s="131">
        <f>BK100</f>
        <v>0</v>
      </c>
      <c r="L100" s="120"/>
      <c r="M100" s="125"/>
      <c r="P100" s="126">
        <f>SUM(P101:P106)</f>
        <v>0</v>
      </c>
      <c r="R100" s="126">
        <f>SUM(R101:R106)</f>
        <v>0</v>
      </c>
      <c r="T100" s="127">
        <f>SUM(T101:T106)</f>
        <v>0</v>
      </c>
      <c r="AR100" s="121" t="s">
        <v>81</v>
      </c>
      <c r="AT100" s="128" t="s">
        <v>73</v>
      </c>
      <c r="AU100" s="128" t="s">
        <v>81</v>
      </c>
      <c r="AY100" s="121" t="s">
        <v>210</v>
      </c>
      <c r="BK100" s="129">
        <f>SUM(BK101:BK106)</f>
        <v>0</v>
      </c>
    </row>
    <row r="101" spans="2:65" s="1" customFormat="1" ht="16.5" customHeight="1">
      <c r="B101" s="33"/>
      <c r="C101" s="177" t="s">
        <v>81</v>
      </c>
      <c r="D101" s="177" t="s">
        <v>424</v>
      </c>
      <c r="E101" s="178" t="s">
        <v>4537</v>
      </c>
      <c r="F101" s="179" t="s">
        <v>4538</v>
      </c>
      <c r="G101" s="180" t="s">
        <v>417</v>
      </c>
      <c r="H101" s="181">
        <v>104</v>
      </c>
      <c r="I101" s="182"/>
      <c r="J101" s="183">
        <f aca="true" t="shared" si="0" ref="J101:J106">ROUND(I101*H101,2)</f>
        <v>0</v>
      </c>
      <c r="K101" s="179" t="s">
        <v>19</v>
      </c>
      <c r="L101" s="184"/>
      <c r="M101" s="185" t="s">
        <v>19</v>
      </c>
      <c r="N101" s="186" t="s">
        <v>45</v>
      </c>
      <c r="P101" s="141">
        <f aca="true" t="shared" si="1" ref="P101:P106">O101*H101</f>
        <v>0</v>
      </c>
      <c r="Q101" s="141">
        <v>0</v>
      </c>
      <c r="R101" s="141">
        <f aca="true" t="shared" si="2" ref="R101:R106">Q101*H101</f>
        <v>0</v>
      </c>
      <c r="S101" s="141">
        <v>0</v>
      </c>
      <c r="T101" s="142">
        <f aca="true" t="shared" si="3" ref="T101:T106">S101*H101</f>
        <v>0</v>
      </c>
      <c r="AR101" s="143" t="s">
        <v>286</v>
      </c>
      <c r="AT101" s="143" t="s">
        <v>424</v>
      </c>
      <c r="AU101" s="143" t="s">
        <v>83</v>
      </c>
      <c r="AY101" s="18" t="s">
        <v>210</v>
      </c>
      <c r="BE101" s="144">
        <f aca="true" t="shared" si="4" ref="BE101:BE106">IF(N101="základní",J101,0)</f>
        <v>0</v>
      </c>
      <c r="BF101" s="144">
        <f aca="true" t="shared" si="5" ref="BF101:BF106">IF(N101="snížená",J101,0)</f>
        <v>0</v>
      </c>
      <c r="BG101" s="144">
        <f aca="true" t="shared" si="6" ref="BG101:BG106">IF(N101="zákl. přenesená",J101,0)</f>
        <v>0</v>
      </c>
      <c r="BH101" s="144">
        <f aca="true" t="shared" si="7" ref="BH101:BH106">IF(N101="sníž. přenesená",J101,0)</f>
        <v>0</v>
      </c>
      <c r="BI101" s="144">
        <f aca="true" t="shared" si="8" ref="BI101:BI106">IF(N101="nulová",J101,0)</f>
        <v>0</v>
      </c>
      <c r="BJ101" s="18" t="s">
        <v>81</v>
      </c>
      <c r="BK101" s="144">
        <f aca="true" t="shared" si="9" ref="BK101:BK106">ROUND(I101*H101,2)</f>
        <v>0</v>
      </c>
      <c r="BL101" s="18" t="s">
        <v>217</v>
      </c>
      <c r="BM101" s="143" t="s">
        <v>4539</v>
      </c>
    </row>
    <row r="102" spans="2:65" s="1" customFormat="1" ht="16.5" customHeight="1">
      <c r="B102" s="33"/>
      <c r="C102" s="177" t="s">
        <v>83</v>
      </c>
      <c r="D102" s="177" t="s">
        <v>424</v>
      </c>
      <c r="E102" s="178" t="s">
        <v>4540</v>
      </c>
      <c r="F102" s="179" t="s">
        <v>4541</v>
      </c>
      <c r="G102" s="180" t="s">
        <v>417</v>
      </c>
      <c r="H102" s="181">
        <v>104</v>
      </c>
      <c r="I102" s="182"/>
      <c r="J102" s="183">
        <f t="shared" si="0"/>
        <v>0</v>
      </c>
      <c r="K102" s="179" t="s">
        <v>19</v>
      </c>
      <c r="L102" s="184"/>
      <c r="M102" s="185" t="s">
        <v>19</v>
      </c>
      <c r="N102" s="186" t="s">
        <v>45</v>
      </c>
      <c r="P102" s="141">
        <f t="shared" si="1"/>
        <v>0</v>
      </c>
      <c r="Q102" s="141">
        <v>0</v>
      </c>
      <c r="R102" s="141">
        <f t="shared" si="2"/>
        <v>0</v>
      </c>
      <c r="S102" s="141">
        <v>0</v>
      </c>
      <c r="T102" s="142">
        <f t="shared" si="3"/>
        <v>0</v>
      </c>
      <c r="AR102" s="143" t="s">
        <v>286</v>
      </c>
      <c r="AT102" s="143" t="s">
        <v>424</v>
      </c>
      <c r="AU102" s="143" t="s">
        <v>83</v>
      </c>
      <c r="AY102" s="18" t="s">
        <v>210</v>
      </c>
      <c r="BE102" s="144">
        <f t="shared" si="4"/>
        <v>0</v>
      </c>
      <c r="BF102" s="144">
        <f t="shared" si="5"/>
        <v>0</v>
      </c>
      <c r="BG102" s="144">
        <f t="shared" si="6"/>
        <v>0</v>
      </c>
      <c r="BH102" s="144">
        <f t="shared" si="7"/>
        <v>0</v>
      </c>
      <c r="BI102" s="144">
        <f t="shared" si="8"/>
        <v>0</v>
      </c>
      <c r="BJ102" s="18" t="s">
        <v>81</v>
      </c>
      <c r="BK102" s="144">
        <f t="shared" si="9"/>
        <v>0</v>
      </c>
      <c r="BL102" s="18" t="s">
        <v>217</v>
      </c>
      <c r="BM102" s="143" t="s">
        <v>4542</v>
      </c>
    </row>
    <row r="103" spans="2:65" s="1" customFormat="1" ht="16.5" customHeight="1">
      <c r="B103" s="33"/>
      <c r="C103" s="177" t="s">
        <v>91</v>
      </c>
      <c r="D103" s="177" t="s">
        <v>424</v>
      </c>
      <c r="E103" s="178" t="s">
        <v>4543</v>
      </c>
      <c r="F103" s="179" t="s">
        <v>4544</v>
      </c>
      <c r="G103" s="180" t="s">
        <v>417</v>
      </c>
      <c r="H103" s="181">
        <v>104</v>
      </c>
      <c r="I103" s="182"/>
      <c r="J103" s="183">
        <f t="shared" si="0"/>
        <v>0</v>
      </c>
      <c r="K103" s="179" t="s">
        <v>19</v>
      </c>
      <c r="L103" s="184"/>
      <c r="M103" s="185" t="s">
        <v>19</v>
      </c>
      <c r="N103" s="186" t="s">
        <v>45</v>
      </c>
      <c r="P103" s="141">
        <f t="shared" si="1"/>
        <v>0</v>
      </c>
      <c r="Q103" s="141">
        <v>0</v>
      </c>
      <c r="R103" s="141">
        <f t="shared" si="2"/>
        <v>0</v>
      </c>
      <c r="S103" s="141">
        <v>0</v>
      </c>
      <c r="T103" s="142">
        <f t="shared" si="3"/>
        <v>0</v>
      </c>
      <c r="AR103" s="143" t="s">
        <v>286</v>
      </c>
      <c r="AT103" s="143" t="s">
        <v>424</v>
      </c>
      <c r="AU103" s="143" t="s">
        <v>83</v>
      </c>
      <c r="AY103" s="18" t="s">
        <v>210</v>
      </c>
      <c r="BE103" s="144">
        <f t="shared" si="4"/>
        <v>0</v>
      </c>
      <c r="BF103" s="144">
        <f t="shared" si="5"/>
        <v>0</v>
      </c>
      <c r="BG103" s="144">
        <f t="shared" si="6"/>
        <v>0</v>
      </c>
      <c r="BH103" s="144">
        <f t="shared" si="7"/>
        <v>0</v>
      </c>
      <c r="BI103" s="144">
        <f t="shared" si="8"/>
        <v>0</v>
      </c>
      <c r="BJ103" s="18" t="s">
        <v>81</v>
      </c>
      <c r="BK103" s="144">
        <f t="shared" si="9"/>
        <v>0</v>
      </c>
      <c r="BL103" s="18" t="s">
        <v>217</v>
      </c>
      <c r="BM103" s="143" t="s">
        <v>4545</v>
      </c>
    </row>
    <row r="104" spans="2:65" s="1" customFormat="1" ht="16.5" customHeight="1">
      <c r="B104" s="33"/>
      <c r="C104" s="177" t="s">
        <v>217</v>
      </c>
      <c r="D104" s="177" t="s">
        <v>424</v>
      </c>
      <c r="E104" s="178" t="s">
        <v>4546</v>
      </c>
      <c r="F104" s="179" t="s">
        <v>4547</v>
      </c>
      <c r="G104" s="180" t="s">
        <v>417</v>
      </c>
      <c r="H104" s="181">
        <v>104</v>
      </c>
      <c r="I104" s="182"/>
      <c r="J104" s="183">
        <f t="shared" si="0"/>
        <v>0</v>
      </c>
      <c r="K104" s="179" t="s">
        <v>19</v>
      </c>
      <c r="L104" s="184"/>
      <c r="M104" s="185" t="s">
        <v>19</v>
      </c>
      <c r="N104" s="186" t="s">
        <v>45</v>
      </c>
      <c r="P104" s="141">
        <f t="shared" si="1"/>
        <v>0</v>
      </c>
      <c r="Q104" s="141">
        <v>0</v>
      </c>
      <c r="R104" s="141">
        <f t="shared" si="2"/>
        <v>0</v>
      </c>
      <c r="S104" s="141">
        <v>0</v>
      </c>
      <c r="T104" s="142">
        <f t="shared" si="3"/>
        <v>0</v>
      </c>
      <c r="AR104" s="143" t="s">
        <v>286</v>
      </c>
      <c r="AT104" s="143" t="s">
        <v>424</v>
      </c>
      <c r="AU104" s="143" t="s">
        <v>83</v>
      </c>
      <c r="AY104" s="18" t="s">
        <v>210</v>
      </c>
      <c r="BE104" s="144">
        <f t="shared" si="4"/>
        <v>0</v>
      </c>
      <c r="BF104" s="144">
        <f t="shared" si="5"/>
        <v>0</v>
      </c>
      <c r="BG104" s="144">
        <f t="shared" si="6"/>
        <v>0</v>
      </c>
      <c r="BH104" s="144">
        <f t="shared" si="7"/>
        <v>0</v>
      </c>
      <c r="BI104" s="144">
        <f t="shared" si="8"/>
        <v>0</v>
      </c>
      <c r="BJ104" s="18" t="s">
        <v>81</v>
      </c>
      <c r="BK104" s="144">
        <f t="shared" si="9"/>
        <v>0</v>
      </c>
      <c r="BL104" s="18" t="s">
        <v>217</v>
      </c>
      <c r="BM104" s="143" t="s">
        <v>4548</v>
      </c>
    </row>
    <row r="105" spans="2:65" s="1" customFormat="1" ht="16.5" customHeight="1">
      <c r="B105" s="33"/>
      <c r="C105" s="177" t="s">
        <v>267</v>
      </c>
      <c r="D105" s="177" t="s">
        <v>424</v>
      </c>
      <c r="E105" s="178" t="s">
        <v>4549</v>
      </c>
      <c r="F105" s="179" t="s">
        <v>4550</v>
      </c>
      <c r="G105" s="180" t="s">
        <v>215</v>
      </c>
      <c r="H105" s="181">
        <v>10.4</v>
      </c>
      <c r="I105" s="182"/>
      <c r="J105" s="183">
        <f t="shared" si="0"/>
        <v>0</v>
      </c>
      <c r="K105" s="179" t="s">
        <v>19</v>
      </c>
      <c r="L105" s="184"/>
      <c r="M105" s="185" t="s">
        <v>19</v>
      </c>
      <c r="N105" s="186" t="s">
        <v>45</v>
      </c>
      <c r="P105" s="141">
        <f t="shared" si="1"/>
        <v>0</v>
      </c>
      <c r="Q105" s="141">
        <v>0</v>
      </c>
      <c r="R105" s="141">
        <f t="shared" si="2"/>
        <v>0</v>
      </c>
      <c r="S105" s="141">
        <v>0</v>
      </c>
      <c r="T105" s="142">
        <f t="shared" si="3"/>
        <v>0</v>
      </c>
      <c r="AR105" s="143" t="s">
        <v>286</v>
      </c>
      <c r="AT105" s="143" t="s">
        <v>424</v>
      </c>
      <c r="AU105" s="143" t="s">
        <v>83</v>
      </c>
      <c r="AY105" s="18" t="s">
        <v>210</v>
      </c>
      <c r="BE105" s="144">
        <f t="shared" si="4"/>
        <v>0</v>
      </c>
      <c r="BF105" s="144">
        <f t="shared" si="5"/>
        <v>0</v>
      </c>
      <c r="BG105" s="144">
        <f t="shared" si="6"/>
        <v>0</v>
      </c>
      <c r="BH105" s="144">
        <f t="shared" si="7"/>
        <v>0</v>
      </c>
      <c r="BI105" s="144">
        <f t="shared" si="8"/>
        <v>0</v>
      </c>
      <c r="BJ105" s="18" t="s">
        <v>81</v>
      </c>
      <c r="BK105" s="144">
        <f t="shared" si="9"/>
        <v>0</v>
      </c>
      <c r="BL105" s="18" t="s">
        <v>217</v>
      </c>
      <c r="BM105" s="143" t="s">
        <v>4551</v>
      </c>
    </row>
    <row r="106" spans="2:65" s="1" customFormat="1" ht="16.5" customHeight="1">
      <c r="B106" s="33"/>
      <c r="C106" s="177" t="s">
        <v>276</v>
      </c>
      <c r="D106" s="177" t="s">
        <v>424</v>
      </c>
      <c r="E106" s="178" t="s">
        <v>4552</v>
      </c>
      <c r="F106" s="179" t="s">
        <v>4553</v>
      </c>
      <c r="G106" s="180" t="s">
        <v>270</v>
      </c>
      <c r="H106" s="181">
        <v>104</v>
      </c>
      <c r="I106" s="182"/>
      <c r="J106" s="183">
        <f t="shared" si="0"/>
        <v>0</v>
      </c>
      <c r="K106" s="179" t="s">
        <v>19</v>
      </c>
      <c r="L106" s="184"/>
      <c r="M106" s="185" t="s">
        <v>19</v>
      </c>
      <c r="N106" s="186" t="s">
        <v>45</v>
      </c>
      <c r="P106" s="141">
        <f t="shared" si="1"/>
        <v>0</v>
      </c>
      <c r="Q106" s="141">
        <v>0</v>
      </c>
      <c r="R106" s="141">
        <f t="shared" si="2"/>
        <v>0</v>
      </c>
      <c r="S106" s="141">
        <v>0</v>
      </c>
      <c r="T106" s="142">
        <f t="shared" si="3"/>
        <v>0</v>
      </c>
      <c r="AR106" s="143" t="s">
        <v>286</v>
      </c>
      <c r="AT106" s="143" t="s">
        <v>424</v>
      </c>
      <c r="AU106" s="143" t="s">
        <v>83</v>
      </c>
      <c r="AY106" s="18" t="s">
        <v>210</v>
      </c>
      <c r="BE106" s="144">
        <f t="shared" si="4"/>
        <v>0</v>
      </c>
      <c r="BF106" s="144">
        <f t="shared" si="5"/>
        <v>0</v>
      </c>
      <c r="BG106" s="144">
        <f t="shared" si="6"/>
        <v>0</v>
      </c>
      <c r="BH106" s="144">
        <f t="shared" si="7"/>
        <v>0</v>
      </c>
      <c r="BI106" s="144">
        <f t="shared" si="8"/>
        <v>0</v>
      </c>
      <c r="BJ106" s="18" t="s">
        <v>81</v>
      </c>
      <c r="BK106" s="144">
        <f t="shared" si="9"/>
        <v>0</v>
      </c>
      <c r="BL106" s="18" t="s">
        <v>217</v>
      </c>
      <c r="BM106" s="143" t="s">
        <v>4554</v>
      </c>
    </row>
    <row r="107" spans="2:63" s="11" customFormat="1" ht="25.9" customHeight="1">
      <c r="B107" s="120"/>
      <c r="D107" s="121" t="s">
        <v>73</v>
      </c>
      <c r="E107" s="122" t="s">
        <v>941</v>
      </c>
      <c r="F107" s="122" t="s">
        <v>941</v>
      </c>
      <c r="I107" s="123"/>
      <c r="J107" s="124">
        <f>BK107</f>
        <v>0</v>
      </c>
      <c r="L107" s="120"/>
      <c r="M107" s="125"/>
      <c r="P107" s="126">
        <f>P108+P112+P131+P143</f>
        <v>0</v>
      </c>
      <c r="R107" s="126">
        <f>R108+R112+R131+R143</f>
        <v>0</v>
      </c>
      <c r="T107" s="127">
        <f>T108+T112+T131+T143</f>
        <v>0</v>
      </c>
      <c r="AR107" s="121" t="s">
        <v>83</v>
      </c>
      <c r="AT107" s="128" t="s">
        <v>73</v>
      </c>
      <c r="AU107" s="128" t="s">
        <v>74</v>
      </c>
      <c r="AY107" s="121" t="s">
        <v>210</v>
      </c>
      <c r="BK107" s="129">
        <f>BK108+BK112+BK131+BK143</f>
        <v>0</v>
      </c>
    </row>
    <row r="108" spans="2:63" s="11" customFormat="1" ht="22.9" customHeight="1">
      <c r="B108" s="120"/>
      <c r="D108" s="121" t="s">
        <v>73</v>
      </c>
      <c r="E108" s="130" t="s">
        <v>3634</v>
      </c>
      <c r="F108" s="130" t="s">
        <v>3635</v>
      </c>
      <c r="I108" s="123"/>
      <c r="J108" s="131">
        <f>BK108</f>
        <v>0</v>
      </c>
      <c r="L108" s="120"/>
      <c r="M108" s="125"/>
      <c r="P108" s="126">
        <f>SUM(P109:P111)</f>
        <v>0</v>
      </c>
      <c r="R108" s="126">
        <f>SUM(R109:R111)</f>
        <v>0</v>
      </c>
      <c r="T108" s="127">
        <f>SUM(T109:T111)</f>
        <v>0</v>
      </c>
      <c r="AR108" s="121" t="s">
        <v>83</v>
      </c>
      <c r="AT108" s="128" t="s">
        <v>73</v>
      </c>
      <c r="AU108" s="128" t="s">
        <v>81</v>
      </c>
      <c r="AY108" s="121" t="s">
        <v>210</v>
      </c>
      <c r="BK108" s="129">
        <f>SUM(BK109:BK111)</f>
        <v>0</v>
      </c>
    </row>
    <row r="109" spans="2:65" s="1" customFormat="1" ht="24.2" customHeight="1">
      <c r="B109" s="33"/>
      <c r="C109" s="177" t="s">
        <v>281</v>
      </c>
      <c r="D109" s="177" t="s">
        <v>424</v>
      </c>
      <c r="E109" s="178" t="s">
        <v>4555</v>
      </c>
      <c r="F109" s="179" t="s">
        <v>4556</v>
      </c>
      <c r="G109" s="180" t="s">
        <v>868</v>
      </c>
      <c r="H109" s="181">
        <v>1</v>
      </c>
      <c r="I109" s="182"/>
      <c r="J109" s="183">
        <f>ROUND(I109*H109,2)</f>
        <v>0</v>
      </c>
      <c r="K109" s="179" t="s">
        <v>19</v>
      </c>
      <c r="L109" s="184"/>
      <c r="M109" s="185" t="s">
        <v>19</v>
      </c>
      <c r="N109" s="186" t="s">
        <v>45</v>
      </c>
      <c r="P109" s="141">
        <f>O109*H109</f>
        <v>0</v>
      </c>
      <c r="Q109" s="141">
        <v>0</v>
      </c>
      <c r="R109" s="141">
        <f>Q109*H109</f>
        <v>0</v>
      </c>
      <c r="S109" s="141">
        <v>0</v>
      </c>
      <c r="T109" s="142">
        <f>S109*H109</f>
        <v>0</v>
      </c>
      <c r="AR109" s="143" t="s">
        <v>498</v>
      </c>
      <c r="AT109" s="143" t="s">
        <v>424</v>
      </c>
      <c r="AU109" s="143" t="s">
        <v>83</v>
      </c>
      <c r="AY109" s="18" t="s">
        <v>210</v>
      </c>
      <c r="BE109" s="144">
        <f>IF(N109="základní",J109,0)</f>
        <v>0</v>
      </c>
      <c r="BF109" s="144">
        <f>IF(N109="snížená",J109,0)</f>
        <v>0</v>
      </c>
      <c r="BG109" s="144">
        <f>IF(N109="zákl. přenesená",J109,0)</f>
        <v>0</v>
      </c>
      <c r="BH109" s="144">
        <f>IF(N109="sníž. přenesená",J109,0)</f>
        <v>0</v>
      </c>
      <c r="BI109" s="144">
        <f>IF(N109="nulová",J109,0)</f>
        <v>0</v>
      </c>
      <c r="BJ109" s="18" t="s">
        <v>81</v>
      </c>
      <c r="BK109" s="144">
        <f>ROUND(I109*H109,2)</f>
        <v>0</v>
      </c>
      <c r="BL109" s="18" t="s">
        <v>368</v>
      </c>
      <c r="BM109" s="143" t="s">
        <v>4557</v>
      </c>
    </row>
    <row r="110" spans="2:47" s="1" customFormat="1" ht="39">
      <c r="B110" s="33"/>
      <c r="D110" s="150" t="s">
        <v>1511</v>
      </c>
      <c r="F110" s="187" t="s">
        <v>4558</v>
      </c>
      <c r="I110" s="147"/>
      <c r="L110" s="33"/>
      <c r="M110" s="148"/>
      <c r="T110" s="54"/>
      <c r="AT110" s="18" t="s">
        <v>1511</v>
      </c>
      <c r="AU110" s="18" t="s">
        <v>83</v>
      </c>
    </row>
    <row r="111" spans="2:65" s="1" customFormat="1" ht="33" customHeight="1">
      <c r="B111" s="33"/>
      <c r="C111" s="177" t="s">
        <v>286</v>
      </c>
      <c r="D111" s="177" t="s">
        <v>424</v>
      </c>
      <c r="E111" s="178" t="s">
        <v>4559</v>
      </c>
      <c r="F111" s="179" t="s">
        <v>4560</v>
      </c>
      <c r="G111" s="180" t="s">
        <v>868</v>
      </c>
      <c r="H111" s="181">
        <v>1</v>
      </c>
      <c r="I111" s="182"/>
      <c r="J111" s="183">
        <f>ROUND(I111*H111,2)</f>
        <v>0</v>
      </c>
      <c r="K111" s="179" t="s">
        <v>19</v>
      </c>
      <c r="L111" s="184"/>
      <c r="M111" s="185" t="s">
        <v>19</v>
      </c>
      <c r="N111" s="186" t="s">
        <v>45</v>
      </c>
      <c r="P111" s="141">
        <f>O111*H111</f>
        <v>0</v>
      </c>
      <c r="Q111" s="141">
        <v>0</v>
      </c>
      <c r="R111" s="141">
        <f>Q111*H111</f>
        <v>0</v>
      </c>
      <c r="S111" s="141">
        <v>0</v>
      </c>
      <c r="T111" s="142">
        <f>S111*H111</f>
        <v>0</v>
      </c>
      <c r="AR111" s="143" t="s">
        <v>498</v>
      </c>
      <c r="AT111" s="143" t="s">
        <v>424</v>
      </c>
      <c r="AU111" s="143" t="s">
        <v>83</v>
      </c>
      <c r="AY111" s="18" t="s">
        <v>210</v>
      </c>
      <c r="BE111" s="144">
        <f>IF(N111="základní",J111,0)</f>
        <v>0</v>
      </c>
      <c r="BF111" s="144">
        <f>IF(N111="snížená",J111,0)</f>
        <v>0</v>
      </c>
      <c r="BG111" s="144">
        <f>IF(N111="zákl. přenesená",J111,0)</f>
        <v>0</v>
      </c>
      <c r="BH111" s="144">
        <f>IF(N111="sníž. přenesená",J111,0)</f>
        <v>0</v>
      </c>
      <c r="BI111" s="144">
        <f>IF(N111="nulová",J111,0)</f>
        <v>0</v>
      </c>
      <c r="BJ111" s="18" t="s">
        <v>81</v>
      </c>
      <c r="BK111" s="144">
        <f>ROUND(I111*H111,2)</f>
        <v>0</v>
      </c>
      <c r="BL111" s="18" t="s">
        <v>368</v>
      </c>
      <c r="BM111" s="143" t="s">
        <v>4561</v>
      </c>
    </row>
    <row r="112" spans="2:63" s="11" customFormat="1" ht="22.9" customHeight="1">
      <c r="B112" s="120"/>
      <c r="D112" s="121" t="s">
        <v>73</v>
      </c>
      <c r="E112" s="130" t="s">
        <v>3646</v>
      </c>
      <c r="F112" s="130" t="s">
        <v>4562</v>
      </c>
      <c r="I112" s="123"/>
      <c r="J112" s="131">
        <f>BK112</f>
        <v>0</v>
      </c>
      <c r="L112" s="120"/>
      <c r="M112" s="125"/>
      <c r="P112" s="126">
        <f>SUM(P113:P130)</f>
        <v>0</v>
      </c>
      <c r="R112" s="126">
        <f>SUM(R113:R130)</f>
        <v>0</v>
      </c>
      <c r="T112" s="127">
        <f>SUM(T113:T130)</f>
        <v>0</v>
      </c>
      <c r="AR112" s="121" t="s">
        <v>83</v>
      </c>
      <c r="AT112" s="128" t="s">
        <v>73</v>
      </c>
      <c r="AU112" s="128" t="s">
        <v>81</v>
      </c>
      <c r="AY112" s="121" t="s">
        <v>210</v>
      </c>
      <c r="BK112" s="129">
        <f>SUM(BK113:BK130)</f>
        <v>0</v>
      </c>
    </row>
    <row r="113" spans="2:65" s="1" customFormat="1" ht="16.5" customHeight="1">
      <c r="B113" s="33"/>
      <c r="C113" s="177" t="s">
        <v>292</v>
      </c>
      <c r="D113" s="177" t="s">
        <v>424</v>
      </c>
      <c r="E113" s="178" t="s">
        <v>4563</v>
      </c>
      <c r="F113" s="179" t="s">
        <v>4564</v>
      </c>
      <c r="G113" s="180" t="s">
        <v>417</v>
      </c>
      <c r="H113" s="181">
        <v>25</v>
      </c>
      <c r="I113" s="182"/>
      <c r="J113" s="183">
        <f aca="true" t="shared" si="10" ref="J113:J130">ROUND(I113*H113,2)</f>
        <v>0</v>
      </c>
      <c r="K113" s="179" t="s">
        <v>19</v>
      </c>
      <c r="L113" s="184"/>
      <c r="M113" s="185" t="s">
        <v>19</v>
      </c>
      <c r="N113" s="186" t="s">
        <v>45</v>
      </c>
      <c r="P113" s="141">
        <f aca="true" t="shared" si="11" ref="P113:P130">O113*H113</f>
        <v>0</v>
      </c>
      <c r="Q113" s="141">
        <v>0</v>
      </c>
      <c r="R113" s="141">
        <f aca="true" t="shared" si="12" ref="R113:R130">Q113*H113</f>
        <v>0</v>
      </c>
      <c r="S113" s="141">
        <v>0</v>
      </c>
      <c r="T113" s="142">
        <f aca="true" t="shared" si="13" ref="T113:T130">S113*H113</f>
        <v>0</v>
      </c>
      <c r="AR113" s="143" t="s">
        <v>498</v>
      </c>
      <c r="AT113" s="143" t="s">
        <v>424</v>
      </c>
      <c r="AU113" s="143" t="s">
        <v>83</v>
      </c>
      <c r="AY113" s="18" t="s">
        <v>210</v>
      </c>
      <c r="BE113" s="144">
        <f aca="true" t="shared" si="14" ref="BE113:BE130">IF(N113="základní",J113,0)</f>
        <v>0</v>
      </c>
      <c r="BF113" s="144">
        <f aca="true" t="shared" si="15" ref="BF113:BF130">IF(N113="snížená",J113,0)</f>
        <v>0</v>
      </c>
      <c r="BG113" s="144">
        <f aca="true" t="shared" si="16" ref="BG113:BG130">IF(N113="zákl. přenesená",J113,0)</f>
        <v>0</v>
      </c>
      <c r="BH113" s="144">
        <f aca="true" t="shared" si="17" ref="BH113:BH130">IF(N113="sníž. přenesená",J113,0)</f>
        <v>0</v>
      </c>
      <c r="BI113" s="144">
        <f aca="true" t="shared" si="18" ref="BI113:BI130">IF(N113="nulová",J113,0)</f>
        <v>0</v>
      </c>
      <c r="BJ113" s="18" t="s">
        <v>81</v>
      </c>
      <c r="BK113" s="144">
        <f aca="true" t="shared" si="19" ref="BK113:BK130">ROUND(I113*H113,2)</f>
        <v>0</v>
      </c>
      <c r="BL113" s="18" t="s">
        <v>368</v>
      </c>
      <c r="BM113" s="143" t="s">
        <v>4565</v>
      </c>
    </row>
    <row r="114" spans="2:65" s="1" customFormat="1" ht="16.5" customHeight="1">
      <c r="B114" s="33"/>
      <c r="C114" s="177" t="s">
        <v>299</v>
      </c>
      <c r="D114" s="177" t="s">
        <v>424</v>
      </c>
      <c r="E114" s="178" t="s">
        <v>4566</v>
      </c>
      <c r="F114" s="179" t="s">
        <v>4567</v>
      </c>
      <c r="G114" s="180" t="s">
        <v>417</v>
      </c>
      <c r="H114" s="181">
        <v>80</v>
      </c>
      <c r="I114" s="182"/>
      <c r="J114" s="183">
        <f t="shared" si="10"/>
        <v>0</v>
      </c>
      <c r="K114" s="179" t="s">
        <v>19</v>
      </c>
      <c r="L114" s="184"/>
      <c r="M114" s="185" t="s">
        <v>19</v>
      </c>
      <c r="N114" s="186" t="s">
        <v>45</v>
      </c>
      <c r="P114" s="141">
        <f t="shared" si="11"/>
        <v>0</v>
      </c>
      <c r="Q114" s="141">
        <v>0</v>
      </c>
      <c r="R114" s="141">
        <f t="shared" si="12"/>
        <v>0</v>
      </c>
      <c r="S114" s="141">
        <v>0</v>
      </c>
      <c r="T114" s="142">
        <f t="shared" si="13"/>
        <v>0</v>
      </c>
      <c r="AR114" s="143" t="s">
        <v>498</v>
      </c>
      <c r="AT114" s="143" t="s">
        <v>424</v>
      </c>
      <c r="AU114" s="143" t="s">
        <v>83</v>
      </c>
      <c r="AY114" s="18" t="s">
        <v>210</v>
      </c>
      <c r="BE114" s="144">
        <f t="shared" si="14"/>
        <v>0</v>
      </c>
      <c r="BF114" s="144">
        <f t="shared" si="15"/>
        <v>0</v>
      </c>
      <c r="BG114" s="144">
        <f t="shared" si="16"/>
        <v>0</v>
      </c>
      <c r="BH114" s="144">
        <f t="shared" si="17"/>
        <v>0</v>
      </c>
      <c r="BI114" s="144">
        <f t="shared" si="18"/>
        <v>0</v>
      </c>
      <c r="BJ114" s="18" t="s">
        <v>81</v>
      </c>
      <c r="BK114" s="144">
        <f t="shared" si="19"/>
        <v>0</v>
      </c>
      <c r="BL114" s="18" t="s">
        <v>368</v>
      </c>
      <c r="BM114" s="143" t="s">
        <v>4568</v>
      </c>
    </row>
    <row r="115" spans="2:65" s="1" customFormat="1" ht="16.5" customHeight="1">
      <c r="B115" s="33"/>
      <c r="C115" s="177" t="s">
        <v>307</v>
      </c>
      <c r="D115" s="177" t="s">
        <v>424</v>
      </c>
      <c r="E115" s="178" t="s">
        <v>4569</v>
      </c>
      <c r="F115" s="179" t="s">
        <v>4570</v>
      </c>
      <c r="G115" s="180" t="s">
        <v>417</v>
      </c>
      <c r="H115" s="181">
        <v>100</v>
      </c>
      <c r="I115" s="182"/>
      <c r="J115" s="183">
        <f t="shared" si="10"/>
        <v>0</v>
      </c>
      <c r="K115" s="179" t="s">
        <v>19</v>
      </c>
      <c r="L115" s="184"/>
      <c r="M115" s="185" t="s">
        <v>19</v>
      </c>
      <c r="N115" s="186" t="s">
        <v>45</v>
      </c>
      <c r="P115" s="141">
        <f t="shared" si="11"/>
        <v>0</v>
      </c>
      <c r="Q115" s="141">
        <v>0</v>
      </c>
      <c r="R115" s="141">
        <f t="shared" si="12"/>
        <v>0</v>
      </c>
      <c r="S115" s="141">
        <v>0</v>
      </c>
      <c r="T115" s="142">
        <f t="shared" si="13"/>
        <v>0</v>
      </c>
      <c r="AR115" s="143" t="s">
        <v>498</v>
      </c>
      <c r="AT115" s="143" t="s">
        <v>424</v>
      </c>
      <c r="AU115" s="143" t="s">
        <v>83</v>
      </c>
      <c r="AY115" s="18" t="s">
        <v>210</v>
      </c>
      <c r="BE115" s="144">
        <f t="shared" si="14"/>
        <v>0</v>
      </c>
      <c r="BF115" s="144">
        <f t="shared" si="15"/>
        <v>0</v>
      </c>
      <c r="BG115" s="144">
        <f t="shared" si="16"/>
        <v>0</v>
      </c>
      <c r="BH115" s="144">
        <f t="shared" si="17"/>
        <v>0</v>
      </c>
      <c r="BI115" s="144">
        <f t="shared" si="18"/>
        <v>0</v>
      </c>
      <c r="BJ115" s="18" t="s">
        <v>81</v>
      </c>
      <c r="BK115" s="144">
        <f t="shared" si="19"/>
        <v>0</v>
      </c>
      <c r="BL115" s="18" t="s">
        <v>368</v>
      </c>
      <c r="BM115" s="143" t="s">
        <v>4571</v>
      </c>
    </row>
    <row r="116" spans="2:65" s="1" customFormat="1" ht="16.5" customHeight="1">
      <c r="B116" s="33"/>
      <c r="C116" s="177" t="s">
        <v>314</v>
      </c>
      <c r="D116" s="177" t="s">
        <v>424</v>
      </c>
      <c r="E116" s="178" t="s">
        <v>4572</v>
      </c>
      <c r="F116" s="179" t="s">
        <v>3700</v>
      </c>
      <c r="G116" s="180" t="s">
        <v>295</v>
      </c>
      <c r="H116" s="181">
        <v>1</v>
      </c>
      <c r="I116" s="182"/>
      <c r="J116" s="183">
        <f t="shared" si="10"/>
        <v>0</v>
      </c>
      <c r="K116" s="179" t="s">
        <v>19</v>
      </c>
      <c r="L116" s="184"/>
      <c r="M116" s="185" t="s">
        <v>19</v>
      </c>
      <c r="N116" s="186" t="s">
        <v>45</v>
      </c>
      <c r="P116" s="141">
        <f t="shared" si="11"/>
        <v>0</v>
      </c>
      <c r="Q116" s="141">
        <v>0</v>
      </c>
      <c r="R116" s="141">
        <f t="shared" si="12"/>
        <v>0</v>
      </c>
      <c r="S116" s="141">
        <v>0</v>
      </c>
      <c r="T116" s="142">
        <f t="shared" si="13"/>
        <v>0</v>
      </c>
      <c r="AR116" s="143" t="s">
        <v>498</v>
      </c>
      <c r="AT116" s="143" t="s">
        <v>424</v>
      </c>
      <c r="AU116" s="143" t="s">
        <v>83</v>
      </c>
      <c r="AY116" s="18" t="s">
        <v>210</v>
      </c>
      <c r="BE116" s="144">
        <f t="shared" si="14"/>
        <v>0</v>
      </c>
      <c r="BF116" s="144">
        <f t="shared" si="15"/>
        <v>0</v>
      </c>
      <c r="BG116" s="144">
        <f t="shared" si="16"/>
        <v>0</v>
      </c>
      <c r="BH116" s="144">
        <f t="shared" si="17"/>
        <v>0</v>
      </c>
      <c r="BI116" s="144">
        <f t="shared" si="18"/>
        <v>0</v>
      </c>
      <c r="BJ116" s="18" t="s">
        <v>81</v>
      </c>
      <c r="BK116" s="144">
        <f t="shared" si="19"/>
        <v>0</v>
      </c>
      <c r="BL116" s="18" t="s">
        <v>368</v>
      </c>
      <c r="BM116" s="143" t="s">
        <v>4573</v>
      </c>
    </row>
    <row r="117" spans="2:65" s="1" customFormat="1" ht="16.5" customHeight="1">
      <c r="B117" s="33"/>
      <c r="C117" s="177" t="s">
        <v>332</v>
      </c>
      <c r="D117" s="177" t="s">
        <v>424</v>
      </c>
      <c r="E117" s="178" t="s">
        <v>3708</v>
      </c>
      <c r="F117" s="179" t="s">
        <v>3709</v>
      </c>
      <c r="G117" s="180" t="s">
        <v>417</v>
      </c>
      <c r="H117" s="181">
        <v>58</v>
      </c>
      <c r="I117" s="182"/>
      <c r="J117" s="183">
        <f t="shared" si="10"/>
        <v>0</v>
      </c>
      <c r="K117" s="179" t="s">
        <v>19</v>
      </c>
      <c r="L117" s="184"/>
      <c r="M117" s="185" t="s">
        <v>19</v>
      </c>
      <c r="N117" s="186" t="s">
        <v>45</v>
      </c>
      <c r="P117" s="141">
        <f t="shared" si="11"/>
        <v>0</v>
      </c>
      <c r="Q117" s="141">
        <v>0</v>
      </c>
      <c r="R117" s="141">
        <f t="shared" si="12"/>
        <v>0</v>
      </c>
      <c r="S117" s="141">
        <v>0</v>
      </c>
      <c r="T117" s="142">
        <f t="shared" si="13"/>
        <v>0</v>
      </c>
      <c r="AR117" s="143" t="s">
        <v>498</v>
      </c>
      <c r="AT117" s="143" t="s">
        <v>424</v>
      </c>
      <c r="AU117" s="143" t="s">
        <v>83</v>
      </c>
      <c r="AY117" s="18" t="s">
        <v>210</v>
      </c>
      <c r="BE117" s="144">
        <f t="shared" si="14"/>
        <v>0</v>
      </c>
      <c r="BF117" s="144">
        <f t="shared" si="15"/>
        <v>0</v>
      </c>
      <c r="BG117" s="144">
        <f t="shared" si="16"/>
        <v>0</v>
      </c>
      <c r="BH117" s="144">
        <f t="shared" si="17"/>
        <v>0</v>
      </c>
      <c r="BI117" s="144">
        <f t="shared" si="18"/>
        <v>0</v>
      </c>
      <c r="BJ117" s="18" t="s">
        <v>81</v>
      </c>
      <c r="BK117" s="144">
        <f t="shared" si="19"/>
        <v>0</v>
      </c>
      <c r="BL117" s="18" t="s">
        <v>368</v>
      </c>
      <c r="BM117" s="143" t="s">
        <v>4574</v>
      </c>
    </row>
    <row r="118" spans="2:65" s="1" customFormat="1" ht="16.5" customHeight="1">
      <c r="B118" s="33"/>
      <c r="C118" s="177" t="s">
        <v>349</v>
      </c>
      <c r="D118" s="177" t="s">
        <v>424</v>
      </c>
      <c r="E118" s="178" t="s">
        <v>4575</v>
      </c>
      <c r="F118" s="179" t="s">
        <v>4576</v>
      </c>
      <c r="G118" s="180" t="s">
        <v>417</v>
      </c>
      <c r="H118" s="181">
        <v>52</v>
      </c>
      <c r="I118" s="182"/>
      <c r="J118" s="183">
        <f t="shared" si="10"/>
        <v>0</v>
      </c>
      <c r="K118" s="179" t="s">
        <v>19</v>
      </c>
      <c r="L118" s="184"/>
      <c r="M118" s="185" t="s">
        <v>19</v>
      </c>
      <c r="N118" s="186" t="s">
        <v>45</v>
      </c>
      <c r="P118" s="141">
        <f t="shared" si="11"/>
        <v>0</v>
      </c>
      <c r="Q118" s="141">
        <v>0</v>
      </c>
      <c r="R118" s="141">
        <f t="shared" si="12"/>
        <v>0</v>
      </c>
      <c r="S118" s="141">
        <v>0</v>
      </c>
      <c r="T118" s="142">
        <f t="shared" si="13"/>
        <v>0</v>
      </c>
      <c r="AR118" s="143" t="s">
        <v>498</v>
      </c>
      <c r="AT118" s="143" t="s">
        <v>424</v>
      </c>
      <c r="AU118" s="143" t="s">
        <v>83</v>
      </c>
      <c r="AY118" s="18" t="s">
        <v>210</v>
      </c>
      <c r="BE118" s="144">
        <f t="shared" si="14"/>
        <v>0</v>
      </c>
      <c r="BF118" s="144">
        <f t="shared" si="15"/>
        <v>0</v>
      </c>
      <c r="BG118" s="144">
        <f t="shared" si="16"/>
        <v>0</v>
      </c>
      <c r="BH118" s="144">
        <f t="shared" si="17"/>
        <v>0</v>
      </c>
      <c r="BI118" s="144">
        <f t="shared" si="18"/>
        <v>0</v>
      </c>
      <c r="BJ118" s="18" t="s">
        <v>81</v>
      </c>
      <c r="BK118" s="144">
        <f t="shared" si="19"/>
        <v>0</v>
      </c>
      <c r="BL118" s="18" t="s">
        <v>368</v>
      </c>
      <c r="BM118" s="143" t="s">
        <v>4577</v>
      </c>
    </row>
    <row r="119" spans="2:65" s="1" customFormat="1" ht="16.5" customHeight="1">
      <c r="B119" s="33"/>
      <c r="C119" s="177" t="s">
        <v>8</v>
      </c>
      <c r="D119" s="177" t="s">
        <v>424</v>
      </c>
      <c r="E119" s="178" t="s">
        <v>4578</v>
      </c>
      <c r="F119" s="179" t="s">
        <v>4579</v>
      </c>
      <c r="G119" s="180" t="s">
        <v>417</v>
      </c>
      <c r="H119" s="181">
        <v>37</v>
      </c>
      <c r="I119" s="182"/>
      <c r="J119" s="183">
        <f t="shared" si="10"/>
        <v>0</v>
      </c>
      <c r="K119" s="179" t="s">
        <v>19</v>
      </c>
      <c r="L119" s="184"/>
      <c r="M119" s="185" t="s">
        <v>19</v>
      </c>
      <c r="N119" s="186" t="s">
        <v>45</v>
      </c>
      <c r="P119" s="141">
        <f t="shared" si="11"/>
        <v>0</v>
      </c>
      <c r="Q119" s="141">
        <v>0</v>
      </c>
      <c r="R119" s="141">
        <f t="shared" si="12"/>
        <v>0</v>
      </c>
      <c r="S119" s="141">
        <v>0</v>
      </c>
      <c r="T119" s="142">
        <f t="shared" si="13"/>
        <v>0</v>
      </c>
      <c r="AR119" s="143" t="s">
        <v>498</v>
      </c>
      <c r="AT119" s="143" t="s">
        <v>424</v>
      </c>
      <c r="AU119" s="143" t="s">
        <v>83</v>
      </c>
      <c r="AY119" s="18" t="s">
        <v>210</v>
      </c>
      <c r="BE119" s="144">
        <f t="shared" si="14"/>
        <v>0</v>
      </c>
      <c r="BF119" s="144">
        <f t="shared" si="15"/>
        <v>0</v>
      </c>
      <c r="BG119" s="144">
        <f t="shared" si="16"/>
        <v>0</v>
      </c>
      <c r="BH119" s="144">
        <f t="shared" si="17"/>
        <v>0</v>
      </c>
      <c r="BI119" s="144">
        <f t="shared" si="18"/>
        <v>0</v>
      </c>
      <c r="BJ119" s="18" t="s">
        <v>81</v>
      </c>
      <c r="BK119" s="144">
        <f t="shared" si="19"/>
        <v>0</v>
      </c>
      <c r="BL119" s="18" t="s">
        <v>368</v>
      </c>
      <c r="BM119" s="143" t="s">
        <v>4580</v>
      </c>
    </row>
    <row r="120" spans="2:65" s="1" customFormat="1" ht="16.5" customHeight="1">
      <c r="B120" s="33"/>
      <c r="C120" s="177" t="s">
        <v>368</v>
      </c>
      <c r="D120" s="177" t="s">
        <v>424</v>
      </c>
      <c r="E120" s="178" t="s">
        <v>4581</v>
      </c>
      <c r="F120" s="179" t="s">
        <v>4582</v>
      </c>
      <c r="G120" s="180" t="s">
        <v>417</v>
      </c>
      <c r="H120" s="181">
        <v>49</v>
      </c>
      <c r="I120" s="182"/>
      <c r="J120" s="183">
        <f t="shared" si="10"/>
        <v>0</v>
      </c>
      <c r="K120" s="179" t="s">
        <v>19</v>
      </c>
      <c r="L120" s="184"/>
      <c r="M120" s="185" t="s">
        <v>19</v>
      </c>
      <c r="N120" s="186" t="s">
        <v>45</v>
      </c>
      <c r="P120" s="141">
        <f t="shared" si="11"/>
        <v>0</v>
      </c>
      <c r="Q120" s="141">
        <v>0</v>
      </c>
      <c r="R120" s="141">
        <f t="shared" si="12"/>
        <v>0</v>
      </c>
      <c r="S120" s="141">
        <v>0</v>
      </c>
      <c r="T120" s="142">
        <f t="shared" si="13"/>
        <v>0</v>
      </c>
      <c r="AR120" s="143" t="s">
        <v>498</v>
      </c>
      <c r="AT120" s="143" t="s">
        <v>424</v>
      </c>
      <c r="AU120" s="143" t="s">
        <v>83</v>
      </c>
      <c r="AY120" s="18" t="s">
        <v>210</v>
      </c>
      <c r="BE120" s="144">
        <f t="shared" si="14"/>
        <v>0</v>
      </c>
      <c r="BF120" s="144">
        <f t="shared" si="15"/>
        <v>0</v>
      </c>
      <c r="BG120" s="144">
        <f t="shared" si="16"/>
        <v>0</v>
      </c>
      <c r="BH120" s="144">
        <f t="shared" si="17"/>
        <v>0</v>
      </c>
      <c r="BI120" s="144">
        <f t="shared" si="18"/>
        <v>0</v>
      </c>
      <c r="BJ120" s="18" t="s">
        <v>81</v>
      </c>
      <c r="BK120" s="144">
        <f t="shared" si="19"/>
        <v>0</v>
      </c>
      <c r="BL120" s="18" t="s">
        <v>368</v>
      </c>
      <c r="BM120" s="143" t="s">
        <v>4583</v>
      </c>
    </row>
    <row r="121" spans="2:65" s="1" customFormat="1" ht="16.5" customHeight="1">
      <c r="B121" s="33"/>
      <c r="C121" s="177" t="s">
        <v>374</v>
      </c>
      <c r="D121" s="177" t="s">
        <v>424</v>
      </c>
      <c r="E121" s="178" t="s">
        <v>4584</v>
      </c>
      <c r="F121" s="179" t="s">
        <v>4585</v>
      </c>
      <c r="G121" s="180" t="s">
        <v>417</v>
      </c>
      <c r="H121" s="181">
        <v>58</v>
      </c>
      <c r="I121" s="182"/>
      <c r="J121" s="183">
        <f t="shared" si="10"/>
        <v>0</v>
      </c>
      <c r="K121" s="179" t="s">
        <v>19</v>
      </c>
      <c r="L121" s="184"/>
      <c r="M121" s="185" t="s">
        <v>19</v>
      </c>
      <c r="N121" s="186" t="s">
        <v>45</v>
      </c>
      <c r="P121" s="141">
        <f t="shared" si="11"/>
        <v>0</v>
      </c>
      <c r="Q121" s="141">
        <v>0</v>
      </c>
      <c r="R121" s="141">
        <f t="shared" si="12"/>
        <v>0</v>
      </c>
      <c r="S121" s="141">
        <v>0</v>
      </c>
      <c r="T121" s="142">
        <f t="shared" si="13"/>
        <v>0</v>
      </c>
      <c r="AR121" s="143" t="s">
        <v>498</v>
      </c>
      <c r="AT121" s="143" t="s">
        <v>424</v>
      </c>
      <c r="AU121" s="143" t="s">
        <v>83</v>
      </c>
      <c r="AY121" s="18" t="s">
        <v>210</v>
      </c>
      <c r="BE121" s="144">
        <f t="shared" si="14"/>
        <v>0</v>
      </c>
      <c r="BF121" s="144">
        <f t="shared" si="15"/>
        <v>0</v>
      </c>
      <c r="BG121" s="144">
        <f t="shared" si="16"/>
        <v>0</v>
      </c>
      <c r="BH121" s="144">
        <f t="shared" si="17"/>
        <v>0</v>
      </c>
      <c r="BI121" s="144">
        <f t="shared" si="18"/>
        <v>0</v>
      </c>
      <c r="BJ121" s="18" t="s">
        <v>81</v>
      </c>
      <c r="BK121" s="144">
        <f t="shared" si="19"/>
        <v>0</v>
      </c>
      <c r="BL121" s="18" t="s">
        <v>368</v>
      </c>
      <c r="BM121" s="143" t="s">
        <v>4586</v>
      </c>
    </row>
    <row r="122" spans="2:65" s="1" customFormat="1" ht="16.5" customHeight="1">
      <c r="B122" s="33"/>
      <c r="C122" s="177" t="s">
        <v>386</v>
      </c>
      <c r="D122" s="177" t="s">
        <v>424</v>
      </c>
      <c r="E122" s="178" t="s">
        <v>4587</v>
      </c>
      <c r="F122" s="179" t="s">
        <v>4588</v>
      </c>
      <c r="G122" s="180" t="s">
        <v>417</v>
      </c>
      <c r="H122" s="181">
        <v>75</v>
      </c>
      <c r="I122" s="182"/>
      <c r="J122" s="183">
        <f t="shared" si="10"/>
        <v>0</v>
      </c>
      <c r="K122" s="179" t="s">
        <v>19</v>
      </c>
      <c r="L122" s="184"/>
      <c r="M122" s="185" t="s">
        <v>19</v>
      </c>
      <c r="N122" s="186" t="s">
        <v>45</v>
      </c>
      <c r="P122" s="141">
        <f t="shared" si="11"/>
        <v>0</v>
      </c>
      <c r="Q122" s="141">
        <v>0</v>
      </c>
      <c r="R122" s="141">
        <f t="shared" si="12"/>
        <v>0</v>
      </c>
      <c r="S122" s="141">
        <v>0</v>
      </c>
      <c r="T122" s="142">
        <f t="shared" si="13"/>
        <v>0</v>
      </c>
      <c r="AR122" s="143" t="s">
        <v>498</v>
      </c>
      <c r="AT122" s="143" t="s">
        <v>424</v>
      </c>
      <c r="AU122" s="143" t="s">
        <v>83</v>
      </c>
      <c r="AY122" s="18" t="s">
        <v>210</v>
      </c>
      <c r="BE122" s="144">
        <f t="shared" si="14"/>
        <v>0</v>
      </c>
      <c r="BF122" s="144">
        <f t="shared" si="15"/>
        <v>0</v>
      </c>
      <c r="BG122" s="144">
        <f t="shared" si="16"/>
        <v>0</v>
      </c>
      <c r="BH122" s="144">
        <f t="shared" si="17"/>
        <v>0</v>
      </c>
      <c r="BI122" s="144">
        <f t="shared" si="18"/>
        <v>0</v>
      </c>
      <c r="BJ122" s="18" t="s">
        <v>81</v>
      </c>
      <c r="BK122" s="144">
        <f t="shared" si="19"/>
        <v>0</v>
      </c>
      <c r="BL122" s="18" t="s">
        <v>368</v>
      </c>
      <c r="BM122" s="143" t="s">
        <v>4589</v>
      </c>
    </row>
    <row r="123" spans="2:65" s="1" customFormat="1" ht="16.5" customHeight="1">
      <c r="B123" s="33"/>
      <c r="C123" s="177" t="s">
        <v>399</v>
      </c>
      <c r="D123" s="177" t="s">
        <v>424</v>
      </c>
      <c r="E123" s="178" t="s">
        <v>4590</v>
      </c>
      <c r="F123" s="179" t="s">
        <v>4591</v>
      </c>
      <c r="G123" s="180" t="s">
        <v>868</v>
      </c>
      <c r="H123" s="181">
        <v>5</v>
      </c>
      <c r="I123" s="182"/>
      <c r="J123" s="183">
        <f t="shared" si="10"/>
        <v>0</v>
      </c>
      <c r="K123" s="179" t="s">
        <v>19</v>
      </c>
      <c r="L123" s="184"/>
      <c r="M123" s="185" t="s">
        <v>19</v>
      </c>
      <c r="N123" s="186" t="s">
        <v>45</v>
      </c>
      <c r="P123" s="141">
        <f t="shared" si="11"/>
        <v>0</v>
      </c>
      <c r="Q123" s="141">
        <v>0</v>
      </c>
      <c r="R123" s="141">
        <f t="shared" si="12"/>
        <v>0</v>
      </c>
      <c r="S123" s="141">
        <v>0</v>
      </c>
      <c r="T123" s="142">
        <f t="shared" si="13"/>
        <v>0</v>
      </c>
      <c r="AR123" s="143" t="s">
        <v>498</v>
      </c>
      <c r="AT123" s="143" t="s">
        <v>424</v>
      </c>
      <c r="AU123" s="143" t="s">
        <v>83</v>
      </c>
      <c r="AY123" s="18" t="s">
        <v>210</v>
      </c>
      <c r="BE123" s="144">
        <f t="shared" si="14"/>
        <v>0</v>
      </c>
      <c r="BF123" s="144">
        <f t="shared" si="15"/>
        <v>0</v>
      </c>
      <c r="BG123" s="144">
        <f t="shared" si="16"/>
        <v>0</v>
      </c>
      <c r="BH123" s="144">
        <f t="shared" si="17"/>
        <v>0</v>
      </c>
      <c r="BI123" s="144">
        <f t="shared" si="18"/>
        <v>0</v>
      </c>
      <c r="BJ123" s="18" t="s">
        <v>81</v>
      </c>
      <c r="BK123" s="144">
        <f t="shared" si="19"/>
        <v>0</v>
      </c>
      <c r="BL123" s="18" t="s">
        <v>368</v>
      </c>
      <c r="BM123" s="143" t="s">
        <v>4592</v>
      </c>
    </row>
    <row r="124" spans="2:65" s="1" customFormat="1" ht="16.5" customHeight="1">
      <c r="B124" s="33"/>
      <c r="C124" s="177" t="s">
        <v>406</v>
      </c>
      <c r="D124" s="177" t="s">
        <v>424</v>
      </c>
      <c r="E124" s="178" t="s">
        <v>3777</v>
      </c>
      <c r="F124" s="179" t="s">
        <v>3778</v>
      </c>
      <c r="G124" s="180" t="s">
        <v>868</v>
      </c>
      <c r="H124" s="181">
        <v>7</v>
      </c>
      <c r="I124" s="182"/>
      <c r="J124" s="183">
        <f t="shared" si="10"/>
        <v>0</v>
      </c>
      <c r="K124" s="179" t="s">
        <v>19</v>
      </c>
      <c r="L124" s="184"/>
      <c r="M124" s="185" t="s">
        <v>19</v>
      </c>
      <c r="N124" s="186" t="s">
        <v>45</v>
      </c>
      <c r="P124" s="141">
        <f t="shared" si="11"/>
        <v>0</v>
      </c>
      <c r="Q124" s="141">
        <v>0</v>
      </c>
      <c r="R124" s="141">
        <f t="shared" si="12"/>
        <v>0</v>
      </c>
      <c r="S124" s="141">
        <v>0</v>
      </c>
      <c r="T124" s="142">
        <f t="shared" si="13"/>
        <v>0</v>
      </c>
      <c r="AR124" s="143" t="s">
        <v>498</v>
      </c>
      <c r="AT124" s="143" t="s">
        <v>424</v>
      </c>
      <c r="AU124" s="143" t="s">
        <v>83</v>
      </c>
      <c r="AY124" s="18" t="s">
        <v>210</v>
      </c>
      <c r="BE124" s="144">
        <f t="shared" si="14"/>
        <v>0</v>
      </c>
      <c r="BF124" s="144">
        <f t="shared" si="15"/>
        <v>0</v>
      </c>
      <c r="BG124" s="144">
        <f t="shared" si="16"/>
        <v>0</v>
      </c>
      <c r="BH124" s="144">
        <f t="shared" si="17"/>
        <v>0</v>
      </c>
      <c r="BI124" s="144">
        <f t="shared" si="18"/>
        <v>0</v>
      </c>
      <c r="BJ124" s="18" t="s">
        <v>81</v>
      </c>
      <c r="BK124" s="144">
        <f t="shared" si="19"/>
        <v>0</v>
      </c>
      <c r="BL124" s="18" t="s">
        <v>368</v>
      </c>
      <c r="BM124" s="143" t="s">
        <v>4593</v>
      </c>
    </row>
    <row r="125" spans="2:65" s="1" customFormat="1" ht="16.5" customHeight="1">
      <c r="B125" s="33"/>
      <c r="C125" s="177" t="s">
        <v>7</v>
      </c>
      <c r="D125" s="177" t="s">
        <v>424</v>
      </c>
      <c r="E125" s="178" t="s">
        <v>4594</v>
      </c>
      <c r="F125" s="179" t="s">
        <v>4595</v>
      </c>
      <c r="G125" s="180" t="s">
        <v>868</v>
      </c>
      <c r="H125" s="181">
        <v>6</v>
      </c>
      <c r="I125" s="182"/>
      <c r="J125" s="183">
        <f t="shared" si="10"/>
        <v>0</v>
      </c>
      <c r="K125" s="179" t="s">
        <v>19</v>
      </c>
      <c r="L125" s="184"/>
      <c r="M125" s="185" t="s">
        <v>19</v>
      </c>
      <c r="N125" s="186" t="s">
        <v>45</v>
      </c>
      <c r="P125" s="141">
        <f t="shared" si="11"/>
        <v>0</v>
      </c>
      <c r="Q125" s="141">
        <v>0</v>
      </c>
      <c r="R125" s="141">
        <f t="shared" si="12"/>
        <v>0</v>
      </c>
      <c r="S125" s="141">
        <v>0</v>
      </c>
      <c r="T125" s="142">
        <f t="shared" si="13"/>
        <v>0</v>
      </c>
      <c r="AR125" s="143" t="s">
        <v>498</v>
      </c>
      <c r="AT125" s="143" t="s">
        <v>424</v>
      </c>
      <c r="AU125" s="143" t="s">
        <v>83</v>
      </c>
      <c r="AY125" s="18" t="s">
        <v>210</v>
      </c>
      <c r="BE125" s="144">
        <f t="shared" si="14"/>
        <v>0</v>
      </c>
      <c r="BF125" s="144">
        <f t="shared" si="15"/>
        <v>0</v>
      </c>
      <c r="BG125" s="144">
        <f t="shared" si="16"/>
        <v>0</v>
      </c>
      <c r="BH125" s="144">
        <f t="shared" si="17"/>
        <v>0</v>
      </c>
      <c r="BI125" s="144">
        <f t="shared" si="18"/>
        <v>0</v>
      </c>
      <c r="BJ125" s="18" t="s">
        <v>81</v>
      </c>
      <c r="BK125" s="144">
        <f t="shared" si="19"/>
        <v>0</v>
      </c>
      <c r="BL125" s="18" t="s">
        <v>368</v>
      </c>
      <c r="BM125" s="143" t="s">
        <v>4596</v>
      </c>
    </row>
    <row r="126" spans="2:65" s="1" customFormat="1" ht="16.5" customHeight="1">
      <c r="B126" s="33"/>
      <c r="C126" s="177" t="s">
        <v>423</v>
      </c>
      <c r="D126" s="177" t="s">
        <v>424</v>
      </c>
      <c r="E126" s="178" t="s">
        <v>4597</v>
      </c>
      <c r="F126" s="179" t="s">
        <v>3781</v>
      </c>
      <c r="G126" s="180" t="s">
        <v>295</v>
      </c>
      <c r="H126" s="181">
        <v>1</v>
      </c>
      <c r="I126" s="182"/>
      <c r="J126" s="183">
        <f t="shared" si="10"/>
        <v>0</v>
      </c>
      <c r="K126" s="179" t="s">
        <v>19</v>
      </c>
      <c r="L126" s="184"/>
      <c r="M126" s="185" t="s">
        <v>19</v>
      </c>
      <c r="N126" s="186" t="s">
        <v>45</v>
      </c>
      <c r="P126" s="141">
        <f t="shared" si="11"/>
        <v>0</v>
      </c>
      <c r="Q126" s="141">
        <v>0</v>
      </c>
      <c r="R126" s="141">
        <f t="shared" si="12"/>
        <v>0</v>
      </c>
      <c r="S126" s="141">
        <v>0</v>
      </c>
      <c r="T126" s="142">
        <f t="shared" si="13"/>
        <v>0</v>
      </c>
      <c r="AR126" s="143" t="s">
        <v>498</v>
      </c>
      <c r="AT126" s="143" t="s">
        <v>424</v>
      </c>
      <c r="AU126" s="143" t="s">
        <v>83</v>
      </c>
      <c r="AY126" s="18" t="s">
        <v>210</v>
      </c>
      <c r="BE126" s="144">
        <f t="shared" si="14"/>
        <v>0</v>
      </c>
      <c r="BF126" s="144">
        <f t="shared" si="15"/>
        <v>0</v>
      </c>
      <c r="BG126" s="144">
        <f t="shared" si="16"/>
        <v>0</v>
      </c>
      <c r="BH126" s="144">
        <f t="shared" si="17"/>
        <v>0</v>
      </c>
      <c r="BI126" s="144">
        <f t="shared" si="18"/>
        <v>0</v>
      </c>
      <c r="BJ126" s="18" t="s">
        <v>81</v>
      </c>
      <c r="BK126" s="144">
        <f t="shared" si="19"/>
        <v>0</v>
      </c>
      <c r="BL126" s="18" t="s">
        <v>368</v>
      </c>
      <c r="BM126" s="143" t="s">
        <v>4598</v>
      </c>
    </row>
    <row r="127" spans="2:65" s="1" customFormat="1" ht="16.5" customHeight="1">
      <c r="B127" s="33"/>
      <c r="C127" s="177" t="s">
        <v>428</v>
      </c>
      <c r="D127" s="177" t="s">
        <v>424</v>
      </c>
      <c r="E127" s="178" t="s">
        <v>4599</v>
      </c>
      <c r="F127" s="179" t="s">
        <v>3784</v>
      </c>
      <c r="G127" s="180" t="s">
        <v>295</v>
      </c>
      <c r="H127" s="181">
        <v>1</v>
      </c>
      <c r="I127" s="182"/>
      <c r="J127" s="183">
        <f t="shared" si="10"/>
        <v>0</v>
      </c>
      <c r="K127" s="179" t="s">
        <v>19</v>
      </c>
      <c r="L127" s="184"/>
      <c r="M127" s="185" t="s">
        <v>19</v>
      </c>
      <c r="N127" s="186" t="s">
        <v>45</v>
      </c>
      <c r="P127" s="141">
        <f t="shared" si="11"/>
        <v>0</v>
      </c>
      <c r="Q127" s="141">
        <v>0</v>
      </c>
      <c r="R127" s="141">
        <f t="shared" si="12"/>
        <v>0</v>
      </c>
      <c r="S127" s="141">
        <v>0</v>
      </c>
      <c r="T127" s="142">
        <f t="shared" si="13"/>
        <v>0</v>
      </c>
      <c r="AR127" s="143" t="s">
        <v>498</v>
      </c>
      <c r="AT127" s="143" t="s">
        <v>424</v>
      </c>
      <c r="AU127" s="143" t="s">
        <v>83</v>
      </c>
      <c r="AY127" s="18" t="s">
        <v>210</v>
      </c>
      <c r="BE127" s="144">
        <f t="shared" si="14"/>
        <v>0</v>
      </c>
      <c r="BF127" s="144">
        <f t="shared" si="15"/>
        <v>0</v>
      </c>
      <c r="BG127" s="144">
        <f t="shared" si="16"/>
        <v>0</v>
      </c>
      <c r="BH127" s="144">
        <f t="shared" si="17"/>
        <v>0</v>
      </c>
      <c r="BI127" s="144">
        <f t="shared" si="18"/>
        <v>0</v>
      </c>
      <c r="BJ127" s="18" t="s">
        <v>81</v>
      </c>
      <c r="BK127" s="144">
        <f t="shared" si="19"/>
        <v>0</v>
      </c>
      <c r="BL127" s="18" t="s">
        <v>368</v>
      </c>
      <c r="BM127" s="143" t="s">
        <v>4600</v>
      </c>
    </row>
    <row r="128" spans="2:65" s="1" customFormat="1" ht="16.5" customHeight="1">
      <c r="B128" s="33"/>
      <c r="C128" s="177" t="s">
        <v>435</v>
      </c>
      <c r="D128" s="177" t="s">
        <v>424</v>
      </c>
      <c r="E128" s="178" t="s">
        <v>3795</v>
      </c>
      <c r="F128" s="179" t="s">
        <v>3796</v>
      </c>
      <c r="G128" s="180" t="s">
        <v>868</v>
      </c>
      <c r="H128" s="181">
        <v>50</v>
      </c>
      <c r="I128" s="182"/>
      <c r="J128" s="183">
        <f t="shared" si="10"/>
        <v>0</v>
      </c>
      <c r="K128" s="179" t="s">
        <v>19</v>
      </c>
      <c r="L128" s="184"/>
      <c r="M128" s="185" t="s">
        <v>19</v>
      </c>
      <c r="N128" s="186" t="s">
        <v>45</v>
      </c>
      <c r="P128" s="141">
        <f t="shared" si="11"/>
        <v>0</v>
      </c>
      <c r="Q128" s="141">
        <v>0</v>
      </c>
      <c r="R128" s="141">
        <f t="shared" si="12"/>
        <v>0</v>
      </c>
      <c r="S128" s="141">
        <v>0</v>
      </c>
      <c r="T128" s="142">
        <f t="shared" si="13"/>
        <v>0</v>
      </c>
      <c r="AR128" s="143" t="s">
        <v>498</v>
      </c>
      <c r="AT128" s="143" t="s">
        <v>424</v>
      </c>
      <c r="AU128" s="143" t="s">
        <v>83</v>
      </c>
      <c r="AY128" s="18" t="s">
        <v>210</v>
      </c>
      <c r="BE128" s="144">
        <f t="shared" si="14"/>
        <v>0</v>
      </c>
      <c r="BF128" s="144">
        <f t="shared" si="15"/>
        <v>0</v>
      </c>
      <c r="BG128" s="144">
        <f t="shared" si="16"/>
        <v>0</v>
      </c>
      <c r="BH128" s="144">
        <f t="shared" si="17"/>
        <v>0</v>
      </c>
      <c r="BI128" s="144">
        <f t="shared" si="18"/>
        <v>0</v>
      </c>
      <c r="BJ128" s="18" t="s">
        <v>81</v>
      </c>
      <c r="BK128" s="144">
        <f t="shared" si="19"/>
        <v>0</v>
      </c>
      <c r="BL128" s="18" t="s">
        <v>368</v>
      </c>
      <c r="BM128" s="143" t="s">
        <v>4601</v>
      </c>
    </row>
    <row r="129" spans="2:65" s="1" customFormat="1" ht="16.5" customHeight="1">
      <c r="B129" s="33"/>
      <c r="C129" s="177" t="s">
        <v>450</v>
      </c>
      <c r="D129" s="177" t="s">
        <v>424</v>
      </c>
      <c r="E129" s="178" t="s">
        <v>4602</v>
      </c>
      <c r="F129" s="179" t="s">
        <v>4603</v>
      </c>
      <c r="G129" s="180" t="s">
        <v>868</v>
      </c>
      <c r="H129" s="181">
        <v>10</v>
      </c>
      <c r="I129" s="182"/>
      <c r="J129" s="183">
        <f t="shared" si="10"/>
        <v>0</v>
      </c>
      <c r="K129" s="179" t="s">
        <v>19</v>
      </c>
      <c r="L129" s="184"/>
      <c r="M129" s="185" t="s">
        <v>19</v>
      </c>
      <c r="N129" s="186" t="s">
        <v>45</v>
      </c>
      <c r="P129" s="141">
        <f t="shared" si="11"/>
        <v>0</v>
      </c>
      <c r="Q129" s="141">
        <v>0</v>
      </c>
      <c r="R129" s="141">
        <f t="shared" si="12"/>
        <v>0</v>
      </c>
      <c r="S129" s="141">
        <v>0</v>
      </c>
      <c r="T129" s="142">
        <f t="shared" si="13"/>
        <v>0</v>
      </c>
      <c r="AR129" s="143" t="s">
        <v>498</v>
      </c>
      <c r="AT129" s="143" t="s">
        <v>424</v>
      </c>
      <c r="AU129" s="143" t="s">
        <v>83</v>
      </c>
      <c r="AY129" s="18" t="s">
        <v>210</v>
      </c>
      <c r="BE129" s="144">
        <f t="shared" si="14"/>
        <v>0</v>
      </c>
      <c r="BF129" s="144">
        <f t="shared" si="15"/>
        <v>0</v>
      </c>
      <c r="BG129" s="144">
        <f t="shared" si="16"/>
        <v>0</v>
      </c>
      <c r="BH129" s="144">
        <f t="shared" si="17"/>
        <v>0</v>
      </c>
      <c r="BI129" s="144">
        <f t="shared" si="18"/>
        <v>0</v>
      </c>
      <c r="BJ129" s="18" t="s">
        <v>81</v>
      </c>
      <c r="BK129" s="144">
        <f t="shared" si="19"/>
        <v>0</v>
      </c>
      <c r="BL129" s="18" t="s">
        <v>368</v>
      </c>
      <c r="BM129" s="143" t="s">
        <v>4604</v>
      </c>
    </row>
    <row r="130" spans="2:65" s="1" customFormat="1" ht="16.5" customHeight="1">
      <c r="B130" s="33"/>
      <c r="C130" s="177" t="s">
        <v>456</v>
      </c>
      <c r="D130" s="177" t="s">
        <v>424</v>
      </c>
      <c r="E130" s="178" t="s">
        <v>4605</v>
      </c>
      <c r="F130" s="179" t="s">
        <v>4606</v>
      </c>
      <c r="G130" s="180" t="s">
        <v>868</v>
      </c>
      <c r="H130" s="181">
        <v>18</v>
      </c>
      <c r="I130" s="182"/>
      <c r="J130" s="183">
        <f t="shared" si="10"/>
        <v>0</v>
      </c>
      <c r="K130" s="179" t="s">
        <v>19</v>
      </c>
      <c r="L130" s="184"/>
      <c r="M130" s="185" t="s">
        <v>19</v>
      </c>
      <c r="N130" s="186" t="s">
        <v>45</v>
      </c>
      <c r="P130" s="141">
        <f t="shared" si="11"/>
        <v>0</v>
      </c>
      <c r="Q130" s="141">
        <v>0</v>
      </c>
      <c r="R130" s="141">
        <f t="shared" si="12"/>
        <v>0</v>
      </c>
      <c r="S130" s="141">
        <v>0</v>
      </c>
      <c r="T130" s="142">
        <f t="shared" si="13"/>
        <v>0</v>
      </c>
      <c r="AR130" s="143" t="s">
        <v>498</v>
      </c>
      <c r="AT130" s="143" t="s">
        <v>424</v>
      </c>
      <c r="AU130" s="143" t="s">
        <v>83</v>
      </c>
      <c r="AY130" s="18" t="s">
        <v>210</v>
      </c>
      <c r="BE130" s="144">
        <f t="shared" si="14"/>
        <v>0</v>
      </c>
      <c r="BF130" s="144">
        <f t="shared" si="15"/>
        <v>0</v>
      </c>
      <c r="BG130" s="144">
        <f t="shared" si="16"/>
        <v>0</v>
      </c>
      <c r="BH130" s="144">
        <f t="shared" si="17"/>
        <v>0</v>
      </c>
      <c r="BI130" s="144">
        <f t="shared" si="18"/>
        <v>0</v>
      </c>
      <c r="BJ130" s="18" t="s">
        <v>81</v>
      </c>
      <c r="BK130" s="144">
        <f t="shared" si="19"/>
        <v>0</v>
      </c>
      <c r="BL130" s="18" t="s">
        <v>368</v>
      </c>
      <c r="BM130" s="143" t="s">
        <v>4607</v>
      </c>
    </row>
    <row r="131" spans="2:63" s="11" customFormat="1" ht="22.9" customHeight="1">
      <c r="B131" s="120"/>
      <c r="D131" s="121" t="s">
        <v>73</v>
      </c>
      <c r="E131" s="130" t="s">
        <v>3801</v>
      </c>
      <c r="F131" s="130" t="s">
        <v>2252</v>
      </c>
      <c r="I131" s="123"/>
      <c r="J131" s="131">
        <f>BK131</f>
        <v>0</v>
      </c>
      <c r="L131" s="120"/>
      <c r="M131" s="125"/>
      <c r="P131" s="126">
        <f>SUM(P132:P142)</f>
        <v>0</v>
      </c>
      <c r="R131" s="126">
        <f>SUM(R132:R142)</f>
        <v>0</v>
      </c>
      <c r="T131" s="127">
        <f>SUM(T132:T142)</f>
        <v>0</v>
      </c>
      <c r="AR131" s="121" t="s">
        <v>83</v>
      </c>
      <c r="AT131" s="128" t="s">
        <v>73</v>
      </c>
      <c r="AU131" s="128" t="s">
        <v>81</v>
      </c>
      <c r="AY131" s="121" t="s">
        <v>210</v>
      </c>
      <c r="BK131" s="129">
        <f>SUM(BK132:BK142)</f>
        <v>0</v>
      </c>
    </row>
    <row r="132" spans="2:65" s="1" customFormat="1" ht="16.5" customHeight="1">
      <c r="B132" s="33"/>
      <c r="C132" s="177" t="s">
        <v>467</v>
      </c>
      <c r="D132" s="177" t="s">
        <v>424</v>
      </c>
      <c r="E132" s="178" t="s">
        <v>4608</v>
      </c>
      <c r="F132" s="179" t="s">
        <v>3828</v>
      </c>
      <c r="G132" s="180" t="s">
        <v>868</v>
      </c>
      <c r="H132" s="181">
        <v>5</v>
      </c>
      <c r="I132" s="182"/>
      <c r="J132" s="183">
        <f aca="true" t="shared" si="20" ref="J132:J142">ROUND(I132*H132,2)</f>
        <v>0</v>
      </c>
      <c r="K132" s="179" t="s">
        <v>19</v>
      </c>
      <c r="L132" s="184"/>
      <c r="M132" s="185" t="s">
        <v>19</v>
      </c>
      <c r="N132" s="186" t="s">
        <v>45</v>
      </c>
      <c r="P132" s="141">
        <f aca="true" t="shared" si="21" ref="P132:P142">O132*H132</f>
        <v>0</v>
      </c>
      <c r="Q132" s="141">
        <v>0</v>
      </c>
      <c r="R132" s="141">
        <f aca="true" t="shared" si="22" ref="R132:R142">Q132*H132</f>
        <v>0</v>
      </c>
      <c r="S132" s="141">
        <v>0</v>
      </c>
      <c r="T132" s="142">
        <f aca="true" t="shared" si="23" ref="T132:T142">S132*H132</f>
        <v>0</v>
      </c>
      <c r="AR132" s="143" t="s">
        <v>498</v>
      </c>
      <c r="AT132" s="143" t="s">
        <v>424</v>
      </c>
      <c r="AU132" s="143" t="s">
        <v>83</v>
      </c>
      <c r="AY132" s="18" t="s">
        <v>210</v>
      </c>
      <c r="BE132" s="144">
        <f aca="true" t="shared" si="24" ref="BE132:BE142">IF(N132="základní",J132,0)</f>
        <v>0</v>
      </c>
      <c r="BF132" s="144">
        <f aca="true" t="shared" si="25" ref="BF132:BF142">IF(N132="snížená",J132,0)</f>
        <v>0</v>
      </c>
      <c r="BG132" s="144">
        <f aca="true" t="shared" si="26" ref="BG132:BG142">IF(N132="zákl. přenesená",J132,0)</f>
        <v>0</v>
      </c>
      <c r="BH132" s="144">
        <f aca="true" t="shared" si="27" ref="BH132:BH142">IF(N132="sníž. přenesená",J132,0)</f>
        <v>0</v>
      </c>
      <c r="BI132" s="144">
        <f aca="true" t="shared" si="28" ref="BI132:BI142">IF(N132="nulová",J132,0)</f>
        <v>0</v>
      </c>
      <c r="BJ132" s="18" t="s">
        <v>81</v>
      </c>
      <c r="BK132" s="144">
        <f aca="true" t="shared" si="29" ref="BK132:BK142">ROUND(I132*H132,2)</f>
        <v>0</v>
      </c>
      <c r="BL132" s="18" t="s">
        <v>368</v>
      </c>
      <c r="BM132" s="143" t="s">
        <v>4609</v>
      </c>
    </row>
    <row r="133" spans="2:65" s="1" customFormat="1" ht="16.5" customHeight="1">
      <c r="B133" s="33"/>
      <c r="C133" s="177" t="s">
        <v>474</v>
      </c>
      <c r="D133" s="177" t="s">
        <v>424</v>
      </c>
      <c r="E133" s="178" t="s">
        <v>4610</v>
      </c>
      <c r="F133" s="179" t="s">
        <v>3834</v>
      </c>
      <c r="G133" s="180" t="s">
        <v>295</v>
      </c>
      <c r="H133" s="181">
        <v>1</v>
      </c>
      <c r="I133" s="182"/>
      <c r="J133" s="183">
        <f t="shared" si="20"/>
        <v>0</v>
      </c>
      <c r="K133" s="179" t="s">
        <v>19</v>
      </c>
      <c r="L133" s="184"/>
      <c r="M133" s="185" t="s">
        <v>19</v>
      </c>
      <c r="N133" s="186" t="s">
        <v>45</v>
      </c>
      <c r="P133" s="141">
        <f t="shared" si="21"/>
        <v>0</v>
      </c>
      <c r="Q133" s="141">
        <v>0</v>
      </c>
      <c r="R133" s="141">
        <f t="shared" si="22"/>
        <v>0</v>
      </c>
      <c r="S133" s="141">
        <v>0</v>
      </c>
      <c r="T133" s="142">
        <f t="shared" si="23"/>
        <v>0</v>
      </c>
      <c r="AR133" s="143" t="s">
        <v>498</v>
      </c>
      <c r="AT133" s="143" t="s">
        <v>424</v>
      </c>
      <c r="AU133" s="143" t="s">
        <v>83</v>
      </c>
      <c r="AY133" s="18" t="s">
        <v>210</v>
      </c>
      <c r="BE133" s="144">
        <f t="shared" si="24"/>
        <v>0</v>
      </c>
      <c r="BF133" s="144">
        <f t="shared" si="25"/>
        <v>0</v>
      </c>
      <c r="BG133" s="144">
        <f t="shared" si="26"/>
        <v>0</v>
      </c>
      <c r="BH133" s="144">
        <f t="shared" si="27"/>
        <v>0</v>
      </c>
      <c r="BI133" s="144">
        <f t="shared" si="28"/>
        <v>0</v>
      </c>
      <c r="BJ133" s="18" t="s">
        <v>81</v>
      </c>
      <c r="BK133" s="144">
        <f t="shared" si="29"/>
        <v>0</v>
      </c>
      <c r="BL133" s="18" t="s">
        <v>368</v>
      </c>
      <c r="BM133" s="143" t="s">
        <v>4611</v>
      </c>
    </row>
    <row r="134" spans="2:65" s="1" customFormat="1" ht="16.5" customHeight="1">
      <c r="B134" s="33"/>
      <c r="C134" s="177" t="s">
        <v>481</v>
      </c>
      <c r="D134" s="177" t="s">
        <v>424</v>
      </c>
      <c r="E134" s="178" t="s">
        <v>3836</v>
      </c>
      <c r="F134" s="179" t="s">
        <v>3837</v>
      </c>
      <c r="G134" s="180" t="s">
        <v>3838</v>
      </c>
      <c r="H134" s="181">
        <v>3</v>
      </c>
      <c r="I134" s="182"/>
      <c r="J134" s="183">
        <f t="shared" si="20"/>
        <v>0</v>
      </c>
      <c r="K134" s="179" t="s">
        <v>19</v>
      </c>
      <c r="L134" s="184"/>
      <c r="M134" s="185" t="s">
        <v>19</v>
      </c>
      <c r="N134" s="186" t="s">
        <v>45</v>
      </c>
      <c r="P134" s="141">
        <f t="shared" si="21"/>
        <v>0</v>
      </c>
      <c r="Q134" s="141">
        <v>0</v>
      </c>
      <c r="R134" s="141">
        <f t="shared" si="22"/>
        <v>0</v>
      </c>
      <c r="S134" s="141">
        <v>0</v>
      </c>
      <c r="T134" s="142">
        <f t="shared" si="23"/>
        <v>0</v>
      </c>
      <c r="AR134" s="143" t="s">
        <v>498</v>
      </c>
      <c r="AT134" s="143" t="s">
        <v>424</v>
      </c>
      <c r="AU134" s="143" t="s">
        <v>83</v>
      </c>
      <c r="AY134" s="18" t="s">
        <v>210</v>
      </c>
      <c r="BE134" s="144">
        <f t="shared" si="24"/>
        <v>0</v>
      </c>
      <c r="BF134" s="144">
        <f t="shared" si="25"/>
        <v>0</v>
      </c>
      <c r="BG134" s="144">
        <f t="shared" si="26"/>
        <v>0</v>
      </c>
      <c r="BH134" s="144">
        <f t="shared" si="27"/>
        <v>0</v>
      </c>
      <c r="BI134" s="144">
        <f t="shared" si="28"/>
        <v>0</v>
      </c>
      <c r="BJ134" s="18" t="s">
        <v>81</v>
      </c>
      <c r="BK134" s="144">
        <f t="shared" si="29"/>
        <v>0</v>
      </c>
      <c r="BL134" s="18" t="s">
        <v>368</v>
      </c>
      <c r="BM134" s="143" t="s">
        <v>4612</v>
      </c>
    </row>
    <row r="135" spans="2:65" s="1" customFormat="1" ht="16.5" customHeight="1">
      <c r="B135" s="33"/>
      <c r="C135" s="177" t="s">
        <v>487</v>
      </c>
      <c r="D135" s="177" t="s">
        <v>424</v>
      </c>
      <c r="E135" s="178" t="s">
        <v>4613</v>
      </c>
      <c r="F135" s="179" t="s">
        <v>4614</v>
      </c>
      <c r="G135" s="180" t="s">
        <v>3838</v>
      </c>
      <c r="H135" s="181">
        <v>6</v>
      </c>
      <c r="I135" s="182"/>
      <c r="J135" s="183">
        <f t="shared" si="20"/>
        <v>0</v>
      </c>
      <c r="K135" s="179" t="s">
        <v>19</v>
      </c>
      <c r="L135" s="184"/>
      <c r="M135" s="185" t="s">
        <v>19</v>
      </c>
      <c r="N135" s="186" t="s">
        <v>45</v>
      </c>
      <c r="P135" s="141">
        <f t="shared" si="21"/>
        <v>0</v>
      </c>
      <c r="Q135" s="141">
        <v>0</v>
      </c>
      <c r="R135" s="141">
        <f t="shared" si="22"/>
        <v>0</v>
      </c>
      <c r="S135" s="141">
        <v>0</v>
      </c>
      <c r="T135" s="142">
        <f t="shared" si="23"/>
        <v>0</v>
      </c>
      <c r="AR135" s="143" t="s">
        <v>498</v>
      </c>
      <c r="AT135" s="143" t="s">
        <v>424</v>
      </c>
      <c r="AU135" s="143" t="s">
        <v>83</v>
      </c>
      <c r="AY135" s="18" t="s">
        <v>210</v>
      </c>
      <c r="BE135" s="144">
        <f t="shared" si="24"/>
        <v>0</v>
      </c>
      <c r="BF135" s="144">
        <f t="shared" si="25"/>
        <v>0</v>
      </c>
      <c r="BG135" s="144">
        <f t="shared" si="26"/>
        <v>0</v>
      </c>
      <c r="BH135" s="144">
        <f t="shared" si="27"/>
        <v>0</v>
      </c>
      <c r="BI135" s="144">
        <f t="shared" si="28"/>
        <v>0</v>
      </c>
      <c r="BJ135" s="18" t="s">
        <v>81</v>
      </c>
      <c r="BK135" s="144">
        <f t="shared" si="29"/>
        <v>0</v>
      </c>
      <c r="BL135" s="18" t="s">
        <v>368</v>
      </c>
      <c r="BM135" s="143" t="s">
        <v>4615</v>
      </c>
    </row>
    <row r="136" spans="2:65" s="1" customFormat="1" ht="16.5" customHeight="1">
      <c r="B136" s="33"/>
      <c r="C136" s="177" t="s">
        <v>492</v>
      </c>
      <c r="D136" s="177" t="s">
        <v>424</v>
      </c>
      <c r="E136" s="178" t="s">
        <v>4616</v>
      </c>
      <c r="F136" s="179" t="s">
        <v>3841</v>
      </c>
      <c r="G136" s="180" t="s">
        <v>295</v>
      </c>
      <c r="H136" s="181">
        <v>1</v>
      </c>
      <c r="I136" s="182"/>
      <c r="J136" s="183">
        <f t="shared" si="20"/>
        <v>0</v>
      </c>
      <c r="K136" s="179" t="s">
        <v>19</v>
      </c>
      <c r="L136" s="184"/>
      <c r="M136" s="185" t="s">
        <v>19</v>
      </c>
      <c r="N136" s="186" t="s">
        <v>45</v>
      </c>
      <c r="P136" s="141">
        <f t="shared" si="21"/>
        <v>0</v>
      </c>
      <c r="Q136" s="141">
        <v>0</v>
      </c>
      <c r="R136" s="141">
        <f t="shared" si="22"/>
        <v>0</v>
      </c>
      <c r="S136" s="141">
        <v>0</v>
      </c>
      <c r="T136" s="142">
        <f t="shared" si="23"/>
        <v>0</v>
      </c>
      <c r="AR136" s="143" t="s">
        <v>498</v>
      </c>
      <c r="AT136" s="143" t="s">
        <v>424</v>
      </c>
      <c r="AU136" s="143" t="s">
        <v>83</v>
      </c>
      <c r="AY136" s="18" t="s">
        <v>210</v>
      </c>
      <c r="BE136" s="144">
        <f t="shared" si="24"/>
        <v>0</v>
      </c>
      <c r="BF136" s="144">
        <f t="shared" si="25"/>
        <v>0</v>
      </c>
      <c r="BG136" s="144">
        <f t="shared" si="26"/>
        <v>0</v>
      </c>
      <c r="BH136" s="144">
        <f t="shared" si="27"/>
        <v>0</v>
      </c>
      <c r="BI136" s="144">
        <f t="shared" si="28"/>
        <v>0</v>
      </c>
      <c r="BJ136" s="18" t="s">
        <v>81</v>
      </c>
      <c r="BK136" s="144">
        <f t="shared" si="29"/>
        <v>0</v>
      </c>
      <c r="BL136" s="18" t="s">
        <v>368</v>
      </c>
      <c r="BM136" s="143" t="s">
        <v>4617</v>
      </c>
    </row>
    <row r="137" spans="2:65" s="1" customFormat="1" ht="16.5" customHeight="1">
      <c r="B137" s="33"/>
      <c r="C137" s="177" t="s">
        <v>498</v>
      </c>
      <c r="D137" s="177" t="s">
        <v>424</v>
      </c>
      <c r="E137" s="178" t="s">
        <v>4618</v>
      </c>
      <c r="F137" s="179" t="s">
        <v>3844</v>
      </c>
      <c r="G137" s="180" t="s">
        <v>295</v>
      </c>
      <c r="H137" s="181">
        <v>1</v>
      </c>
      <c r="I137" s="182"/>
      <c r="J137" s="183">
        <f t="shared" si="20"/>
        <v>0</v>
      </c>
      <c r="K137" s="179" t="s">
        <v>19</v>
      </c>
      <c r="L137" s="184"/>
      <c r="M137" s="185" t="s">
        <v>19</v>
      </c>
      <c r="N137" s="186" t="s">
        <v>45</v>
      </c>
      <c r="P137" s="141">
        <f t="shared" si="21"/>
        <v>0</v>
      </c>
      <c r="Q137" s="141">
        <v>0</v>
      </c>
      <c r="R137" s="141">
        <f t="shared" si="22"/>
        <v>0</v>
      </c>
      <c r="S137" s="141">
        <v>0</v>
      </c>
      <c r="T137" s="142">
        <f t="shared" si="23"/>
        <v>0</v>
      </c>
      <c r="AR137" s="143" t="s">
        <v>498</v>
      </c>
      <c r="AT137" s="143" t="s">
        <v>424</v>
      </c>
      <c r="AU137" s="143" t="s">
        <v>83</v>
      </c>
      <c r="AY137" s="18" t="s">
        <v>210</v>
      </c>
      <c r="BE137" s="144">
        <f t="shared" si="24"/>
        <v>0</v>
      </c>
      <c r="BF137" s="144">
        <f t="shared" si="25"/>
        <v>0</v>
      </c>
      <c r="BG137" s="144">
        <f t="shared" si="26"/>
        <v>0</v>
      </c>
      <c r="BH137" s="144">
        <f t="shared" si="27"/>
        <v>0</v>
      </c>
      <c r="BI137" s="144">
        <f t="shared" si="28"/>
        <v>0</v>
      </c>
      <c r="BJ137" s="18" t="s">
        <v>81</v>
      </c>
      <c r="BK137" s="144">
        <f t="shared" si="29"/>
        <v>0</v>
      </c>
      <c r="BL137" s="18" t="s">
        <v>368</v>
      </c>
      <c r="BM137" s="143" t="s">
        <v>4619</v>
      </c>
    </row>
    <row r="138" spans="2:65" s="1" customFormat="1" ht="16.5" customHeight="1">
      <c r="B138" s="33"/>
      <c r="C138" s="132" t="s">
        <v>504</v>
      </c>
      <c r="D138" s="132" t="s">
        <v>212</v>
      </c>
      <c r="E138" s="133" t="s">
        <v>3108</v>
      </c>
      <c r="F138" s="134" t="s">
        <v>4620</v>
      </c>
      <c r="G138" s="135" t="s">
        <v>2180</v>
      </c>
      <c r="H138" s="188"/>
      <c r="I138" s="137"/>
      <c r="J138" s="138">
        <f t="shared" si="20"/>
        <v>0</v>
      </c>
      <c r="K138" s="134" t="s">
        <v>19</v>
      </c>
      <c r="L138" s="33"/>
      <c r="M138" s="139" t="s">
        <v>19</v>
      </c>
      <c r="N138" s="140" t="s">
        <v>45</v>
      </c>
      <c r="P138" s="141">
        <f t="shared" si="21"/>
        <v>0</v>
      </c>
      <c r="Q138" s="141">
        <v>0</v>
      </c>
      <c r="R138" s="141">
        <f t="shared" si="22"/>
        <v>0</v>
      </c>
      <c r="S138" s="141">
        <v>0</v>
      </c>
      <c r="T138" s="142">
        <f t="shared" si="23"/>
        <v>0</v>
      </c>
      <c r="AR138" s="143" t="s">
        <v>368</v>
      </c>
      <c r="AT138" s="143" t="s">
        <v>212</v>
      </c>
      <c r="AU138" s="143" t="s">
        <v>83</v>
      </c>
      <c r="AY138" s="18" t="s">
        <v>210</v>
      </c>
      <c r="BE138" s="144">
        <f t="shared" si="24"/>
        <v>0</v>
      </c>
      <c r="BF138" s="144">
        <f t="shared" si="25"/>
        <v>0</v>
      </c>
      <c r="BG138" s="144">
        <f t="shared" si="26"/>
        <v>0</v>
      </c>
      <c r="BH138" s="144">
        <f t="shared" si="27"/>
        <v>0</v>
      </c>
      <c r="BI138" s="144">
        <f t="shared" si="28"/>
        <v>0</v>
      </c>
      <c r="BJ138" s="18" t="s">
        <v>81</v>
      </c>
      <c r="BK138" s="144">
        <f t="shared" si="29"/>
        <v>0</v>
      </c>
      <c r="BL138" s="18" t="s">
        <v>368</v>
      </c>
      <c r="BM138" s="143" t="s">
        <v>4621</v>
      </c>
    </row>
    <row r="139" spans="2:65" s="1" customFormat="1" ht="16.5" customHeight="1">
      <c r="B139" s="33"/>
      <c r="C139" s="132" t="s">
        <v>514</v>
      </c>
      <c r="D139" s="132" t="s">
        <v>212</v>
      </c>
      <c r="E139" s="133" t="s">
        <v>4622</v>
      </c>
      <c r="F139" s="134" t="s">
        <v>3850</v>
      </c>
      <c r="G139" s="135" t="s">
        <v>2180</v>
      </c>
      <c r="H139" s="188"/>
      <c r="I139" s="137"/>
      <c r="J139" s="138">
        <f t="shared" si="20"/>
        <v>0</v>
      </c>
      <c r="K139" s="134" t="s">
        <v>19</v>
      </c>
      <c r="L139" s="33"/>
      <c r="M139" s="139" t="s">
        <v>19</v>
      </c>
      <c r="N139" s="140" t="s">
        <v>45</v>
      </c>
      <c r="P139" s="141">
        <f t="shared" si="21"/>
        <v>0</v>
      </c>
      <c r="Q139" s="141">
        <v>0</v>
      </c>
      <c r="R139" s="141">
        <f t="shared" si="22"/>
        <v>0</v>
      </c>
      <c r="S139" s="141">
        <v>0</v>
      </c>
      <c r="T139" s="142">
        <f t="shared" si="23"/>
        <v>0</v>
      </c>
      <c r="AR139" s="143" t="s">
        <v>368</v>
      </c>
      <c r="AT139" s="143" t="s">
        <v>212</v>
      </c>
      <c r="AU139" s="143" t="s">
        <v>83</v>
      </c>
      <c r="AY139" s="18" t="s">
        <v>210</v>
      </c>
      <c r="BE139" s="144">
        <f t="shared" si="24"/>
        <v>0</v>
      </c>
      <c r="BF139" s="144">
        <f t="shared" si="25"/>
        <v>0</v>
      </c>
      <c r="BG139" s="144">
        <f t="shared" si="26"/>
        <v>0</v>
      </c>
      <c r="BH139" s="144">
        <f t="shared" si="27"/>
        <v>0</v>
      </c>
      <c r="BI139" s="144">
        <f t="shared" si="28"/>
        <v>0</v>
      </c>
      <c r="BJ139" s="18" t="s">
        <v>81</v>
      </c>
      <c r="BK139" s="144">
        <f t="shared" si="29"/>
        <v>0</v>
      </c>
      <c r="BL139" s="18" t="s">
        <v>368</v>
      </c>
      <c r="BM139" s="143" t="s">
        <v>4623</v>
      </c>
    </row>
    <row r="140" spans="2:65" s="1" customFormat="1" ht="16.5" customHeight="1">
      <c r="B140" s="33"/>
      <c r="C140" s="132" t="s">
        <v>521</v>
      </c>
      <c r="D140" s="132" t="s">
        <v>212</v>
      </c>
      <c r="E140" s="133" t="s">
        <v>4624</v>
      </c>
      <c r="F140" s="134" t="s">
        <v>3853</v>
      </c>
      <c r="G140" s="135" t="s">
        <v>2180</v>
      </c>
      <c r="H140" s="188"/>
      <c r="I140" s="137"/>
      <c r="J140" s="138">
        <f t="shared" si="20"/>
        <v>0</v>
      </c>
      <c r="K140" s="134" t="s">
        <v>19</v>
      </c>
      <c r="L140" s="33"/>
      <c r="M140" s="139" t="s">
        <v>19</v>
      </c>
      <c r="N140" s="140" t="s">
        <v>45</v>
      </c>
      <c r="P140" s="141">
        <f t="shared" si="21"/>
        <v>0</v>
      </c>
      <c r="Q140" s="141">
        <v>0</v>
      </c>
      <c r="R140" s="141">
        <f t="shared" si="22"/>
        <v>0</v>
      </c>
      <c r="S140" s="141">
        <v>0</v>
      </c>
      <c r="T140" s="142">
        <f t="shared" si="23"/>
        <v>0</v>
      </c>
      <c r="AR140" s="143" t="s">
        <v>368</v>
      </c>
      <c r="AT140" s="143" t="s">
        <v>212</v>
      </c>
      <c r="AU140" s="143" t="s">
        <v>83</v>
      </c>
      <c r="AY140" s="18" t="s">
        <v>210</v>
      </c>
      <c r="BE140" s="144">
        <f t="shared" si="24"/>
        <v>0</v>
      </c>
      <c r="BF140" s="144">
        <f t="shared" si="25"/>
        <v>0</v>
      </c>
      <c r="BG140" s="144">
        <f t="shared" si="26"/>
        <v>0</v>
      </c>
      <c r="BH140" s="144">
        <f t="shared" si="27"/>
        <v>0</v>
      </c>
      <c r="BI140" s="144">
        <f t="shared" si="28"/>
        <v>0</v>
      </c>
      <c r="BJ140" s="18" t="s">
        <v>81</v>
      </c>
      <c r="BK140" s="144">
        <f t="shared" si="29"/>
        <v>0</v>
      </c>
      <c r="BL140" s="18" t="s">
        <v>368</v>
      </c>
      <c r="BM140" s="143" t="s">
        <v>4625</v>
      </c>
    </row>
    <row r="141" spans="2:65" s="1" customFormat="1" ht="16.5" customHeight="1">
      <c r="B141" s="33"/>
      <c r="C141" s="132" t="s">
        <v>540</v>
      </c>
      <c r="D141" s="132" t="s">
        <v>212</v>
      </c>
      <c r="E141" s="133" t="s">
        <v>4626</v>
      </c>
      <c r="F141" s="134" t="s">
        <v>3856</v>
      </c>
      <c r="G141" s="135" t="s">
        <v>2180</v>
      </c>
      <c r="H141" s="188"/>
      <c r="I141" s="137"/>
      <c r="J141" s="138">
        <f t="shared" si="20"/>
        <v>0</v>
      </c>
      <c r="K141" s="134" t="s">
        <v>19</v>
      </c>
      <c r="L141" s="33"/>
      <c r="M141" s="139" t="s">
        <v>19</v>
      </c>
      <c r="N141" s="140" t="s">
        <v>45</v>
      </c>
      <c r="P141" s="141">
        <f t="shared" si="21"/>
        <v>0</v>
      </c>
      <c r="Q141" s="141">
        <v>0</v>
      </c>
      <c r="R141" s="141">
        <f t="shared" si="22"/>
        <v>0</v>
      </c>
      <c r="S141" s="141">
        <v>0</v>
      </c>
      <c r="T141" s="142">
        <f t="shared" si="23"/>
        <v>0</v>
      </c>
      <c r="AR141" s="143" t="s">
        <v>368</v>
      </c>
      <c r="AT141" s="143" t="s">
        <v>212</v>
      </c>
      <c r="AU141" s="143" t="s">
        <v>83</v>
      </c>
      <c r="AY141" s="18" t="s">
        <v>210</v>
      </c>
      <c r="BE141" s="144">
        <f t="shared" si="24"/>
        <v>0</v>
      </c>
      <c r="BF141" s="144">
        <f t="shared" si="25"/>
        <v>0</v>
      </c>
      <c r="BG141" s="144">
        <f t="shared" si="26"/>
        <v>0</v>
      </c>
      <c r="BH141" s="144">
        <f t="shared" si="27"/>
        <v>0</v>
      </c>
      <c r="BI141" s="144">
        <f t="shared" si="28"/>
        <v>0</v>
      </c>
      <c r="BJ141" s="18" t="s">
        <v>81</v>
      </c>
      <c r="BK141" s="144">
        <f t="shared" si="29"/>
        <v>0</v>
      </c>
      <c r="BL141" s="18" t="s">
        <v>368</v>
      </c>
      <c r="BM141" s="143" t="s">
        <v>4627</v>
      </c>
    </row>
    <row r="142" spans="2:65" s="1" customFormat="1" ht="16.5" customHeight="1">
      <c r="B142" s="33"/>
      <c r="C142" s="132" t="s">
        <v>548</v>
      </c>
      <c r="D142" s="132" t="s">
        <v>212</v>
      </c>
      <c r="E142" s="133" t="s">
        <v>4628</v>
      </c>
      <c r="F142" s="134" t="s">
        <v>4629</v>
      </c>
      <c r="G142" s="135" t="s">
        <v>2180</v>
      </c>
      <c r="H142" s="188"/>
      <c r="I142" s="137"/>
      <c r="J142" s="138">
        <f t="shared" si="20"/>
        <v>0</v>
      </c>
      <c r="K142" s="134" t="s">
        <v>19</v>
      </c>
      <c r="L142" s="33"/>
      <c r="M142" s="139" t="s">
        <v>19</v>
      </c>
      <c r="N142" s="140" t="s">
        <v>45</v>
      </c>
      <c r="P142" s="141">
        <f t="shared" si="21"/>
        <v>0</v>
      </c>
      <c r="Q142" s="141">
        <v>0</v>
      </c>
      <c r="R142" s="141">
        <f t="shared" si="22"/>
        <v>0</v>
      </c>
      <c r="S142" s="141">
        <v>0</v>
      </c>
      <c r="T142" s="142">
        <f t="shared" si="23"/>
        <v>0</v>
      </c>
      <c r="AR142" s="143" t="s">
        <v>368</v>
      </c>
      <c r="AT142" s="143" t="s">
        <v>212</v>
      </c>
      <c r="AU142" s="143" t="s">
        <v>83</v>
      </c>
      <c r="AY142" s="18" t="s">
        <v>210</v>
      </c>
      <c r="BE142" s="144">
        <f t="shared" si="24"/>
        <v>0</v>
      </c>
      <c r="BF142" s="144">
        <f t="shared" si="25"/>
        <v>0</v>
      </c>
      <c r="BG142" s="144">
        <f t="shared" si="26"/>
        <v>0</v>
      </c>
      <c r="BH142" s="144">
        <f t="shared" si="27"/>
        <v>0</v>
      </c>
      <c r="BI142" s="144">
        <f t="shared" si="28"/>
        <v>0</v>
      </c>
      <c r="BJ142" s="18" t="s">
        <v>81</v>
      </c>
      <c r="BK142" s="144">
        <f t="shared" si="29"/>
        <v>0</v>
      </c>
      <c r="BL142" s="18" t="s">
        <v>368</v>
      </c>
      <c r="BM142" s="143" t="s">
        <v>4630</v>
      </c>
    </row>
    <row r="143" spans="2:63" s="11" customFormat="1" ht="22.9" customHeight="1">
      <c r="B143" s="120"/>
      <c r="D143" s="121" t="s">
        <v>73</v>
      </c>
      <c r="E143" s="130" t="s">
        <v>3808</v>
      </c>
      <c r="F143" s="130" t="s">
        <v>93</v>
      </c>
      <c r="I143" s="123"/>
      <c r="J143" s="131">
        <f>BK143</f>
        <v>0</v>
      </c>
      <c r="L143" s="120"/>
      <c r="M143" s="125"/>
      <c r="P143" s="126">
        <f>SUM(P144:P149)</f>
        <v>0</v>
      </c>
      <c r="R143" s="126">
        <f>SUM(R144:R149)</f>
        <v>0</v>
      </c>
      <c r="T143" s="127">
        <f>SUM(T144:T149)</f>
        <v>0</v>
      </c>
      <c r="AR143" s="121" t="s">
        <v>83</v>
      </c>
      <c r="AT143" s="128" t="s">
        <v>73</v>
      </c>
      <c r="AU143" s="128" t="s">
        <v>81</v>
      </c>
      <c r="AY143" s="121" t="s">
        <v>210</v>
      </c>
      <c r="BK143" s="129">
        <f>SUM(BK144:BK149)</f>
        <v>0</v>
      </c>
    </row>
    <row r="144" spans="2:65" s="1" customFormat="1" ht="16.5" customHeight="1">
      <c r="B144" s="33"/>
      <c r="C144" s="177" t="s">
        <v>560</v>
      </c>
      <c r="D144" s="177" t="s">
        <v>424</v>
      </c>
      <c r="E144" s="178" t="s">
        <v>4631</v>
      </c>
      <c r="F144" s="179" t="s">
        <v>3860</v>
      </c>
      <c r="G144" s="180" t="s">
        <v>2180</v>
      </c>
      <c r="H144" s="199"/>
      <c r="I144" s="182"/>
      <c r="J144" s="183">
        <f aca="true" t="shared" si="30" ref="J144:J149">ROUND(I144*H144,2)</f>
        <v>0</v>
      </c>
      <c r="K144" s="179" t="s">
        <v>19</v>
      </c>
      <c r="L144" s="184"/>
      <c r="M144" s="185" t="s">
        <v>19</v>
      </c>
      <c r="N144" s="186" t="s">
        <v>45</v>
      </c>
      <c r="P144" s="141">
        <f aca="true" t="shared" si="31" ref="P144:P149">O144*H144</f>
        <v>0</v>
      </c>
      <c r="Q144" s="141">
        <v>0</v>
      </c>
      <c r="R144" s="141">
        <f aca="true" t="shared" si="32" ref="R144:R149">Q144*H144</f>
        <v>0</v>
      </c>
      <c r="S144" s="141">
        <v>0</v>
      </c>
      <c r="T144" s="142">
        <f aca="true" t="shared" si="33" ref="T144:T149">S144*H144</f>
        <v>0</v>
      </c>
      <c r="AR144" s="143" t="s">
        <v>498</v>
      </c>
      <c r="AT144" s="143" t="s">
        <v>424</v>
      </c>
      <c r="AU144" s="143" t="s">
        <v>83</v>
      </c>
      <c r="AY144" s="18" t="s">
        <v>210</v>
      </c>
      <c r="BE144" s="144">
        <f aca="true" t="shared" si="34" ref="BE144:BE149">IF(N144="základní",J144,0)</f>
        <v>0</v>
      </c>
      <c r="BF144" s="144">
        <f aca="true" t="shared" si="35" ref="BF144:BF149">IF(N144="snížená",J144,0)</f>
        <v>0</v>
      </c>
      <c r="BG144" s="144">
        <f aca="true" t="shared" si="36" ref="BG144:BG149">IF(N144="zákl. přenesená",J144,0)</f>
        <v>0</v>
      </c>
      <c r="BH144" s="144">
        <f aca="true" t="shared" si="37" ref="BH144:BH149">IF(N144="sníž. přenesená",J144,0)</f>
        <v>0</v>
      </c>
      <c r="BI144" s="144">
        <f aca="true" t="shared" si="38" ref="BI144:BI149">IF(N144="nulová",J144,0)</f>
        <v>0</v>
      </c>
      <c r="BJ144" s="18" t="s">
        <v>81</v>
      </c>
      <c r="BK144" s="144">
        <f aca="true" t="shared" si="39" ref="BK144:BK149">ROUND(I144*H144,2)</f>
        <v>0</v>
      </c>
      <c r="BL144" s="18" t="s">
        <v>368</v>
      </c>
      <c r="BM144" s="143" t="s">
        <v>4632</v>
      </c>
    </row>
    <row r="145" spans="2:65" s="1" customFormat="1" ht="16.5" customHeight="1">
      <c r="B145" s="33"/>
      <c r="C145" s="177" t="s">
        <v>566</v>
      </c>
      <c r="D145" s="177" t="s">
        <v>424</v>
      </c>
      <c r="E145" s="178" t="s">
        <v>4633</v>
      </c>
      <c r="F145" s="179" t="s">
        <v>3863</v>
      </c>
      <c r="G145" s="180" t="s">
        <v>2180</v>
      </c>
      <c r="H145" s="199"/>
      <c r="I145" s="182"/>
      <c r="J145" s="183">
        <f t="shared" si="30"/>
        <v>0</v>
      </c>
      <c r="K145" s="179" t="s">
        <v>19</v>
      </c>
      <c r="L145" s="184"/>
      <c r="M145" s="185" t="s">
        <v>19</v>
      </c>
      <c r="N145" s="186" t="s">
        <v>45</v>
      </c>
      <c r="P145" s="141">
        <f t="shared" si="31"/>
        <v>0</v>
      </c>
      <c r="Q145" s="141">
        <v>0</v>
      </c>
      <c r="R145" s="141">
        <f t="shared" si="32"/>
        <v>0</v>
      </c>
      <c r="S145" s="141">
        <v>0</v>
      </c>
      <c r="T145" s="142">
        <f t="shared" si="33"/>
        <v>0</v>
      </c>
      <c r="AR145" s="143" t="s">
        <v>498</v>
      </c>
      <c r="AT145" s="143" t="s">
        <v>424</v>
      </c>
      <c r="AU145" s="143" t="s">
        <v>83</v>
      </c>
      <c r="AY145" s="18" t="s">
        <v>210</v>
      </c>
      <c r="BE145" s="144">
        <f t="shared" si="34"/>
        <v>0</v>
      </c>
      <c r="BF145" s="144">
        <f t="shared" si="35"/>
        <v>0</v>
      </c>
      <c r="BG145" s="144">
        <f t="shared" si="36"/>
        <v>0</v>
      </c>
      <c r="BH145" s="144">
        <f t="shared" si="37"/>
        <v>0</v>
      </c>
      <c r="BI145" s="144">
        <f t="shared" si="38"/>
        <v>0</v>
      </c>
      <c r="BJ145" s="18" t="s">
        <v>81</v>
      </c>
      <c r="BK145" s="144">
        <f t="shared" si="39"/>
        <v>0</v>
      </c>
      <c r="BL145" s="18" t="s">
        <v>368</v>
      </c>
      <c r="BM145" s="143" t="s">
        <v>4634</v>
      </c>
    </row>
    <row r="146" spans="2:65" s="1" customFormat="1" ht="16.5" customHeight="1">
      <c r="B146" s="33"/>
      <c r="C146" s="177" t="s">
        <v>572</v>
      </c>
      <c r="D146" s="177" t="s">
        <v>424</v>
      </c>
      <c r="E146" s="178" t="s">
        <v>4635</v>
      </c>
      <c r="F146" s="179" t="s">
        <v>3869</v>
      </c>
      <c r="G146" s="180" t="s">
        <v>295</v>
      </c>
      <c r="H146" s="181">
        <v>1</v>
      </c>
      <c r="I146" s="182"/>
      <c r="J146" s="183">
        <f t="shared" si="30"/>
        <v>0</v>
      </c>
      <c r="K146" s="179" t="s">
        <v>19</v>
      </c>
      <c r="L146" s="184"/>
      <c r="M146" s="185" t="s">
        <v>19</v>
      </c>
      <c r="N146" s="186" t="s">
        <v>45</v>
      </c>
      <c r="P146" s="141">
        <f t="shared" si="31"/>
        <v>0</v>
      </c>
      <c r="Q146" s="141">
        <v>0</v>
      </c>
      <c r="R146" s="141">
        <f t="shared" si="32"/>
        <v>0</v>
      </c>
      <c r="S146" s="141">
        <v>0</v>
      </c>
      <c r="T146" s="142">
        <f t="shared" si="33"/>
        <v>0</v>
      </c>
      <c r="AR146" s="143" t="s">
        <v>498</v>
      </c>
      <c r="AT146" s="143" t="s">
        <v>424</v>
      </c>
      <c r="AU146" s="143" t="s">
        <v>83</v>
      </c>
      <c r="AY146" s="18" t="s">
        <v>210</v>
      </c>
      <c r="BE146" s="144">
        <f t="shared" si="34"/>
        <v>0</v>
      </c>
      <c r="BF146" s="144">
        <f t="shared" si="35"/>
        <v>0</v>
      </c>
      <c r="BG146" s="144">
        <f t="shared" si="36"/>
        <v>0</v>
      </c>
      <c r="BH146" s="144">
        <f t="shared" si="37"/>
        <v>0</v>
      </c>
      <c r="BI146" s="144">
        <f t="shared" si="38"/>
        <v>0</v>
      </c>
      <c r="BJ146" s="18" t="s">
        <v>81</v>
      </c>
      <c r="BK146" s="144">
        <f t="shared" si="39"/>
        <v>0</v>
      </c>
      <c r="BL146" s="18" t="s">
        <v>368</v>
      </c>
      <c r="BM146" s="143" t="s">
        <v>4636</v>
      </c>
    </row>
    <row r="147" spans="2:65" s="1" customFormat="1" ht="16.5" customHeight="1">
      <c r="B147" s="33"/>
      <c r="C147" s="177" t="s">
        <v>578</v>
      </c>
      <c r="D147" s="177" t="s">
        <v>424</v>
      </c>
      <c r="E147" s="178" t="s">
        <v>4637</v>
      </c>
      <c r="F147" s="179" t="s">
        <v>3872</v>
      </c>
      <c r="G147" s="180" t="s">
        <v>295</v>
      </c>
      <c r="H147" s="181">
        <v>1</v>
      </c>
      <c r="I147" s="182"/>
      <c r="J147" s="183">
        <f t="shared" si="30"/>
        <v>0</v>
      </c>
      <c r="K147" s="179" t="s">
        <v>19</v>
      </c>
      <c r="L147" s="184"/>
      <c r="M147" s="185" t="s">
        <v>19</v>
      </c>
      <c r="N147" s="186" t="s">
        <v>45</v>
      </c>
      <c r="P147" s="141">
        <f t="shared" si="31"/>
        <v>0</v>
      </c>
      <c r="Q147" s="141">
        <v>0</v>
      </c>
      <c r="R147" s="141">
        <f t="shared" si="32"/>
        <v>0</v>
      </c>
      <c r="S147" s="141">
        <v>0</v>
      </c>
      <c r="T147" s="142">
        <f t="shared" si="33"/>
        <v>0</v>
      </c>
      <c r="AR147" s="143" t="s">
        <v>498</v>
      </c>
      <c r="AT147" s="143" t="s">
        <v>424</v>
      </c>
      <c r="AU147" s="143" t="s">
        <v>83</v>
      </c>
      <c r="AY147" s="18" t="s">
        <v>210</v>
      </c>
      <c r="BE147" s="144">
        <f t="shared" si="34"/>
        <v>0</v>
      </c>
      <c r="BF147" s="144">
        <f t="shared" si="35"/>
        <v>0</v>
      </c>
      <c r="BG147" s="144">
        <f t="shared" si="36"/>
        <v>0</v>
      </c>
      <c r="BH147" s="144">
        <f t="shared" si="37"/>
        <v>0</v>
      </c>
      <c r="BI147" s="144">
        <f t="shared" si="38"/>
        <v>0</v>
      </c>
      <c r="BJ147" s="18" t="s">
        <v>81</v>
      </c>
      <c r="BK147" s="144">
        <f t="shared" si="39"/>
        <v>0</v>
      </c>
      <c r="BL147" s="18" t="s">
        <v>368</v>
      </c>
      <c r="BM147" s="143" t="s">
        <v>4638</v>
      </c>
    </row>
    <row r="148" spans="2:65" s="1" customFormat="1" ht="16.5" customHeight="1">
      <c r="B148" s="33"/>
      <c r="C148" s="177" t="s">
        <v>589</v>
      </c>
      <c r="D148" s="177" t="s">
        <v>424</v>
      </c>
      <c r="E148" s="178" t="s">
        <v>4639</v>
      </c>
      <c r="F148" s="179" t="s">
        <v>3875</v>
      </c>
      <c r="G148" s="180" t="s">
        <v>295</v>
      </c>
      <c r="H148" s="181">
        <v>1</v>
      </c>
      <c r="I148" s="182"/>
      <c r="J148" s="183">
        <f t="shared" si="30"/>
        <v>0</v>
      </c>
      <c r="K148" s="179" t="s">
        <v>19</v>
      </c>
      <c r="L148" s="184"/>
      <c r="M148" s="185" t="s">
        <v>19</v>
      </c>
      <c r="N148" s="186" t="s">
        <v>45</v>
      </c>
      <c r="P148" s="141">
        <f t="shared" si="31"/>
        <v>0</v>
      </c>
      <c r="Q148" s="141">
        <v>0</v>
      </c>
      <c r="R148" s="141">
        <f t="shared" si="32"/>
        <v>0</v>
      </c>
      <c r="S148" s="141">
        <v>0</v>
      </c>
      <c r="T148" s="142">
        <f t="shared" si="33"/>
        <v>0</v>
      </c>
      <c r="AR148" s="143" t="s">
        <v>498</v>
      </c>
      <c r="AT148" s="143" t="s">
        <v>424</v>
      </c>
      <c r="AU148" s="143" t="s">
        <v>83</v>
      </c>
      <c r="AY148" s="18" t="s">
        <v>210</v>
      </c>
      <c r="BE148" s="144">
        <f t="shared" si="34"/>
        <v>0</v>
      </c>
      <c r="BF148" s="144">
        <f t="shared" si="35"/>
        <v>0</v>
      </c>
      <c r="BG148" s="144">
        <f t="shared" si="36"/>
        <v>0</v>
      </c>
      <c r="BH148" s="144">
        <f t="shared" si="37"/>
        <v>0</v>
      </c>
      <c r="BI148" s="144">
        <f t="shared" si="38"/>
        <v>0</v>
      </c>
      <c r="BJ148" s="18" t="s">
        <v>81</v>
      </c>
      <c r="BK148" s="144">
        <f t="shared" si="39"/>
        <v>0</v>
      </c>
      <c r="BL148" s="18" t="s">
        <v>368</v>
      </c>
      <c r="BM148" s="143" t="s">
        <v>4640</v>
      </c>
    </row>
    <row r="149" spans="2:65" s="1" customFormat="1" ht="16.5" customHeight="1">
      <c r="B149" s="33"/>
      <c r="C149" s="177" t="s">
        <v>595</v>
      </c>
      <c r="D149" s="177" t="s">
        <v>424</v>
      </c>
      <c r="E149" s="178" t="s">
        <v>4641</v>
      </c>
      <c r="F149" s="179" t="s">
        <v>3878</v>
      </c>
      <c r="G149" s="180" t="s">
        <v>295</v>
      </c>
      <c r="H149" s="181">
        <v>1</v>
      </c>
      <c r="I149" s="182"/>
      <c r="J149" s="183">
        <f t="shared" si="30"/>
        <v>0</v>
      </c>
      <c r="K149" s="179" t="s">
        <v>19</v>
      </c>
      <c r="L149" s="184"/>
      <c r="M149" s="200" t="s">
        <v>19</v>
      </c>
      <c r="N149" s="201" t="s">
        <v>45</v>
      </c>
      <c r="O149" s="191"/>
      <c r="P149" s="192">
        <f t="shared" si="31"/>
        <v>0</v>
      </c>
      <c r="Q149" s="192">
        <v>0</v>
      </c>
      <c r="R149" s="192">
        <f t="shared" si="32"/>
        <v>0</v>
      </c>
      <c r="S149" s="192">
        <v>0</v>
      </c>
      <c r="T149" s="193">
        <f t="shared" si="33"/>
        <v>0</v>
      </c>
      <c r="AR149" s="143" t="s">
        <v>498</v>
      </c>
      <c r="AT149" s="143" t="s">
        <v>424</v>
      </c>
      <c r="AU149" s="143" t="s">
        <v>83</v>
      </c>
      <c r="AY149" s="18" t="s">
        <v>210</v>
      </c>
      <c r="BE149" s="144">
        <f t="shared" si="34"/>
        <v>0</v>
      </c>
      <c r="BF149" s="144">
        <f t="shared" si="35"/>
        <v>0</v>
      </c>
      <c r="BG149" s="144">
        <f t="shared" si="36"/>
        <v>0</v>
      </c>
      <c r="BH149" s="144">
        <f t="shared" si="37"/>
        <v>0</v>
      </c>
      <c r="BI149" s="144">
        <f t="shared" si="38"/>
        <v>0</v>
      </c>
      <c r="BJ149" s="18" t="s">
        <v>81</v>
      </c>
      <c r="BK149" s="144">
        <f t="shared" si="39"/>
        <v>0</v>
      </c>
      <c r="BL149" s="18" t="s">
        <v>368</v>
      </c>
      <c r="BM149" s="143" t="s">
        <v>4642</v>
      </c>
    </row>
    <row r="150" spans="2:12" s="1" customFormat="1" ht="6.95" customHeight="1">
      <c r="B150" s="42"/>
      <c r="C150" s="43"/>
      <c r="D150" s="43"/>
      <c r="E150" s="43"/>
      <c r="F150" s="43"/>
      <c r="G150" s="43"/>
      <c r="H150" s="43"/>
      <c r="I150" s="43"/>
      <c r="J150" s="43"/>
      <c r="K150" s="43"/>
      <c r="L150" s="33"/>
    </row>
  </sheetData>
  <sheetProtection algorithmName="SHA-512" hashValue="XpEQxEffD60nq0ykoDMmZ7EGYkhIsbSBmOTdOsM/+Jk0EPnkBOgCUJcrLxj+Lvh021ePB9dFmDT5oXiWzr4jSQ==" saltValue="oHmN35kJLDXX1hVqWVIMbuXsAZ3L3AhFjjeuqXeVlWWEzOatRHfPlh9EVYEet50mzxeG9KzTyRkWWDP0vr6a8A==" spinCount="100000" sheet="1" objects="1" scenarios="1" formatColumns="0" formatRows="0" autoFilter="0"/>
  <autoFilter ref="C97:K149"/>
  <mergeCells count="15">
    <mergeCell ref="E84:H84"/>
    <mergeCell ref="E88:H88"/>
    <mergeCell ref="E86:H86"/>
    <mergeCell ref="E90:H90"/>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BM410"/>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8"/>
      <c r="M2" s="288"/>
      <c r="N2" s="288"/>
      <c r="O2" s="288"/>
      <c r="P2" s="288"/>
      <c r="Q2" s="288"/>
      <c r="R2" s="288"/>
      <c r="S2" s="288"/>
      <c r="T2" s="288"/>
      <c r="U2" s="288"/>
      <c r="V2" s="288"/>
      <c r="AT2" s="18" t="s">
        <v>139</v>
      </c>
    </row>
    <row r="3" spans="2:46" ht="6.95" customHeight="1">
      <c r="B3" s="19"/>
      <c r="C3" s="20"/>
      <c r="D3" s="20"/>
      <c r="E3" s="20"/>
      <c r="F3" s="20"/>
      <c r="G3" s="20"/>
      <c r="H3" s="20"/>
      <c r="I3" s="20"/>
      <c r="J3" s="20"/>
      <c r="K3" s="20"/>
      <c r="L3" s="21"/>
      <c r="AT3" s="18" t="s">
        <v>83</v>
      </c>
    </row>
    <row r="4" spans="2:46" ht="24.95" customHeight="1">
      <c r="B4" s="21"/>
      <c r="D4" s="22" t="s">
        <v>166</v>
      </c>
      <c r="L4" s="21"/>
      <c r="M4" s="91" t="s">
        <v>10</v>
      </c>
      <c r="AT4" s="18" t="s">
        <v>4</v>
      </c>
    </row>
    <row r="5" spans="2:12" ht="6.95" customHeight="1">
      <c r="B5" s="21"/>
      <c r="L5" s="21"/>
    </row>
    <row r="6" spans="2:12" ht="12" customHeight="1">
      <c r="B6" s="21"/>
      <c r="D6" s="28" t="s">
        <v>16</v>
      </c>
      <c r="L6" s="21"/>
    </row>
    <row r="7" spans="2:12" ht="16.5" customHeight="1">
      <c r="B7" s="21"/>
      <c r="E7" s="326" t="str">
        <f>'Rekapitulace stavby'!K6</f>
        <v>Revitalizace Starého děkanství, Nymburk</v>
      </c>
      <c r="F7" s="327"/>
      <c r="G7" s="327"/>
      <c r="H7" s="327"/>
      <c r="L7" s="21"/>
    </row>
    <row r="8" spans="2:12" ht="12.75">
      <c r="B8" s="21"/>
      <c r="D8" s="28" t="s">
        <v>167</v>
      </c>
      <c r="L8" s="21"/>
    </row>
    <row r="9" spans="2:12" ht="16.5" customHeight="1">
      <c r="B9" s="21"/>
      <c r="E9" s="326" t="s">
        <v>2260</v>
      </c>
      <c r="F9" s="288"/>
      <c r="G9" s="288"/>
      <c r="H9" s="288"/>
      <c r="L9" s="21"/>
    </row>
    <row r="10" spans="2:12" ht="12" customHeight="1">
      <c r="B10" s="21"/>
      <c r="D10" s="28" t="s">
        <v>169</v>
      </c>
      <c r="L10" s="21"/>
    </row>
    <row r="11" spans="2:12" s="1" customFormat="1" ht="16.5" customHeight="1">
      <c r="B11" s="33"/>
      <c r="E11" s="322" t="s">
        <v>4643</v>
      </c>
      <c r="F11" s="328"/>
      <c r="G11" s="328"/>
      <c r="H11" s="328"/>
      <c r="L11" s="33"/>
    </row>
    <row r="12" spans="2:12" s="1" customFormat="1" ht="12" customHeight="1">
      <c r="B12" s="33"/>
      <c r="D12" s="28" t="s">
        <v>171</v>
      </c>
      <c r="L12" s="33"/>
    </row>
    <row r="13" spans="2:12" s="1" customFormat="1" ht="16.5" customHeight="1">
      <c r="B13" s="33"/>
      <c r="E13" s="309" t="s">
        <v>4644</v>
      </c>
      <c r="F13" s="328"/>
      <c r="G13" s="328"/>
      <c r="H13" s="328"/>
      <c r="L13" s="33"/>
    </row>
    <row r="14" spans="2:12" s="1" customFormat="1" ht="11.25">
      <c r="B14" s="33"/>
      <c r="L14" s="33"/>
    </row>
    <row r="15" spans="2:12" s="1" customFormat="1" ht="12" customHeight="1">
      <c r="B15" s="33"/>
      <c r="D15" s="28" t="s">
        <v>18</v>
      </c>
      <c r="F15" s="26" t="s">
        <v>19</v>
      </c>
      <c r="I15" s="28" t="s">
        <v>20</v>
      </c>
      <c r="J15" s="26" t="s">
        <v>19</v>
      </c>
      <c r="L15" s="33"/>
    </row>
    <row r="16" spans="2:12" s="1" customFormat="1" ht="12" customHeight="1">
      <c r="B16" s="33"/>
      <c r="D16" s="28" t="s">
        <v>21</v>
      </c>
      <c r="F16" s="26" t="s">
        <v>27</v>
      </c>
      <c r="I16" s="28" t="s">
        <v>23</v>
      </c>
      <c r="J16" s="50" t="str">
        <f>'Rekapitulace stavby'!AN8</f>
        <v>2. 5. 2022</v>
      </c>
      <c r="L16" s="33"/>
    </row>
    <row r="17" spans="2:12" s="1" customFormat="1" ht="10.9" customHeight="1">
      <c r="B17" s="33"/>
      <c r="L17" s="33"/>
    </row>
    <row r="18" spans="2:12" s="1" customFormat="1" ht="12" customHeight="1">
      <c r="B18" s="33"/>
      <c r="D18" s="28" t="s">
        <v>25</v>
      </c>
      <c r="I18" s="28" t="s">
        <v>26</v>
      </c>
      <c r="J18" s="26" t="str">
        <f>IF('Rekapitulace stavby'!AN10="","",'Rekapitulace stavby'!AN10)</f>
        <v/>
      </c>
      <c r="L18" s="33"/>
    </row>
    <row r="19" spans="2:12" s="1" customFormat="1" ht="18" customHeight="1">
      <c r="B19" s="33"/>
      <c r="E19" s="26" t="str">
        <f>IF('Rekapitulace stavby'!E11="","",'Rekapitulace stavby'!E11)</f>
        <v xml:space="preserve"> </v>
      </c>
      <c r="I19" s="28" t="s">
        <v>28</v>
      </c>
      <c r="J19" s="26" t="str">
        <f>IF('Rekapitulace stavby'!AN11="","",'Rekapitulace stavby'!AN11)</f>
        <v/>
      </c>
      <c r="L19" s="33"/>
    </row>
    <row r="20" spans="2:12" s="1" customFormat="1" ht="6.95" customHeight="1">
      <c r="B20" s="33"/>
      <c r="L20" s="33"/>
    </row>
    <row r="21" spans="2:12" s="1" customFormat="1" ht="12" customHeight="1">
      <c r="B21" s="33"/>
      <c r="D21" s="28" t="s">
        <v>29</v>
      </c>
      <c r="I21" s="28" t="s">
        <v>26</v>
      </c>
      <c r="J21" s="29" t="str">
        <f>'Rekapitulace stavby'!AN13</f>
        <v>Vyplň údaj</v>
      </c>
      <c r="L21" s="33"/>
    </row>
    <row r="22" spans="2:12" s="1" customFormat="1" ht="18" customHeight="1">
      <c r="B22" s="33"/>
      <c r="E22" s="329" t="str">
        <f>'Rekapitulace stavby'!E14</f>
        <v>Vyplň údaj</v>
      </c>
      <c r="F22" s="287"/>
      <c r="G22" s="287"/>
      <c r="H22" s="287"/>
      <c r="I22" s="28" t="s">
        <v>28</v>
      </c>
      <c r="J22" s="29" t="str">
        <f>'Rekapitulace stavby'!AN14</f>
        <v>Vyplň údaj</v>
      </c>
      <c r="L22" s="33"/>
    </row>
    <row r="23" spans="2:12" s="1" customFormat="1" ht="6.95" customHeight="1">
      <c r="B23" s="33"/>
      <c r="L23" s="33"/>
    </row>
    <row r="24" spans="2:12" s="1" customFormat="1" ht="12" customHeight="1">
      <c r="B24" s="33"/>
      <c r="D24" s="28" t="s">
        <v>31</v>
      </c>
      <c r="I24" s="28" t="s">
        <v>26</v>
      </c>
      <c r="J24" s="26" t="str">
        <f>IF('Rekapitulace stavby'!AN16="","",'Rekapitulace stavby'!AN16)</f>
        <v>06083927</v>
      </c>
      <c r="L24" s="33"/>
    </row>
    <row r="25" spans="2:12" s="1" customFormat="1" ht="18" customHeight="1">
      <c r="B25" s="33"/>
      <c r="E25" s="26" t="str">
        <f>IF('Rekapitulace stavby'!E17="","",'Rekapitulace stavby'!E17)</f>
        <v>FAPAL s.r.o.</v>
      </c>
      <c r="I25" s="28" t="s">
        <v>28</v>
      </c>
      <c r="J25" s="26" t="str">
        <f>IF('Rekapitulace stavby'!AN17="","",'Rekapitulace stavby'!AN17)</f>
        <v/>
      </c>
      <c r="L25" s="33"/>
    </row>
    <row r="26" spans="2:12" s="1" customFormat="1" ht="6.95" customHeight="1">
      <c r="B26" s="33"/>
      <c r="L26" s="33"/>
    </row>
    <row r="27" spans="2:12" s="1" customFormat="1" ht="12" customHeight="1">
      <c r="B27" s="33"/>
      <c r="D27" s="28" t="s">
        <v>35</v>
      </c>
      <c r="I27" s="28" t="s">
        <v>26</v>
      </c>
      <c r="J27" s="26" t="s">
        <v>19</v>
      </c>
      <c r="L27" s="33"/>
    </row>
    <row r="28" spans="2:12" s="1" customFormat="1" ht="18" customHeight="1">
      <c r="B28" s="33"/>
      <c r="E28" s="26" t="s">
        <v>3112</v>
      </c>
      <c r="I28" s="28" t="s">
        <v>28</v>
      </c>
      <c r="J28" s="26" t="s">
        <v>19</v>
      </c>
      <c r="L28" s="33"/>
    </row>
    <row r="29" spans="2:12" s="1" customFormat="1" ht="6.95" customHeight="1">
      <c r="B29" s="33"/>
      <c r="L29" s="33"/>
    </row>
    <row r="30" spans="2:12" s="1" customFormat="1" ht="12" customHeight="1">
      <c r="B30" s="33"/>
      <c r="D30" s="28" t="s">
        <v>38</v>
      </c>
      <c r="L30" s="33"/>
    </row>
    <row r="31" spans="2:12" s="7" customFormat="1" ht="16.5" customHeight="1">
      <c r="B31" s="92"/>
      <c r="E31" s="292" t="s">
        <v>19</v>
      </c>
      <c r="F31" s="292"/>
      <c r="G31" s="292"/>
      <c r="H31" s="292"/>
      <c r="L31" s="92"/>
    </row>
    <row r="32" spans="2:12" s="1" customFormat="1" ht="6.95" customHeight="1">
      <c r="B32" s="33"/>
      <c r="L32" s="33"/>
    </row>
    <row r="33" spans="2:12" s="1" customFormat="1" ht="6.95" customHeight="1">
      <c r="B33" s="33"/>
      <c r="D33" s="51"/>
      <c r="E33" s="51"/>
      <c r="F33" s="51"/>
      <c r="G33" s="51"/>
      <c r="H33" s="51"/>
      <c r="I33" s="51"/>
      <c r="J33" s="51"/>
      <c r="K33" s="51"/>
      <c r="L33" s="33"/>
    </row>
    <row r="34" spans="2:12" s="1" customFormat="1" ht="25.35" customHeight="1">
      <c r="B34" s="33"/>
      <c r="D34" s="93" t="s">
        <v>40</v>
      </c>
      <c r="J34" s="64">
        <f>ROUND(J107,2)</f>
        <v>0</v>
      </c>
      <c r="L34" s="33"/>
    </row>
    <row r="35" spans="2:12" s="1" customFormat="1" ht="6.95" customHeight="1">
      <c r="B35" s="33"/>
      <c r="D35" s="51"/>
      <c r="E35" s="51"/>
      <c r="F35" s="51"/>
      <c r="G35" s="51"/>
      <c r="H35" s="51"/>
      <c r="I35" s="51"/>
      <c r="J35" s="51"/>
      <c r="K35" s="51"/>
      <c r="L35" s="33"/>
    </row>
    <row r="36" spans="2:12" s="1" customFormat="1" ht="14.45" customHeight="1">
      <c r="B36" s="33"/>
      <c r="F36" s="36" t="s">
        <v>42</v>
      </c>
      <c r="I36" s="36" t="s">
        <v>41</v>
      </c>
      <c r="J36" s="36" t="s">
        <v>43</v>
      </c>
      <c r="L36" s="33"/>
    </row>
    <row r="37" spans="2:12" s="1" customFormat="1" ht="14.45" customHeight="1">
      <c r="B37" s="33"/>
      <c r="D37" s="53" t="s">
        <v>44</v>
      </c>
      <c r="E37" s="28" t="s">
        <v>45</v>
      </c>
      <c r="F37" s="83">
        <f>ROUND((SUM(BE107:BE409)),2)</f>
        <v>0</v>
      </c>
      <c r="I37" s="94">
        <v>0.21</v>
      </c>
      <c r="J37" s="83">
        <f>ROUND(((SUM(BE107:BE409))*I37),2)</f>
        <v>0</v>
      </c>
      <c r="L37" s="33"/>
    </row>
    <row r="38" spans="2:12" s="1" customFormat="1" ht="14.45" customHeight="1">
      <c r="B38" s="33"/>
      <c r="E38" s="28" t="s">
        <v>46</v>
      </c>
      <c r="F38" s="83">
        <f>ROUND((SUM(BF107:BF409)),2)</f>
        <v>0</v>
      </c>
      <c r="I38" s="94">
        <v>0.15</v>
      </c>
      <c r="J38" s="83">
        <f>ROUND(((SUM(BF107:BF409))*I38),2)</f>
        <v>0</v>
      </c>
      <c r="L38" s="33"/>
    </row>
    <row r="39" spans="2:12" s="1" customFormat="1" ht="14.45" customHeight="1" hidden="1">
      <c r="B39" s="33"/>
      <c r="E39" s="28" t="s">
        <v>47</v>
      </c>
      <c r="F39" s="83">
        <f>ROUND((SUM(BG107:BG409)),2)</f>
        <v>0</v>
      </c>
      <c r="I39" s="94">
        <v>0.21</v>
      </c>
      <c r="J39" s="83">
        <f>0</f>
        <v>0</v>
      </c>
      <c r="L39" s="33"/>
    </row>
    <row r="40" spans="2:12" s="1" customFormat="1" ht="14.45" customHeight="1" hidden="1">
      <c r="B40" s="33"/>
      <c r="E40" s="28" t="s">
        <v>48</v>
      </c>
      <c r="F40" s="83">
        <f>ROUND((SUM(BH107:BH409)),2)</f>
        <v>0</v>
      </c>
      <c r="I40" s="94">
        <v>0.15</v>
      </c>
      <c r="J40" s="83">
        <f>0</f>
        <v>0</v>
      </c>
      <c r="L40" s="33"/>
    </row>
    <row r="41" spans="2:12" s="1" customFormat="1" ht="14.45" customHeight="1" hidden="1">
      <c r="B41" s="33"/>
      <c r="E41" s="28" t="s">
        <v>49</v>
      </c>
      <c r="F41" s="83">
        <f>ROUND((SUM(BI107:BI409)),2)</f>
        <v>0</v>
      </c>
      <c r="I41" s="94">
        <v>0</v>
      </c>
      <c r="J41" s="83">
        <f>0</f>
        <v>0</v>
      </c>
      <c r="L41" s="33"/>
    </row>
    <row r="42" spans="2:12" s="1" customFormat="1" ht="6.95" customHeight="1">
      <c r="B42" s="33"/>
      <c r="L42" s="33"/>
    </row>
    <row r="43" spans="2:12" s="1" customFormat="1" ht="25.35" customHeight="1">
      <c r="B43" s="33"/>
      <c r="C43" s="95"/>
      <c r="D43" s="96" t="s">
        <v>50</v>
      </c>
      <c r="E43" s="55"/>
      <c r="F43" s="55"/>
      <c r="G43" s="97" t="s">
        <v>51</v>
      </c>
      <c r="H43" s="98" t="s">
        <v>52</v>
      </c>
      <c r="I43" s="55"/>
      <c r="J43" s="99">
        <f>SUM(J34:J41)</f>
        <v>0</v>
      </c>
      <c r="K43" s="100"/>
      <c r="L43" s="33"/>
    </row>
    <row r="44" spans="2:12" s="1" customFormat="1" ht="14.45" customHeight="1">
      <c r="B44" s="42"/>
      <c r="C44" s="43"/>
      <c r="D44" s="43"/>
      <c r="E44" s="43"/>
      <c r="F44" s="43"/>
      <c r="G44" s="43"/>
      <c r="H44" s="43"/>
      <c r="I44" s="43"/>
      <c r="J44" s="43"/>
      <c r="K44" s="43"/>
      <c r="L44" s="33"/>
    </row>
    <row r="48" spans="2:12" s="1" customFormat="1" ht="6.95" customHeight="1">
      <c r="B48" s="44"/>
      <c r="C48" s="45"/>
      <c r="D48" s="45"/>
      <c r="E48" s="45"/>
      <c r="F48" s="45"/>
      <c r="G48" s="45"/>
      <c r="H48" s="45"/>
      <c r="I48" s="45"/>
      <c r="J48" s="45"/>
      <c r="K48" s="45"/>
      <c r="L48" s="33"/>
    </row>
    <row r="49" spans="2:12" s="1" customFormat="1" ht="24.95" customHeight="1">
      <c r="B49" s="33"/>
      <c r="C49" s="22" t="s">
        <v>173</v>
      </c>
      <c r="L49" s="33"/>
    </row>
    <row r="50" spans="2:12" s="1" customFormat="1" ht="6.95" customHeight="1">
      <c r="B50" s="33"/>
      <c r="L50" s="33"/>
    </row>
    <row r="51" spans="2:12" s="1" customFormat="1" ht="12" customHeight="1">
      <c r="B51" s="33"/>
      <c r="C51" s="28" t="s">
        <v>16</v>
      </c>
      <c r="L51" s="33"/>
    </row>
    <row r="52" spans="2:12" s="1" customFormat="1" ht="16.5" customHeight="1">
      <c r="B52" s="33"/>
      <c r="E52" s="326" t="str">
        <f>E7</f>
        <v>Revitalizace Starého děkanství, Nymburk</v>
      </c>
      <c r="F52" s="327"/>
      <c r="G52" s="327"/>
      <c r="H52" s="327"/>
      <c r="L52" s="33"/>
    </row>
    <row r="53" spans="2:12" ht="12" customHeight="1">
      <c r="B53" s="21"/>
      <c r="C53" s="28" t="s">
        <v>167</v>
      </c>
      <c r="L53" s="21"/>
    </row>
    <row r="54" spans="2:12" ht="16.5" customHeight="1">
      <c r="B54" s="21"/>
      <c r="E54" s="326" t="s">
        <v>2260</v>
      </c>
      <c r="F54" s="288"/>
      <c r="G54" s="288"/>
      <c r="H54" s="288"/>
      <c r="L54" s="21"/>
    </row>
    <row r="55" spans="2:12" ht="12" customHeight="1">
      <c r="B55" s="21"/>
      <c r="C55" s="28" t="s">
        <v>169</v>
      </c>
      <c r="L55" s="21"/>
    </row>
    <row r="56" spans="2:12" s="1" customFormat="1" ht="16.5" customHeight="1">
      <c r="B56" s="33"/>
      <c r="E56" s="322" t="s">
        <v>4643</v>
      </c>
      <c r="F56" s="328"/>
      <c r="G56" s="328"/>
      <c r="H56" s="328"/>
      <c r="L56" s="33"/>
    </row>
    <row r="57" spans="2:12" s="1" customFormat="1" ht="12" customHeight="1">
      <c r="B57" s="33"/>
      <c r="C57" s="28" t="s">
        <v>171</v>
      </c>
      <c r="L57" s="33"/>
    </row>
    <row r="58" spans="2:12" s="1" customFormat="1" ht="16.5" customHeight="1">
      <c r="B58" s="33"/>
      <c r="E58" s="309" t="str">
        <f>E13</f>
        <v>05.1 - Kanalizační a vodovodní přípojka</v>
      </c>
      <c r="F58" s="328"/>
      <c r="G58" s="328"/>
      <c r="H58" s="328"/>
      <c r="L58" s="33"/>
    </row>
    <row r="59" spans="2:12" s="1" customFormat="1" ht="6.95" customHeight="1">
      <c r="B59" s="33"/>
      <c r="L59" s="33"/>
    </row>
    <row r="60" spans="2:12" s="1" customFormat="1" ht="12" customHeight="1">
      <c r="B60" s="33"/>
      <c r="C60" s="28" t="s">
        <v>21</v>
      </c>
      <c r="F60" s="26" t="str">
        <f>F16</f>
        <v xml:space="preserve"> </v>
      </c>
      <c r="I60" s="28" t="s">
        <v>23</v>
      </c>
      <c r="J60" s="50" t="str">
        <f>IF(J16="","",J16)</f>
        <v>2. 5. 2022</v>
      </c>
      <c r="L60" s="33"/>
    </row>
    <row r="61" spans="2:12" s="1" customFormat="1" ht="6.95" customHeight="1">
      <c r="B61" s="33"/>
      <c r="L61" s="33"/>
    </row>
    <row r="62" spans="2:12" s="1" customFormat="1" ht="15.2" customHeight="1">
      <c r="B62" s="33"/>
      <c r="C62" s="28" t="s">
        <v>25</v>
      </c>
      <c r="F62" s="26" t="str">
        <f>E19</f>
        <v xml:space="preserve"> </v>
      </c>
      <c r="I62" s="28" t="s">
        <v>31</v>
      </c>
      <c r="J62" s="31" t="str">
        <f>E25</f>
        <v>FAPAL s.r.o.</v>
      </c>
      <c r="L62" s="33"/>
    </row>
    <row r="63" spans="2:12" s="1" customFormat="1" ht="25.7" customHeight="1">
      <c r="B63" s="33"/>
      <c r="C63" s="28" t="s">
        <v>29</v>
      </c>
      <c r="F63" s="26" t="str">
        <f>IF(E22="","",E22)</f>
        <v>Vyplň údaj</v>
      </c>
      <c r="I63" s="28" t="s">
        <v>35</v>
      </c>
      <c r="J63" s="31" t="str">
        <f>E28</f>
        <v>ING. B. MATOUŠKOVÁ</v>
      </c>
      <c r="L63" s="33"/>
    </row>
    <row r="64" spans="2:12" s="1" customFormat="1" ht="10.35" customHeight="1">
      <c r="B64" s="33"/>
      <c r="L64" s="33"/>
    </row>
    <row r="65" spans="2:12" s="1" customFormat="1" ht="29.25" customHeight="1">
      <c r="B65" s="33"/>
      <c r="C65" s="101" t="s">
        <v>174</v>
      </c>
      <c r="D65" s="95"/>
      <c r="E65" s="95"/>
      <c r="F65" s="95"/>
      <c r="G65" s="95"/>
      <c r="H65" s="95"/>
      <c r="I65" s="95"/>
      <c r="J65" s="102" t="s">
        <v>175</v>
      </c>
      <c r="K65" s="95"/>
      <c r="L65" s="33"/>
    </row>
    <row r="66" spans="2:12" s="1" customFormat="1" ht="10.35" customHeight="1">
      <c r="B66" s="33"/>
      <c r="L66" s="33"/>
    </row>
    <row r="67" spans="2:47" s="1" customFormat="1" ht="22.9" customHeight="1">
      <c r="B67" s="33"/>
      <c r="C67" s="103" t="s">
        <v>72</v>
      </c>
      <c r="J67" s="64">
        <f>J107</f>
        <v>0</v>
      </c>
      <c r="L67" s="33"/>
      <c r="AU67" s="18" t="s">
        <v>176</v>
      </c>
    </row>
    <row r="68" spans="2:12" s="8" customFormat="1" ht="24.95" customHeight="1">
      <c r="B68" s="104"/>
      <c r="D68" s="105" t="s">
        <v>4645</v>
      </c>
      <c r="E68" s="106"/>
      <c r="F68" s="106"/>
      <c r="G68" s="106"/>
      <c r="H68" s="106"/>
      <c r="I68" s="106"/>
      <c r="J68" s="107">
        <f>J108</f>
        <v>0</v>
      </c>
      <c r="L68" s="104"/>
    </row>
    <row r="69" spans="2:12" s="8" customFormat="1" ht="24.95" customHeight="1">
      <c r="B69" s="104"/>
      <c r="D69" s="105" t="s">
        <v>4192</v>
      </c>
      <c r="E69" s="106"/>
      <c r="F69" s="106"/>
      <c r="G69" s="106"/>
      <c r="H69" s="106"/>
      <c r="I69" s="106"/>
      <c r="J69" s="107">
        <f>J121</f>
        <v>0</v>
      </c>
      <c r="L69" s="104"/>
    </row>
    <row r="70" spans="2:12" s="8" customFormat="1" ht="24.95" customHeight="1">
      <c r="B70" s="104"/>
      <c r="D70" s="105" t="s">
        <v>4193</v>
      </c>
      <c r="E70" s="106"/>
      <c r="F70" s="106"/>
      <c r="G70" s="106"/>
      <c r="H70" s="106"/>
      <c r="I70" s="106"/>
      <c r="J70" s="107">
        <f>J129</f>
        <v>0</v>
      </c>
      <c r="L70" s="104"/>
    </row>
    <row r="71" spans="2:12" s="8" customFormat="1" ht="24.95" customHeight="1">
      <c r="B71" s="104"/>
      <c r="D71" s="105" t="s">
        <v>4194</v>
      </c>
      <c r="E71" s="106"/>
      <c r="F71" s="106"/>
      <c r="G71" s="106"/>
      <c r="H71" s="106"/>
      <c r="I71" s="106"/>
      <c r="J71" s="107">
        <f>J138</f>
        <v>0</v>
      </c>
      <c r="L71" s="104"/>
    </row>
    <row r="72" spans="2:12" s="8" customFormat="1" ht="24.95" customHeight="1">
      <c r="B72" s="104"/>
      <c r="D72" s="105" t="s">
        <v>4195</v>
      </c>
      <c r="E72" s="106"/>
      <c r="F72" s="106"/>
      <c r="G72" s="106"/>
      <c r="H72" s="106"/>
      <c r="I72" s="106"/>
      <c r="J72" s="107">
        <f>J151</f>
        <v>0</v>
      </c>
      <c r="L72" s="104"/>
    </row>
    <row r="73" spans="2:12" s="8" customFormat="1" ht="24.95" customHeight="1">
      <c r="B73" s="104"/>
      <c r="D73" s="105" t="s">
        <v>4646</v>
      </c>
      <c r="E73" s="106"/>
      <c r="F73" s="106"/>
      <c r="G73" s="106"/>
      <c r="H73" s="106"/>
      <c r="I73" s="106"/>
      <c r="J73" s="107">
        <f>J159</f>
        <v>0</v>
      </c>
      <c r="L73" s="104"/>
    </row>
    <row r="74" spans="2:12" s="8" customFormat="1" ht="24.95" customHeight="1">
      <c r="B74" s="104"/>
      <c r="D74" s="105" t="s">
        <v>177</v>
      </c>
      <c r="E74" s="106"/>
      <c r="F74" s="106"/>
      <c r="G74" s="106"/>
      <c r="H74" s="106"/>
      <c r="I74" s="106"/>
      <c r="J74" s="107">
        <f>J186</f>
        <v>0</v>
      </c>
      <c r="L74" s="104"/>
    </row>
    <row r="75" spans="2:12" s="9" customFormat="1" ht="19.9" customHeight="1">
      <c r="B75" s="108"/>
      <c r="D75" s="109" t="s">
        <v>178</v>
      </c>
      <c r="E75" s="110"/>
      <c r="F75" s="110"/>
      <c r="G75" s="110"/>
      <c r="H75" s="110"/>
      <c r="I75" s="110"/>
      <c r="J75" s="111">
        <f>J187</f>
        <v>0</v>
      </c>
      <c r="L75" s="108"/>
    </row>
    <row r="76" spans="2:12" s="9" customFormat="1" ht="19.9" customHeight="1">
      <c r="B76" s="108"/>
      <c r="D76" s="109" t="s">
        <v>4647</v>
      </c>
      <c r="E76" s="110"/>
      <c r="F76" s="110"/>
      <c r="G76" s="110"/>
      <c r="H76" s="110"/>
      <c r="I76" s="110"/>
      <c r="J76" s="111">
        <f>J226</f>
        <v>0</v>
      </c>
      <c r="L76" s="108"/>
    </row>
    <row r="77" spans="2:12" s="8" customFormat="1" ht="24.95" customHeight="1">
      <c r="B77" s="104"/>
      <c r="D77" s="105" t="s">
        <v>4197</v>
      </c>
      <c r="E77" s="106"/>
      <c r="F77" s="106"/>
      <c r="G77" s="106"/>
      <c r="H77" s="106"/>
      <c r="I77" s="106"/>
      <c r="J77" s="107">
        <f>J250</f>
        <v>0</v>
      </c>
      <c r="L77" s="104"/>
    </row>
    <row r="78" spans="2:12" s="8" customFormat="1" ht="24.95" customHeight="1">
      <c r="B78" s="104"/>
      <c r="D78" s="105" t="s">
        <v>4648</v>
      </c>
      <c r="E78" s="106"/>
      <c r="F78" s="106"/>
      <c r="G78" s="106"/>
      <c r="H78" s="106"/>
      <c r="I78" s="106"/>
      <c r="J78" s="107">
        <f>J267</f>
        <v>0</v>
      </c>
      <c r="L78" s="104"/>
    </row>
    <row r="79" spans="2:12" s="8" customFormat="1" ht="24.95" customHeight="1">
      <c r="B79" s="104"/>
      <c r="D79" s="105" t="s">
        <v>4649</v>
      </c>
      <c r="E79" s="106"/>
      <c r="F79" s="106"/>
      <c r="G79" s="106"/>
      <c r="H79" s="106"/>
      <c r="I79" s="106"/>
      <c r="J79" s="107">
        <f>J310</f>
        <v>0</v>
      </c>
      <c r="L79" s="104"/>
    </row>
    <row r="80" spans="2:12" s="8" customFormat="1" ht="24.95" customHeight="1">
      <c r="B80" s="104"/>
      <c r="D80" s="105" t="s">
        <v>4650</v>
      </c>
      <c r="E80" s="106"/>
      <c r="F80" s="106"/>
      <c r="G80" s="106"/>
      <c r="H80" s="106"/>
      <c r="I80" s="106"/>
      <c r="J80" s="107">
        <f>J351</f>
        <v>0</v>
      </c>
      <c r="L80" s="104"/>
    </row>
    <row r="81" spans="2:12" s="8" customFormat="1" ht="24.95" customHeight="1">
      <c r="B81" s="104"/>
      <c r="D81" s="105" t="s">
        <v>4202</v>
      </c>
      <c r="E81" s="106"/>
      <c r="F81" s="106"/>
      <c r="G81" s="106"/>
      <c r="H81" s="106"/>
      <c r="I81" s="106"/>
      <c r="J81" s="107">
        <f>J376</f>
        <v>0</v>
      </c>
      <c r="L81" s="104"/>
    </row>
    <row r="82" spans="2:12" s="8" customFormat="1" ht="24.95" customHeight="1">
      <c r="B82" s="104"/>
      <c r="D82" s="105" t="s">
        <v>4651</v>
      </c>
      <c r="E82" s="106"/>
      <c r="F82" s="106"/>
      <c r="G82" s="106"/>
      <c r="H82" s="106"/>
      <c r="I82" s="106"/>
      <c r="J82" s="107">
        <f>J381</f>
        <v>0</v>
      </c>
      <c r="L82" s="104"/>
    </row>
    <row r="83" spans="2:12" s="8" customFormat="1" ht="24.95" customHeight="1">
      <c r="B83" s="104"/>
      <c r="D83" s="105" t="s">
        <v>4204</v>
      </c>
      <c r="E83" s="106"/>
      <c r="F83" s="106"/>
      <c r="G83" s="106"/>
      <c r="H83" s="106"/>
      <c r="I83" s="106"/>
      <c r="J83" s="107">
        <f>J391</f>
        <v>0</v>
      </c>
      <c r="L83" s="104"/>
    </row>
    <row r="84" spans="2:12" s="1" customFormat="1" ht="21.75" customHeight="1">
      <c r="B84" s="33"/>
      <c r="L84" s="33"/>
    </row>
    <row r="85" spans="2:12" s="1" customFormat="1" ht="6.95" customHeight="1">
      <c r="B85" s="42"/>
      <c r="C85" s="43"/>
      <c r="D85" s="43"/>
      <c r="E85" s="43"/>
      <c r="F85" s="43"/>
      <c r="G85" s="43"/>
      <c r="H85" s="43"/>
      <c r="I85" s="43"/>
      <c r="J85" s="43"/>
      <c r="K85" s="43"/>
      <c r="L85" s="33"/>
    </row>
    <row r="89" spans="2:12" s="1" customFormat="1" ht="6.95" customHeight="1">
      <c r="B89" s="44"/>
      <c r="C89" s="45"/>
      <c r="D89" s="45"/>
      <c r="E89" s="45"/>
      <c r="F89" s="45"/>
      <c r="G89" s="45"/>
      <c r="H89" s="45"/>
      <c r="I89" s="45"/>
      <c r="J89" s="45"/>
      <c r="K89" s="45"/>
      <c r="L89" s="33"/>
    </row>
    <row r="90" spans="2:12" s="1" customFormat="1" ht="24.95" customHeight="1">
      <c r="B90" s="33"/>
      <c r="C90" s="22" t="s">
        <v>195</v>
      </c>
      <c r="L90" s="33"/>
    </row>
    <row r="91" spans="2:12" s="1" customFormat="1" ht="6.95" customHeight="1">
      <c r="B91" s="33"/>
      <c r="L91" s="33"/>
    </row>
    <row r="92" spans="2:12" s="1" customFormat="1" ht="12" customHeight="1">
      <c r="B92" s="33"/>
      <c r="C92" s="28" t="s">
        <v>16</v>
      </c>
      <c r="L92" s="33"/>
    </row>
    <row r="93" spans="2:12" s="1" customFormat="1" ht="16.5" customHeight="1">
      <c r="B93" s="33"/>
      <c r="E93" s="326" t="str">
        <f>E7</f>
        <v>Revitalizace Starého děkanství, Nymburk</v>
      </c>
      <c r="F93" s="327"/>
      <c r="G93" s="327"/>
      <c r="H93" s="327"/>
      <c r="L93" s="33"/>
    </row>
    <row r="94" spans="2:12" ht="12" customHeight="1">
      <c r="B94" s="21"/>
      <c r="C94" s="28" t="s">
        <v>167</v>
      </c>
      <c r="L94" s="21"/>
    </row>
    <row r="95" spans="2:12" ht="16.5" customHeight="1">
      <c r="B95" s="21"/>
      <c r="E95" s="326" t="s">
        <v>2260</v>
      </c>
      <c r="F95" s="288"/>
      <c r="G95" s="288"/>
      <c r="H95" s="288"/>
      <c r="L95" s="21"/>
    </row>
    <row r="96" spans="2:12" ht="12" customHeight="1">
      <c r="B96" s="21"/>
      <c r="C96" s="28" t="s">
        <v>169</v>
      </c>
      <c r="L96" s="21"/>
    </row>
    <row r="97" spans="2:12" s="1" customFormat="1" ht="16.5" customHeight="1">
      <c r="B97" s="33"/>
      <c r="E97" s="322" t="s">
        <v>4643</v>
      </c>
      <c r="F97" s="328"/>
      <c r="G97" s="328"/>
      <c r="H97" s="328"/>
      <c r="L97" s="33"/>
    </row>
    <row r="98" spans="2:12" s="1" customFormat="1" ht="12" customHeight="1">
      <c r="B98" s="33"/>
      <c r="C98" s="28" t="s">
        <v>171</v>
      </c>
      <c r="L98" s="33"/>
    </row>
    <row r="99" spans="2:12" s="1" customFormat="1" ht="16.5" customHeight="1">
      <c r="B99" s="33"/>
      <c r="E99" s="309" t="str">
        <f>E13</f>
        <v>05.1 - Kanalizační a vodovodní přípojka</v>
      </c>
      <c r="F99" s="328"/>
      <c r="G99" s="328"/>
      <c r="H99" s="328"/>
      <c r="L99" s="33"/>
    </row>
    <row r="100" spans="2:12" s="1" customFormat="1" ht="6.95" customHeight="1">
      <c r="B100" s="33"/>
      <c r="L100" s="33"/>
    </row>
    <row r="101" spans="2:12" s="1" customFormat="1" ht="12" customHeight="1">
      <c r="B101" s="33"/>
      <c r="C101" s="28" t="s">
        <v>21</v>
      </c>
      <c r="F101" s="26" t="str">
        <f>F16</f>
        <v xml:space="preserve"> </v>
      </c>
      <c r="I101" s="28" t="s">
        <v>23</v>
      </c>
      <c r="J101" s="50" t="str">
        <f>IF(J16="","",J16)</f>
        <v>2. 5. 2022</v>
      </c>
      <c r="L101" s="33"/>
    </row>
    <row r="102" spans="2:12" s="1" customFormat="1" ht="6.95" customHeight="1">
      <c r="B102" s="33"/>
      <c r="L102" s="33"/>
    </row>
    <row r="103" spans="2:12" s="1" customFormat="1" ht="15.2" customHeight="1">
      <c r="B103" s="33"/>
      <c r="C103" s="28" t="s">
        <v>25</v>
      </c>
      <c r="F103" s="26" t="str">
        <f>E19</f>
        <v xml:space="preserve"> </v>
      </c>
      <c r="I103" s="28" t="s">
        <v>31</v>
      </c>
      <c r="J103" s="31" t="str">
        <f>E25</f>
        <v>FAPAL s.r.o.</v>
      </c>
      <c r="L103" s="33"/>
    </row>
    <row r="104" spans="2:12" s="1" customFormat="1" ht="25.7" customHeight="1">
      <c r="B104" s="33"/>
      <c r="C104" s="28" t="s">
        <v>29</v>
      </c>
      <c r="F104" s="26" t="str">
        <f>IF(E22="","",E22)</f>
        <v>Vyplň údaj</v>
      </c>
      <c r="I104" s="28" t="s">
        <v>35</v>
      </c>
      <c r="J104" s="31" t="str">
        <f>E28</f>
        <v>ING. B. MATOUŠKOVÁ</v>
      </c>
      <c r="L104" s="33"/>
    </row>
    <row r="105" spans="2:12" s="1" customFormat="1" ht="10.35" customHeight="1">
      <c r="B105" s="33"/>
      <c r="L105" s="33"/>
    </row>
    <row r="106" spans="2:20" s="10" customFormat="1" ht="29.25" customHeight="1">
      <c r="B106" s="112"/>
      <c r="C106" s="113" t="s">
        <v>196</v>
      </c>
      <c r="D106" s="114" t="s">
        <v>59</v>
      </c>
      <c r="E106" s="114" t="s">
        <v>55</v>
      </c>
      <c r="F106" s="114" t="s">
        <v>56</v>
      </c>
      <c r="G106" s="114" t="s">
        <v>197</v>
      </c>
      <c r="H106" s="114" t="s">
        <v>198</v>
      </c>
      <c r="I106" s="114" t="s">
        <v>199</v>
      </c>
      <c r="J106" s="114" t="s">
        <v>175</v>
      </c>
      <c r="K106" s="115" t="s">
        <v>200</v>
      </c>
      <c r="L106" s="112"/>
      <c r="M106" s="57" t="s">
        <v>19</v>
      </c>
      <c r="N106" s="58" t="s">
        <v>44</v>
      </c>
      <c r="O106" s="58" t="s">
        <v>201</v>
      </c>
      <c r="P106" s="58" t="s">
        <v>202</v>
      </c>
      <c r="Q106" s="58" t="s">
        <v>203</v>
      </c>
      <c r="R106" s="58" t="s">
        <v>204</v>
      </c>
      <c r="S106" s="58" t="s">
        <v>205</v>
      </c>
      <c r="T106" s="59" t="s">
        <v>206</v>
      </c>
    </row>
    <row r="107" spans="2:63" s="1" customFormat="1" ht="22.9" customHeight="1">
      <c r="B107" s="33"/>
      <c r="C107" s="62" t="s">
        <v>207</v>
      </c>
      <c r="J107" s="116">
        <f>BK107</f>
        <v>0</v>
      </c>
      <c r="L107" s="33"/>
      <c r="M107" s="60"/>
      <c r="N107" s="51"/>
      <c r="O107" s="51"/>
      <c r="P107" s="117">
        <f>P108+P121+P129+P138+P151+P159+P186+P250+P267+P310+P351+P376+P381+P391</f>
        <v>0</v>
      </c>
      <c r="Q107" s="51"/>
      <c r="R107" s="117">
        <f>R108+R121+R129+R138+R151+R159+R186+R250+R267+R310+R351+R376+R381+R391</f>
        <v>88.31853249999999</v>
      </c>
      <c r="S107" s="51"/>
      <c r="T107" s="118">
        <f>T108+T121+T129+T138+T151+T159+T186+T250+T267+T310+T351+T376+T381+T391</f>
        <v>18.6</v>
      </c>
      <c r="AT107" s="18" t="s">
        <v>73</v>
      </c>
      <c r="AU107" s="18" t="s">
        <v>176</v>
      </c>
      <c r="BK107" s="119">
        <f>BK108+BK121+BK129+BK138+BK151+BK159+BK186+BK250+BK267+BK310+BK351+BK376+BK381+BK391</f>
        <v>0</v>
      </c>
    </row>
    <row r="108" spans="2:63" s="11" customFormat="1" ht="25.9" customHeight="1">
      <c r="B108" s="120"/>
      <c r="D108" s="121" t="s">
        <v>73</v>
      </c>
      <c r="E108" s="122" t="s">
        <v>307</v>
      </c>
      <c r="F108" s="122" t="s">
        <v>4652</v>
      </c>
      <c r="I108" s="123"/>
      <c r="J108" s="124">
        <f>BK108</f>
        <v>0</v>
      </c>
      <c r="L108" s="120"/>
      <c r="M108" s="125"/>
      <c r="P108" s="126">
        <f>SUM(P109:P120)</f>
        <v>0</v>
      </c>
      <c r="R108" s="126">
        <f>SUM(R109:R120)</f>
        <v>0.05426</v>
      </c>
      <c r="T108" s="127">
        <f>SUM(T109:T120)</f>
        <v>0</v>
      </c>
      <c r="AR108" s="121" t="s">
        <v>81</v>
      </c>
      <c r="AT108" s="128" t="s">
        <v>73</v>
      </c>
      <c r="AU108" s="128" t="s">
        <v>74</v>
      </c>
      <c r="AY108" s="121" t="s">
        <v>210</v>
      </c>
      <c r="BK108" s="129">
        <f>SUM(BK109:BK120)</f>
        <v>0</v>
      </c>
    </row>
    <row r="109" spans="2:65" s="1" customFormat="1" ht="49.15" customHeight="1">
      <c r="B109" s="33"/>
      <c r="C109" s="132" t="s">
        <v>81</v>
      </c>
      <c r="D109" s="132" t="s">
        <v>212</v>
      </c>
      <c r="E109" s="133" t="s">
        <v>4653</v>
      </c>
      <c r="F109" s="134" t="s">
        <v>4654</v>
      </c>
      <c r="G109" s="135" t="s">
        <v>417</v>
      </c>
      <c r="H109" s="136">
        <v>2</v>
      </c>
      <c r="I109" s="137"/>
      <c r="J109" s="138">
        <f>ROUND(I109*H109,2)</f>
        <v>0</v>
      </c>
      <c r="K109" s="134" t="s">
        <v>216</v>
      </c>
      <c r="L109" s="33"/>
      <c r="M109" s="139" t="s">
        <v>19</v>
      </c>
      <c r="N109" s="140" t="s">
        <v>45</v>
      </c>
      <c r="P109" s="141">
        <f>O109*H109</f>
        <v>0</v>
      </c>
      <c r="Q109" s="141">
        <v>0.00868</v>
      </c>
      <c r="R109" s="141">
        <f>Q109*H109</f>
        <v>0.01736</v>
      </c>
      <c r="S109" s="141">
        <v>0</v>
      </c>
      <c r="T109" s="142">
        <f>S109*H109</f>
        <v>0</v>
      </c>
      <c r="AR109" s="143" t="s">
        <v>217</v>
      </c>
      <c r="AT109" s="143" t="s">
        <v>212</v>
      </c>
      <c r="AU109" s="143" t="s">
        <v>81</v>
      </c>
      <c r="AY109" s="18" t="s">
        <v>210</v>
      </c>
      <c r="BE109" s="144">
        <f>IF(N109="základní",J109,0)</f>
        <v>0</v>
      </c>
      <c r="BF109" s="144">
        <f>IF(N109="snížená",J109,0)</f>
        <v>0</v>
      </c>
      <c r="BG109" s="144">
        <f>IF(N109="zákl. přenesená",J109,0)</f>
        <v>0</v>
      </c>
      <c r="BH109" s="144">
        <f>IF(N109="sníž. přenesená",J109,0)</f>
        <v>0</v>
      </c>
      <c r="BI109" s="144">
        <f>IF(N109="nulová",J109,0)</f>
        <v>0</v>
      </c>
      <c r="BJ109" s="18" t="s">
        <v>81</v>
      </c>
      <c r="BK109" s="144">
        <f>ROUND(I109*H109,2)</f>
        <v>0</v>
      </c>
      <c r="BL109" s="18" t="s">
        <v>217</v>
      </c>
      <c r="BM109" s="143" t="s">
        <v>83</v>
      </c>
    </row>
    <row r="110" spans="2:47" s="1" customFormat="1" ht="11.25">
      <c r="B110" s="33"/>
      <c r="D110" s="145" t="s">
        <v>219</v>
      </c>
      <c r="F110" s="146" t="s">
        <v>4655</v>
      </c>
      <c r="I110" s="147"/>
      <c r="L110" s="33"/>
      <c r="M110" s="148"/>
      <c r="T110" s="54"/>
      <c r="AT110" s="18" t="s">
        <v>219</v>
      </c>
      <c r="AU110" s="18" t="s">
        <v>81</v>
      </c>
    </row>
    <row r="111" spans="2:51" s="13" customFormat="1" ht="11.25">
      <c r="B111" s="156"/>
      <c r="D111" s="150" t="s">
        <v>221</v>
      </c>
      <c r="E111" s="157" t="s">
        <v>19</v>
      </c>
      <c r="F111" s="158" t="s">
        <v>3257</v>
      </c>
      <c r="H111" s="159">
        <v>2</v>
      </c>
      <c r="I111" s="160"/>
      <c r="L111" s="156"/>
      <c r="M111" s="161"/>
      <c r="T111" s="162"/>
      <c r="AT111" s="157" t="s">
        <v>221</v>
      </c>
      <c r="AU111" s="157" t="s">
        <v>81</v>
      </c>
      <c r="AV111" s="13" t="s">
        <v>83</v>
      </c>
      <c r="AW111" s="13" t="s">
        <v>34</v>
      </c>
      <c r="AX111" s="13" t="s">
        <v>74</v>
      </c>
      <c r="AY111" s="157" t="s">
        <v>210</v>
      </c>
    </row>
    <row r="112" spans="2:51" s="15" customFormat="1" ht="11.25">
      <c r="B112" s="170"/>
      <c r="D112" s="150" t="s">
        <v>221</v>
      </c>
      <c r="E112" s="171" t="s">
        <v>19</v>
      </c>
      <c r="F112" s="172" t="s">
        <v>236</v>
      </c>
      <c r="H112" s="173">
        <v>2</v>
      </c>
      <c r="I112" s="174"/>
      <c r="L112" s="170"/>
      <c r="M112" s="175"/>
      <c r="T112" s="176"/>
      <c r="AT112" s="171" t="s">
        <v>221</v>
      </c>
      <c r="AU112" s="171" t="s">
        <v>81</v>
      </c>
      <c r="AV112" s="15" t="s">
        <v>217</v>
      </c>
      <c r="AW112" s="15" t="s">
        <v>34</v>
      </c>
      <c r="AX112" s="15" t="s">
        <v>81</v>
      </c>
      <c r="AY112" s="171" t="s">
        <v>210</v>
      </c>
    </row>
    <row r="113" spans="2:65" s="1" customFormat="1" ht="49.15" customHeight="1">
      <c r="B113" s="33"/>
      <c r="C113" s="132" t="s">
        <v>83</v>
      </c>
      <c r="D113" s="132" t="s">
        <v>212</v>
      </c>
      <c r="E113" s="133" t="s">
        <v>4656</v>
      </c>
      <c r="F113" s="134" t="s">
        <v>4657</v>
      </c>
      <c r="G113" s="135" t="s">
        <v>417</v>
      </c>
      <c r="H113" s="136">
        <v>1</v>
      </c>
      <c r="I113" s="137"/>
      <c r="J113" s="138">
        <f>ROUND(I113*H113,2)</f>
        <v>0</v>
      </c>
      <c r="K113" s="134" t="s">
        <v>216</v>
      </c>
      <c r="L113" s="33"/>
      <c r="M113" s="139" t="s">
        <v>19</v>
      </c>
      <c r="N113" s="140" t="s">
        <v>45</v>
      </c>
      <c r="P113" s="141">
        <f>O113*H113</f>
        <v>0</v>
      </c>
      <c r="Q113" s="141">
        <v>0.0369</v>
      </c>
      <c r="R113" s="141">
        <f>Q113*H113</f>
        <v>0.0369</v>
      </c>
      <c r="S113" s="141">
        <v>0</v>
      </c>
      <c r="T113" s="142">
        <f>S113*H113</f>
        <v>0</v>
      </c>
      <c r="AR113" s="143" t="s">
        <v>217</v>
      </c>
      <c r="AT113" s="143" t="s">
        <v>212</v>
      </c>
      <c r="AU113" s="143" t="s">
        <v>81</v>
      </c>
      <c r="AY113" s="18" t="s">
        <v>210</v>
      </c>
      <c r="BE113" s="144">
        <f>IF(N113="základní",J113,0)</f>
        <v>0</v>
      </c>
      <c r="BF113" s="144">
        <f>IF(N113="snížená",J113,0)</f>
        <v>0</v>
      </c>
      <c r="BG113" s="144">
        <f>IF(N113="zákl. přenesená",J113,0)</f>
        <v>0</v>
      </c>
      <c r="BH113" s="144">
        <f>IF(N113="sníž. přenesená",J113,0)</f>
        <v>0</v>
      </c>
      <c r="BI113" s="144">
        <f>IF(N113="nulová",J113,0)</f>
        <v>0</v>
      </c>
      <c r="BJ113" s="18" t="s">
        <v>81</v>
      </c>
      <c r="BK113" s="144">
        <f>ROUND(I113*H113,2)</f>
        <v>0</v>
      </c>
      <c r="BL113" s="18" t="s">
        <v>217</v>
      </c>
      <c r="BM113" s="143" t="s">
        <v>217</v>
      </c>
    </row>
    <row r="114" spans="2:47" s="1" customFormat="1" ht="11.25">
      <c r="B114" s="33"/>
      <c r="D114" s="145" t="s">
        <v>219</v>
      </c>
      <c r="F114" s="146" t="s">
        <v>4658</v>
      </c>
      <c r="I114" s="147"/>
      <c r="L114" s="33"/>
      <c r="M114" s="148"/>
      <c r="T114" s="54"/>
      <c r="AT114" s="18" t="s">
        <v>219</v>
      </c>
      <c r="AU114" s="18" t="s">
        <v>81</v>
      </c>
    </row>
    <row r="115" spans="2:51" s="13" customFormat="1" ht="11.25">
      <c r="B115" s="156"/>
      <c r="D115" s="150" t="s">
        <v>221</v>
      </c>
      <c r="E115" s="157" t="s">
        <v>19</v>
      </c>
      <c r="F115" s="158" t="s">
        <v>3253</v>
      </c>
      <c r="H115" s="159">
        <v>1</v>
      </c>
      <c r="I115" s="160"/>
      <c r="L115" s="156"/>
      <c r="M115" s="161"/>
      <c r="T115" s="162"/>
      <c r="AT115" s="157" t="s">
        <v>221</v>
      </c>
      <c r="AU115" s="157" t="s">
        <v>81</v>
      </c>
      <c r="AV115" s="13" t="s">
        <v>83</v>
      </c>
      <c r="AW115" s="13" t="s">
        <v>34</v>
      </c>
      <c r="AX115" s="13" t="s">
        <v>74</v>
      </c>
      <c r="AY115" s="157" t="s">
        <v>210</v>
      </c>
    </row>
    <row r="116" spans="2:51" s="15" customFormat="1" ht="11.25">
      <c r="B116" s="170"/>
      <c r="D116" s="150" t="s">
        <v>221</v>
      </c>
      <c r="E116" s="171" t="s">
        <v>19</v>
      </c>
      <c r="F116" s="172" t="s">
        <v>236</v>
      </c>
      <c r="H116" s="173">
        <v>1</v>
      </c>
      <c r="I116" s="174"/>
      <c r="L116" s="170"/>
      <c r="M116" s="175"/>
      <c r="T116" s="176"/>
      <c r="AT116" s="171" t="s">
        <v>221</v>
      </c>
      <c r="AU116" s="171" t="s">
        <v>81</v>
      </c>
      <c r="AV116" s="15" t="s">
        <v>217</v>
      </c>
      <c r="AW116" s="15" t="s">
        <v>34</v>
      </c>
      <c r="AX116" s="15" t="s">
        <v>81</v>
      </c>
      <c r="AY116" s="171" t="s">
        <v>210</v>
      </c>
    </row>
    <row r="117" spans="2:65" s="1" customFormat="1" ht="16.5" customHeight="1">
      <c r="B117" s="33"/>
      <c r="C117" s="132" t="s">
        <v>91</v>
      </c>
      <c r="D117" s="132" t="s">
        <v>212</v>
      </c>
      <c r="E117" s="133" t="s">
        <v>4659</v>
      </c>
      <c r="F117" s="134" t="s">
        <v>4660</v>
      </c>
      <c r="G117" s="135" t="s">
        <v>3358</v>
      </c>
      <c r="H117" s="136">
        <v>1</v>
      </c>
      <c r="I117" s="137"/>
      <c r="J117" s="138">
        <f>ROUND(I117*H117,2)</f>
        <v>0</v>
      </c>
      <c r="K117" s="134" t="s">
        <v>216</v>
      </c>
      <c r="L117" s="33"/>
      <c r="M117" s="139" t="s">
        <v>19</v>
      </c>
      <c r="N117" s="140" t="s">
        <v>45</v>
      </c>
      <c r="P117" s="141">
        <f>O117*H117</f>
        <v>0</v>
      </c>
      <c r="Q117" s="141">
        <v>0</v>
      </c>
      <c r="R117" s="141">
        <f>Q117*H117</f>
        <v>0</v>
      </c>
      <c r="S117" s="141">
        <v>0</v>
      </c>
      <c r="T117" s="142">
        <f>S117*H117</f>
        <v>0</v>
      </c>
      <c r="AR117" s="143" t="s">
        <v>217</v>
      </c>
      <c r="AT117" s="143" t="s">
        <v>212</v>
      </c>
      <c r="AU117" s="143" t="s">
        <v>81</v>
      </c>
      <c r="AY117" s="18" t="s">
        <v>210</v>
      </c>
      <c r="BE117" s="144">
        <f>IF(N117="základní",J117,0)</f>
        <v>0</v>
      </c>
      <c r="BF117" s="144">
        <f>IF(N117="snížená",J117,0)</f>
        <v>0</v>
      </c>
      <c r="BG117" s="144">
        <f>IF(N117="zákl. přenesená",J117,0)</f>
        <v>0</v>
      </c>
      <c r="BH117" s="144">
        <f>IF(N117="sníž. přenesená",J117,0)</f>
        <v>0</v>
      </c>
      <c r="BI117" s="144">
        <f>IF(N117="nulová",J117,0)</f>
        <v>0</v>
      </c>
      <c r="BJ117" s="18" t="s">
        <v>81</v>
      </c>
      <c r="BK117" s="144">
        <f>ROUND(I117*H117,2)</f>
        <v>0</v>
      </c>
      <c r="BL117" s="18" t="s">
        <v>217</v>
      </c>
      <c r="BM117" s="143" t="s">
        <v>276</v>
      </c>
    </row>
    <row r="118" spans="2:47" s="1" customFormat="1" ht="11.25">
      <c r="B118" s="33"/>
      <c r="D118" s="145" t="s">
        <v>219</v>
      </c>
      <c r="F118" s="146" t="s">
        <v>4661</v>
      </c>
      <c r="I118" s="147"/>
      <c r="L118" s="33"/>
      <c r="M118" s="148"/>
      <c r="T118" s="54"/>
      <c r="AT118" s="18" t="s">
        <v>219</v>
      </c>
      <c r="AU118" s="18" t="s">
        <v>81</v>
      </c>
    </row>
    <row r="119" spans="2:51" s="13" customFormat="1" ht="11.25">
      <c r="B119" s="156"/>
      <c r="D119" s="150" t="s">
        <v>221</v>
      </c>
      <c r="E119" s="157" t="s">
        <v>19</v>
      </c>
      <c r="F119" s="158" t="s">
        <v>3253</v>
      </c>
      <c r="H119" s="159">
        <v>1</v>
      </c>
      <c r="I119" s="160"/>
      <c r="L119" s="156"/>
      <c r="M119" s="161"/>
      <c r="T119" s="162"/>
      <c r="AT119" s="157" t="s">
        <v>221</v>
      </c>
      <c r="AU119" s="157" t="s">
        <v>81</v>
      </c>
      <c r="AV119" s="13" t="s">
        <v>83</v>
      </c>
      <c r="AW119" s="13" t="s">
        <v>34</v>
      </c>
      <c r="AX119" s="13" t="s">
        <v>74</v>
      </c>
      <c r="AY119" s="157" t="s">
        <v>210</v>
      </c>
    </row>
    <row r="120" spans="2:51" s="15" customFormat="1" ht="11.25">
      <c r="B120" s="170"/>
      <c r="D120" s="150" t="s">
        <v>221</v>
      </c>
      <c r="E120" s="171" t="s">
        <v>19</v>
      </c>
      <c r="F120" s="172" t="s">
        <v>236</v>
      </c>
      <c r="H120" s="173">
        <v>1</v>
      </c>
      <c r="I120" s="174"/>
      <c r="L120" s="170"/>
      <c r="M120" s="175"/>
      <c r="T120" s="176"/>
      <c r="AT120" s="171" t="s">
        <v>221</v>
      </c>
      <c r="AU120" s="171" t="s">
        <v>81</v>
      </c>
      <c r="AV120" s="15" t="s">
        <v>217</v>
      </c>
      <c r="AW120" s="15" t="s">
        <v>34</v>
      </c>
      <c r="AX120" s="15" t="s">
        <v>81</v>
      </c>
      <c r="AY120" s="171" t="s">
        <v>210</v>
      </c>
    </row>
    <row r="121" spans="2:63" s="11" customFormat="1" ht="25.9" customHeight="1">
      <c r="B121" s="120"/>
      <c r="D121" s="121" t="s">
        <v>73</v>
      </c>
      <c r="E121" s="122" t="s">
        <v>332</v>
      </c>
      <c r="F121" s="122" t="s">
        <v>4205</v>
      </c>
      <c r="I121" s="123"/>
      <c r="J121" s="124">
        <f>BK121</f>
        <v>0</v>
      </c>
      <c r="L121" s="120"/>
      <c r="M121" s="125"/>
      <c r="P121" s="126">
        <f>SUM(P122:P128)</f>
        <v>0</v>
      </c>
      <c r="R121" s="126">
        <f>SUM(R122:R128)</f>
        <v>0</v>
      </c>
      <c r="T121" s="127">
        <f>SUM(T122:T128)</f>
        <v>0</v>
      </c>
      <c r="AR121" s="121" t="s">
        <v>81</v>
      </c>
      <c r="AT121" s="128" t="s">
        <v>73</v>
      </c>
      <c r="AU121" s="128" t="s">
        <v>74</v>
      </c>
      <c r="AY121" s="121" t="s">
        <v>210</v>
      </c>
      <c r="BK121" s="129">
        <f>SUM(BK122:BK128)</f>
        <v>0</v>
      </c>
    </row>
    <row r="122" spans="2:65" s="1" customFormat="1" ht="24.2" customHeight="1">
      <c r="B122" s="33"/>
      <c r="C122" s="132" t="s">
        <v>217</v>
      </c>
      <c r="D122" s="132" t="s">
        <v>212</v>
      </c>
      <c r="E122" s="133" t="s">
        <v>4662</v>
      </c>
      <c r="F122" s="134" t="s">
        <v>4663</v>
      </c>
      <c r="G122" s="135" t="s">
        <v>215</v>
      </c>
      <c r="H122" s="136">
        <v>71</v>
      </c>
      <c r="I122" s="137"/>
      <c r="J122" s="138">
        <f>ROUND(I122*H122,2)</f>
        <v>0</v>
      </c>
      <c r="K122" s="134" t="s">
        <v>216</v>
      </c>
      <c r="L122" s="33"/>
      <c r="M122" s="139" t="s">
        <v>19</v>
      </c>
      <c r="N122" s="140" t="s">
        <v>45</v>
      </c>
      <c r="P122" s="141">
        <f>O122*H122</f>
        <v>0</v>
      </c>
      <c r="Q122" s="141">
        <v>0</v>
      </c>
      <c r="R122" s="141">
        <f>Q122*H122</f>
        <v>0</v>
      </c>
      <c r="S122" s="141">
        <v>0</v>
      </c>
      <c r="T122" s="142">
        <f>S122*H122</f>
        <v>0</v>
      </c>
      <c r="AR122" s="143" t="s">
        <v>217</v>
      </c>
      <c r="AT122" s="143" t="s">
        <v>212</v>
      </c>
      <c r="AU122" s="143" t="s">
        <v>81</v>
      </c>
      <c r="AY122" s="18" t="s">
        <v>210</v>
      </c>
      <c r="BE122" s="144">
        <f>IF(N122="základní",J122,0)</f>
        <v>0</v>
      </c>
      <c r="BF122" s="144">
        <f>IF(N122="snížená",J122,0)</f>
        <v>0</v>
      </c>
      <c r="BG122" s="144">
        <f>IF(N122="zákl. přenesená",J122,0)</f>
        <v>0</v>
      </c>
      <c r="BH122" s="144">
        <f>IF(N122="sníž. přenesená",J122,0)</f>
        <v>0</v>
      </c>
      <c r="BI122" s="144">
        <f>IF(N122="nulová",J122,0)</f>
        <v>0</v>
      </c>
      <c r="BJ122" s="18" t="s">
        <v>81</v>
      </c>
      <c r="BK122" s="144">
        <f>ROUND(I122*H122,2)</f>
        <v>0</v>
      </c>
      <c r="BL122" s="18" t="s">
        <v>217</v>
      </c>
      <c r="BM122" s="143" t="s">
        <v>286</v>
      </c>
    </row>
    <row r="123" spans="2:47" s="1" customFormat="1" ht="11.25">
      <c r="B123" s="33"/>
      <c r="D123" s="145" t="s">
        <v>219</v>
      </c>
      <c r="F123" s="146" t="s">
        <v>4664</v>
      </c>
      <c r="I123" s="147"/>
      <c r="L123" s="33"/>
      <c r="M123" s="148"/>
      <c r="T123" s="54"/>
      <c r="AT123" s="18" t="s">
        <v>219</v>
      </c>
      <c r="AU123" s="18" t="s">
        <v>81</v>
      </c>
    </row>
    <row r="124" spans="2:51" s="12" customFormat="1" ht="11.25">
      <c r="B124" s="149"/>
      <c r="D124" s="150" t="s">
        <v>221</v>
      </c>
      <c r="E124" s="151" t="s">
        <v>19</v>
      </c>
      <c r="F124" s="152" t="s">
        <v>4665</v>
      </c>
      <c r="H124" s="151" t="s">
        <v>19</v>
      </c>
      <c r="I124" s="153"/>
      <c r="L124" s="149"/>
      <c r="M124" s="154"/>
      <c r="T124" s="155"/>
      <c r="AT124" s="151" t="s">
        <v>221</v>
      </c>
      <c r="AU124" s="151" t="s">
        <v>81</v>
      </c>
      <c r="AV124" s="12" t="s">
        <v>81</v>
      </c>
      <c r="AW124" s="12" t="s">
        <v>34</v>
      </c>
      <c r="AX124" s="12" t="s">
        <v>74</v>
      </c>
      <c r="AY124" s="151" t="s">
        <v>210</v>
      </c>
    </row>
    <row r="125" spans="2:51" s="13" customFormat="1" ht="11.25">
      <c r="B125" s="156"/>
      <c r="D125" s="150" t="s">
        <v>221</v>
      </c>
      <c r="E125" s="157" t="s">
        <v>19</v>
      </c>
      <c r="F125" s="158" t="s">
        <v>4666</v>
      </c>
      <c r="H125" s="159">
        <v>71</v>
      </c>
      <c r="I125" s="160"/>
      <c r="L125" s="156"/>
      <c r="M125" s="161"/>
      <c r="T125" s="162"/>
      <c r="AT125" s="157" t="s">
        <v>221</v>
      </c>
      <c r="AU125" s="157" t="s">
        <v>81</v>
      </c>
      <c r="AV125" s="13" t="s">
        <v>83</v>
      </c>
      <c r="AW125" s="13" t="s">
        <v>34</v>
      </c>
      <c r="AX125" s="13" t="s">
        <v>74</v>
      </c>
      <c r="AY125" s="157" t="s">
        <v>210</v>
      </c>
    </row>
    <row r="126" spans="2:51" s="15" customFormat="1" ht="11.25">
      <c r="B126" s="170"/>
      <c r="D126" s="150" t="s">
        <v>221</v>
      </c>
      <c r="E126" s="171" t="s">
        <v>19</v>
      </c>
      <c r="F126" s="172" t="s">
        <v>236</v>
      </c>
      <c r="H126" s="173">
        <v>71</v>
      </c>
      <c r="I126" s="174"/>
      <c r="L126" s="170"/>
      <c r="M126" s="175"/>
      <c r="T126" s="176"/>
      <c r="AT126" s="171" t="s">
        <v>221</v>
      </c>
      <c r="AU126" s="171" t="s">
        <v>81</v>
      </c>
      <c r="AV126" s="15" t="s">
        <v>217</v>
      </c>
      <c r="AW126" s="15" t="s">
        <v>34</v>
      </c>
      <c r="AX126" s="15" t="s">
        <v>81</v>
      </c>
      <c r="AY126" s="171" t="s">
        <v>210</v>
      </c>
    </row>
    <row r="127" spans="2:65" s="1" customFormat="1" ht="24.2" customHeight="1">
      <c r="B127" s="33"/>
      <c r="C127" s="132" t="s">
        <v>267</v>
      </c>
      <c r="D127" s="132" t="s">
        <v>212</v>
      </c>
      <c r="E127" s="133" t="s">
        <v>4210</v>
      </c>
      <c r="F127" s="134" t="s">
        <v>4211</v>
      </c>
      <c r="G127" s="135" t="s">
        <v>215</v>
      </c>
      <c r="H127" s="136">
        <v>3</v>
      </c>
      <c r="I127" s="137"/>
      <c r="J127" s="138">
        <f>ROUND(I127*H127,2)</f>
        <v>0</v>
      </c>
      <c r="K127" s="134" t="s">
        <v>216</v>
      </c>
      <c r="L127" s="33"/>
      <c r="M127" s="139" t="s">
        <v>19</v>
      </c>
      <c r="N127" s="140" t="s">
        <v>45</v>
      </c>
      <c r="P127" s="141">
        <f>O127*H127</f>
        <v>0</v>
      </c>
      <c r="Q127" s="141">
        <v>0</v>
      </c>
      <c r="R127" s="141">
        <f>Q127*H127</f>
        <v>0</v>
      </c>
      <c r="S127" s="141">
        <v>0</v>
      </c>
      <c r="T127" s="142">
        <f>S127*H127</f>
        <v>0</v>
      </c>
      <c r="AR127" s="143" t="s">
        <v>217</v>
      </c>
      <c r="AT127" s="143" t="s">
        <v>212</v>
      </c>
      <c r="AU127" s="143" t="s">
        <v>81</v>
      </c>
      <c r="AY127" s="18" t="s">
        <v>210</v>
      </c>
      <c r="BE127" s="144">
        <f>IF(N127="základní",J127,0)</f>
        <v>0</v>
      </c>
      <c r="BF127" s="144">
        <f>IF(N127="snížená",J127,0)</f>
        <v>0</v>
      </c>
      <c r="BG127" s="144">
        <f>IF(N127="zákl. přenesená",J127,0)</f>
        <v>0</v>
      </c>
      <c r="BH127" s="144">
        <f>IF(N127="sníž. přenesená",J127,0)</f>
        <v>0</v>
      </c>
      <c r="BI127" s="144">
        <f>IF(N127="nulová",J127,0)</f>
        <v>0</v>
      </c>
      <c r="BJ127" s="18" t="s">
        <v>81</v>
      </c>
      <c r="BK127" s="144">
        <f>ROUND(I127*H127,2)</f>
        <v>0</v>
      </c>
      <c r="BL127" s="18" t="s">
        <v>217</v>
      </c>
      <c r="BM127" s="143" t="s">
        <v>299</v>
      </c>
    </row>
    <row r="128" spans="2:47" s="1" customFormat="1" ht="11.25">
      <c r="B128" s="33"/>
      <c r="D128" s="145" t="s">
        <v>219</v>
      </c>
      <c r="F128" s="146" t="s">
        <v>4212</v>
      </c>
      <c r="I128" s="147"/>
      <c r="L128" s="33"/>
      <c r="M128" s="148"/>
      <c r="T128" s="54"/>
      <c r="AT128" s="18" t="s">
        <v>219</v>
      </c>
      <c r="AU128" s="18" t="s">
        <v>81</v>
      </c>
    </row>
    <row r="129" spans="2:63" s="11" customFormat="1" ht="25.9" customHeight="1">
      <c r="B129" s="120"/>
      <c r="D129" s="121" t="s">
        <v>73</v>
      </c>
      <c r="E129" s="122" t="s">
        <v>8</v>
      </c>
      <c r="F129" s="122" t="s">
        <v>4213</v>
      </c>
      <c r="I129" s="123"/>
      <c r="J129" s="124">
        <f>BK129</f>
        <v>0</v>
      </c>
      <c r="L129" s="120"/>
      <c r="M129" s="125"/>
      <c r="P129" s="126">
        <f>SUM(P130:P137)</f>
        <v>0</v>
      </c>
      <c r="R129" s="126">
        <f>SUM(R130:R137)</f>
        <v>0.0551</v>
      </c>
      <c r="T129" s="127">
        <f>SUM(T130:T137)</f>
        <v>0</v>
      </c>
      <c r="AR129" s="121" t="s">
        <v>81</v>
      </c>
      <c r="AT129" s="128" t="s">
        <v>73</v>
      </c>
      <c r="AU129" s="128" t="s">
        <v>74</v>
      </c>
      <c r="AY129" s="121" t="s">
        <v>210</v>
      </c>
      <c r="BK129" s="129">
        <f>SUM(BK130:BK137)</f>
        <v>0</v>
      </c>
    </row>
    <row r="130" spans="2:65" s="1" customFormat="1" ht="24.2" customHeight="1">
      <c r="B130" s="33"/>
      <c r="C130" s="132" t="s">
        <v>276</v>
      </c>
      <c r="D130" s="132" t="s">
        <v>212</v>
      </c>
      <c r="E130" s="133" t="s">
        <v>4214</v>
      </c>
      <c r="F130" s="134" t="s">
        <v>4215</v>
      </c>
      <c r="G130" s="135" t="s">
        <v>270</v>
      </c>
      <c r="H130" s="136">
        <v>95</v>
      </c>
      <c r="I130" s="137"/>
      <c r="J130" s="138">
        <f>ROUND(I130*H130,2)</f>
        <v>0</v>
      </c>
      <c r="K130" s="134" t="s">
        <v>216</v>
      </c>
      <c r="L130" s="33"/>
      <c r="M130" s="139" t="s">
        <v>19</v>
      </c>
      <c r="N130" s="140" t="s">
        <v>45</v>
      </c>
      <c r="P130" s="141">
        <f>O130*H130</f>
        <v>0</v>
      </c>
      <c r="Q130" s="141">
        <v>0.00058</v>
      </c>
      <c r="R130" s="141">
        <f>Q130*H130</f>
        <v>0.0551</v>
      </c>
      <c r="S130" s="141">
        <v>0</v>
      </c>
      <c r="T130" s="142">
        <f>S130*H130</f>
        <v>0</v>
      </c>
      <c r="AR130" s="143" t="s">
        <v>217</v>
      </c>
      <c r="AT130" s="143" t="s">
        <v>212</v>
      </c>
      <c r="AU130" s="143" t="s">
        <v>81</v>
      </c>
      <c r="AY130" s="18" t="s">
        <v>210</v>
      </c>
      <c r="BE130" s="144">
        <f>IF(N130="základní",J130,0)</f>
        <v>0</v>
      </c>
      <c r="BF130" s="144">
        <f>IF(N130="snížená",J130,0)</f>
        <v>0</v>
      </c>
      <c r="BG130" s="144">
        <f>IF(N130="zákl. přenesená",J130,0)</f>
        <v>0</v>
      </c>
      <c r="BH130" s="144">
        <f>IF(N130="sníž. přenesená",J130,0)</f>
        <v>0</v>
      </c>
      <c r="BI130" s="144">
        <f>IF(N130="nulová",J130,0)</f>
        <v>0</v>
      </c>
      <c r="BJ130" s="18" t="s">
        <v>81</v>
      </c>
      <c r="BK130" s="144">
        <f>ROUND(I130*H130,2)</f>
        <v>0</v>
      </c>
      <c r="BL130" s="18" t="s">
        <v>217</v>
      </c>
      <c r="BM130" s="143" t="s">
        <v>314</v>
      </c>
    </row>
    <row r="131" spans="2:47" s="1" customFormat="1" ht="11.25">
      <c r="B131" s="33"/>
      <c r="D131" s="145" t="s">
        <v>219</v>
      </c>
      <c r="F131" s="146" t="s">
        <v>4216</v>
      </c>
      <c r="I131" s="147"/>
      <c r="L131" s="33"/>
      <c r="M131" s="148"/>
      <c r="T131" s="54"/>
      <c r="AT131" s="18" t="s">
        <v>219</v>
      </c>
      <c r="AU131" s="18" t="s">
        <v>81</v>
      </c>
    </row>
    <row r="132" spans="2:51" s="13" customFormat="1" ht="11.25">
      <c r="B132" s="156"/>
      <c r="D132" s="150" t="s">
        <v>221</v>
      </c>
      <c r="E132" s="157" t="s">
        <v>19</v>
      </c>
      <c r="F132" s="158" t="s">
        <v>4667</v>
      </c>
      <c r="H132" s="159">
        <v>95</v>
      </c>
      <c r="I132" s="160"/>
      <c r="L132" s="156"/>
      <c r="M132" s="161"/>
      <c r="T132" s="162"/>
      <c r="AT132" s="157" t="s">
        <v>221</v>
      </c>
      <c r="AU132" s="157" t="s">
        <v>81</v>
      </c>
      <c r="AV132" s="13" t="s">
        <v>83</v>
      </c>
      <c r="AW132" s="13" t="s">
        <v>34</v>
      </c>
      <c r="AX132" s="13" t="s">
        <v>74</v>
      </c>
      <c r="AY132" s="157" t="s">
        <v>210</v>
      </c>
    </row>
    <row r="133" spans="2:51" s="15" customFormat="1" ht="11.25">
      <c r="B133" s="170"/>
      <c r="D133" s="150" t="s">
        <v>221</v>
      </c>
      <c r="E133" s="171" t="s">
        <v>19</v>
      </c>
      <c r="F133" s="172" t="s">
        <v>236</v>
      </c>
      <c r="H133" s="173">
        <v>95</v>
      </c>
      <c r="I133" s="174"/>
      <c r="L133" s="170"/>
      <c r="M133" s="175"/>
      <c r="T133" s="176"/>
      <c r="AT133" s="171" t="s">
        <v>221</v>
      </c>
      <c r="AU133" s="171" t="s">
        <v>81</v>
      </c>
      <c r="AV133" s="15" t="s">
        <v>217</v>
      </c>
      <c r="AW133" s="15" t="s">
        <v>34</v>
      </c>
      <c r="AX133" s="15" t="s">
        <v>81</v>
      </c>
      <c r="AY133" s="171" t="s">
        <v>210</v>
      </c>
    </row>
    <row r="134" spans="2:65" s="1" customFormat="1" ht="24.2" customHeight="1">
      <c r="B134" s="33"/>
      <c r="C134" s="132" t="s">
        <v>281</v>
      </c>
      <c r="D134" s="132" t="s">
        <v>212</v>
      </c>
      <c r="E134" s="133" t="s">
        <v>4218</v>
      </c>
      <c r="F134" s="134" t="s">
        <v>4219</v>
      </c>
      <c r="G134" s="135" t="s">
        <v>270</v>
      </c>
      <c r="H134" s="136">
        <v>95</v>
      </c>
      <c r="I134" s="137"/>
      <c r="J134" s="138">
        <f>ROUND(I134*H134,2)</f>
        <v>0</v>
      </c>
      <c r="K134" s="134" t="s">
        <v>216</v>
      </c>
      <c r="L134" s="33"/>
      <c r="M134" s="139" t="s">
        <v>19</v>
      </c>
      <c r="N134" s="140" t="s">
        <v>45</v>
      </c>
      <c r="P134" s="141">
        <f>O134*H134</f>
        <v>0</v>
      </c>
      <c r="Q134" s="141">
        <v>0</v>
      </c>
      <c r="R134" s="141">
        <f>Q134*H134</f>
        <v>0</v>
      </c>
      <c r="S134" s="141">
        <v>0</v>
      </c>
      <c r="T134" s="142">
        <f>S134*H134</f>
        <v>0</v>
      </c>
      <c r="AR134" s="143" t="s">
        <v>217</v>
      </c>
      <c r="AT134" s="143" t="s">
        <v>212</v>
      </c>
      <c r="AU134" s="143" t="s">
        <v>81</v>
      </c>
      <c r="AY134" s="18" t="s">
        <v>210</v>
      </c>
      <c r="BE134" s="144">
        <f>IF(N134="základní",J134,0)</f>
        <v>0</v>
      </c>
      <c r="BF134" s="144">
        <f>IF(N134="snížená",J134,0)</f>
        <v>0</v>
      </c>
      <c r="BG134" s="144">
        <f>IF(N134="zákl. přenesená",J134,0)</f>
        <v>0</v>
      </c>
      <c r="BH134" s="144">
        <f>IF(N134="sníž. přenesená",J134,0)</f>
        <v>0</v>
      </c>
      <c r="BI134" s="144">
        <f>IF(N134="nulová",J134,0)</f>
        <v>0</v>
      </c>
      <c r="BJ134" s="18" t="s">
        <v>81</v>
      </c>
      <c r="BK134" s="144">
        <f>ROUND(I134*H134,2)</f>
        <v>0</v>
      </c>
      <c r="BL134" s="18" t="s">
        <v>217</v>
      </c>
      <c r="BM134" s="143" t="s">
        <v>349</v>
      </c>
    </row>
    <row r="135" spans="2:47" s="1" customFormat="1" ht="11.25">
      <c r="B135" s="33"/>
      <c r="D135" s="145" t="s">
        <v>219</v>
      </c>
      <c r="F135" s="146" t="s">
        <v>4220</v>
      </c>
      <c r="I135" s="147"/>
      <c r="L135" s="33"/>
      <c r="M135" s="148"/>
      <c r="T135" s="54"/>
      <c r="AT135" s="18" t="s">
        <v>219</v>
      </c>
      <c r="AU135" s="18" t="s">
        <v>81</v>
      </c>
    </row>
    <row r="136" spans="2:51" s="13" customFormat="1" ht="11.25">
      <c r="B136" s="156"/>
      <c r="D136" s="150" t="s">
        <v>221</v>
      </c>
      <c r="E136" s="157" t="s">
        <v>19</v>
      </c>
      <c r="F136" s="158" t="s">
        <v>4667</v>
      </c>
      <c r="H136" s="159">
        <v>95</v>
      </c>
      <c r="I136" s="160"/>
      <c r="L136" s="156"/>
      <c r="M136" s="161"/>
      <c r="T136" s="162"/>
      <c r="AT136" s="157" t="s">
        <v>221</v>
      </c>
      <c r="AU136" s="157" t="s">
        <v>81</v>
      </c>
      <c r="AV136" s="13" t="s">
        <v>83</v>
      </c>
      <c r="AW136" s="13" t="s">
        <v>34</v>
      </c>
      <c r="AX136" s="13" t="s">
        <v>74</v>
      </c>
      <c r="AY136" s="157" t="s">
        <v>210</v>
      </c>
    </row>
    <row r="137" spans="2:51" s="15" customFormat="1" ht="11.25">
      <c r="B137" s="170"/>
      <c r="D137" s="150" t="s">
        <v>221</v>
      </c>
      <c r="E137" s="171" t="s">
        <v>19</v>
      </c>
      <c r="F137" s="172" t="s">
        <v>236</v>
      </c>
      <c r="H137" s="173">
        <v>95</v>
      </c>
      <c r="I137" s="174"/>
      <c r="L137" s="170"/>
      <c r="M137" s="175"/>
      <c r="T137" s="176"/>
      <c r="AT137" s="171" t="s">
        <v>221</v>
      </c>
      <c r="AU137" s="171" t="s">
        <v>81</v>
      </c>
      <c r="AV137" s="15" t="s">
        <v>217</v>
      </c>
      <c r="AW137" s="15" t="s">
        <v>34</v>
      </c>
      <c r="AX137" s="15" t="s">
        <v>81</v>
      </c>
      <c r="AY137" s="171" t="s">
        <v>210</v>
      </c>
    </row>
    <row r="138" spans="2:63" s="11" customFormat="1" ht="25.9" customHeight="1">
      <c r="B138" s="120"/>
      <c r="D138" s="121" t="s">
        <v>73</v>
      </c>
      <c r="E138" s="122" t="s">
        <v>368</v>
      </c>
      <c r="F138" s="122" t="s">
        <v>4222</v>
      </c>
      <c r="I138" s="123"/>
      <c r="J138" s="124">
        <f>BK138</f>
        <v>0</v>
      </c>
      <c r="L138" s="120"/>
      <c r="M138" s="125"/>
      <c r="P138" s="126">
        <f>SUM(P139:P150)</f>
        <v>0</v>
      </c>
      <c r="R138" s="126">
        <f>SUM(R139:R150)</f>
        <v>0</v>
      </c>
      <c r="T138" s="127">
        <f>SUM(T139:T150)</f>
        <v>0</v>
      </c>
      <c r="AR138" s="121" t="s">
        <v>81</v>
      </c>
      <c r="AT138" s="128" t="s">
        <v>73</v>
      </c>
      <c r="AU138" s="128" t="s">
        <v>74</v>
      </c>
      <c r="AY138" s="121" t="s">
        <v>210</v>
      </c>
      <c r="BK138" s="129">
        <f>SUM(BK139:BK150)</f>
        <v>0</v>
      </c>
    </row>
    <row r="139" spans="2:65" s="1" customFormat="1" ht="16.5" customHeight="1">
      <c r="B139" s="33"/>
      <c r="C139" s="132" t="s">
        <v>286</v>
      </c>
      <c r="D139" s="132" t="s">
        <v>212</v>
      </c>
      <c r="E139" s="133" t="s">
        <v>4223</v>
      </c>
      <c r="F139" s="134" t="s">
        <v>4224</v>
      </c>
      <c r="G139" s="135" t="s">
        <v>215</v>
      </c>
      <c r="H139" s="136">
        <v>71</v>
      </c>
      <c r="I139" s="137"/>
      <c r="J139" s="138">
        <f>ROUND(I139*H139,2)</f>
        <v>0</v>
      </c>
      <c r="K139" s="134" t="s">
        <v>216</v>
      </c>
      <c r="L139" s="33"/>
      <c r="M139" s="139" t="s">
        <v>19</v>
      </c>
      <c r="N139" s="140" t="s">
        <v>45</v>
      </c>
      <c r="P139" s="141">
        <f>O139*H139</f>
        <v>0</v>
      </c>
      <c r="Q139" s="141">
        <v>0</v>
      </c>
      <c r="R139" s="141">
        <f>Q139*H139</f>
        <v>0</v>
      </c>
      <c r="S139" s="141">
        <v>0</v>
      </c>
      <c r="T139" s="142">
        <f>S139*H139</f>
        <v>0</v>
      </c>
      <c r="AR139" s="143" t="s">
        <v>217</v>
      </c>
      <c r="AT139" s="143" t="s">
        <v>212</v>
      </c>
      <c r="AU139" s="143" t="s">
        <v>81</v>
      </c>
      <c r="AY139" s="18" t="s">
        <v>210</v>
      </c>
      <c r="BE139" s="144">
        <f>IF(N139="základní",J139,0)</f>
        <v>0</v>
      </c>
      <c r="BF139" s="144">
        <f>IF(N139="snížená",J139,0)</f>
        <v>0</v>
      </c>
      <c r="BG139" s="144">
        <f>IF(N139="zákl. přenesená",J139,0)</f>
        <v>0</v>
      </c>
      <c r="BH139" s="144">
        <f>IF(N139="sníž. přenesená",J139,0)</f>
        <v>0</v>
      </c>
      <c r="BI139" s="144">
        <f>IF(N139="nulová",J139,0)</f>
        <v>0</v>
      </c>
      <c r="BJ139" s="18" t="s">
        <v>81</v>
      </c>
      <c r="BK139" s="144">
        <f>ROUND(I139*H139,2)</f>
        <v>0</v>
      </c>
      <c r="BL139" s="18" t="s">
        <v>217</v>
      </c>
      <c r="BM139" s="143" t="s">
        <v>368</v>
      </c>
    </row>
    <row r="140" spans="2:47" s="1" customFormat="1" ht="11.25">
      <c r="B140" s="33"/>
      <c r="D140" s="145" t="s">
        <v>219</v>
      </c>
      <c r="F140" s="146" t="s">
        <v>4225</v>
      </c>
      <c r="I140" s="147"/>
      <c r="L140" s="33"/>
      <c r="M140" s="148"/>
      <c r="T140" s="54"/>
      <c r="AT140" s="18" t="s">
        <v>219</v>
      </c>
      <c r="AU140" s="18" t="s">
        <v>81</v>
      </c>
    </row>
    <row r="141" spans="2:51" s="13" customFormat="1" ht="11.25">
      <c r="B141" s="156"/>
      <c r="D141" s="150" t="s">
        <v>221</v>
      </c>
      <c r="E141" s="157" t="s">
        <v>19</v>
      </c>
      <c r="F141" s="158" t="s">
        <v>4666</v>
      </c>
      <c r="H141" s="159">
        <v>71</v>
      </c>
      <c r="I141" s="160"/>
      <c r="L141" s="156"/>
      <c r="M141" s="161"/>
      <c r="T141" s="162"/>
      <c r="AT141" s="157" t="s">
        <v>221</v>
      </c>
      <c r="AU141" s="157" t="s">
        <v>81</v>
      </c>
      <c r="AV141" s="13" t="s">
        <v>83</v>
      </c>
      <c r="AW141" s="13" t="s">
        <v>34</v>
      </c>
      <c r="AX141" s="13" t="s">
        <v>74</v>
      </c>
      <c r="AY141" s="157" t="s">
        <v>210</v>
      </c>
    </row>
    <row r="142" spans="2:51" s="15" customFormat="1" ht="11.25">
      <c r="B142" s="170"/>
      <c r="D142" s="150" t="s">
        <v>221</v>
      </c>
      <c r="E142" s="171" t="s">
        <v>19</v>
      </c>
      <c r="F142" s="172" t="s">
        <v>236</v>
      </c>
      <c r="H142" s="173">
        <v>71</v>
      </c>
      <c r="I142" s="174"/>
      <c r="L142" s="170"/>
      <c r="M142" s="175"/>
      <c r="T142" s="176"/>
      <c r="AT142" s="171" t="s">
        <v>221</v>
      </c>
      <c r="AU142" s="171" t="s">
        <v>81</v>
      </c>
      <c r="AV142" s="15" t="s">
        <v>217</v>
      </c>
      <c r="AW142" s="15" t="s">
        <v>34</v>
      </c>
      <c r="AX142" s="15" t="s">
        <v>81</v>
      </c>
      <c r="AY142" s="171" t="s">
        <v>210</v>
      </c>
    </row>
    <row r="143" spans="2:65" s="1" customFormat="1" ht="37.9" customHeight="1">
      <c r="B143" s="33"/>
      <c r="C143" s="132" t="s">
        <v>292</v>
      </c>
      <c r="D143" s="132" t="s">
        <v>212</v>
      </c>
      <c r="E143" s="133" t="s">
        <v>3150</v>
      </c>
      <c r="F143" s="134" t="s">
        <v>3151</v>
      </c>
      <c r="G143" s="135" t="s">
        <v>215</v>
      </c>
      <c r="H143" s="136">
        <v>71</v>
      </c>
      <c r="I143" s="137"/>
      <c r="J143" s="138">
        <f>ROUND(I143*H143,2)</f>
        <v>0</v>
      </c>
      <c r="K143" s="134" t="s">
        <v>216</v>
      </c>
      <c r="L143" s="33"/>
      <c r="M143" s="139" t="s">
        <v>19</v>
      </c>
      <c r="N143" s="140" t="s">
        <v>45</v>
      </c>
      <c r="P143" s="141">
        <f>O143*H143</f>
        <v>0</v>
      </c>
      <c r="Q143" s="141">
        <v>0</v>
      </c>
      <c r="R143" s="141">
        <f>Q143*H143</f>
        <v>0</v>
      </c>
      <c r="S143" s="141">
        <v>0</v>
      </c>
      <c r="T143" s="142">
        <f>S143*H143</f>
        <v>0</v>
      </c>
      <c r="AR143" s="143" t="s">
        <v>217</v>
      </c>
      <c r="AT143" s="143" t="s">
        <v>212</v>
      </c>
      <c r="AU143" s="143" t="s">
        <v>81</v>
      </c>
      <c r="AY143" s="18" t="s">
        <v>210</v>
      </c>
      <c r="BE143" s="144">
        <f>IF(N143="základní",J143,0)</f>
        <v>0</v>
      </c>
      <c r="BF143" s="144">
        <f>IF(N143="snížená",J143,0)</f>
        <v>0</v>
      </c>
      <c r="BG143" s="144">
        <f>IF(N143="zákl. přenesená",J143,0)</f>
        <v>0</v>
      </c>
      <c r="BH143" s="144">
        <f>IF(N143="sníž. přenesená",J143,0)</f>
        <v>0</v>
      </c>
      <c r="BI143" s="144">
        <f>IF(N143="nulová",J143,0)</f>
        <v>0</v>
      </c>
      <c r="BJ143" s="18" t="s">
        <v>81</v>
      </c>
      <c r="BK143" s="144">
        <f>ROUND(I143*H143,2)</f>
        <v>0</v>
      </c>
      <c r="BL143" s="18" t="s">
        <v>217</v>
      </c>
      <c r="BM143" s="143" t="s">
        <v>386</v>
      </c>
    </row>
    <row r="144" spans="2:47" s="1" customFormat="1" ht="11.25">
      <c r="B144" s="33"/>
      <c r="D144" s="145" t="s">
        <v>219</v>
      </c>
      <c r="F144" s="146" t="s">
        <v>3153</v>
      </c>
      <c r="I144" s="147"/>
      <c r="L144" s="33"/>
      <c r="M144" s="148"/>
      <c r="T144" s="54"/>
      <c r="AT144" s="18" t="s">
        <v>219</v>
      </c>
      <c r="AU144" s="18" t="s">
        <v>81</v>
      </c>
    </row>
    <row r="145" spans="2:51" s="13" customFormat="1" ht="11.25">
      <c r="B145" s="156"/>
      <c r="D145" s="150" t="s">
        <v>221</v>
      </c>
      <c r="E145" s="157" t="s">
        <v>19</v>
      </c>
      <c r="F145" s="158" t="s">
        <v>4666</v>
      </c>
      <c r="H145" s="159">
        <v>71</v>
      </c>
      <c r="I145" s="160"/>
      <c r="L145" s="156"/>
      <c r="M145" s="161"/>
      <c r="T145" s="162"/>
      <c r="AT145" s="157" t="s">
        <v>221</v>
      </c>
      <c r="AU145" s="157" t="s">
        <v>81</v>
      </c>
      <c r="AV145" s="13" t="s">
        <v>83</v>
      </c>
      <c r="AW145" s="13" t="s">
        <v>34</v>
      </c>
      <c r="AX145" s="13" t="s">
        <v>74</v>
      </c>
      <c r="AY145" s="157" t="s">
        <v>210</v>
      </c>
    </row>
    <row r="146" spans="2:51" s="15" customFormat="1" ht="11.25">
      <c r="B146" s="170"/>
      <c r="D146" s="150" t="s">
        <v>221</v>
      </c>
      <c r="E146" s="171" t="s">
        <v>19</v>
      </c>
      <c r="F146" s="172" t="s">
        <v>236</v>
      </c>
      <c r="H146" s="173">
        <v>71</v>
      </c>
      <c r="I146" s="174"/>
      <c r="L146" s="170"/>
      <c r="M146" s="175"/>
      <c r="T146" s="176"/>
      <c r="AT146" s="171" t="s">
        <v>221</v>
      </c>
      <c r="AU146" s="171" t="s">
        <v>81</v>
      </c>
      <c r="AV146" s="15" t="s">
        <v>217</v>
      </c>
      <c r="AW146" s="15" t="s">
        <v>34</v>
      </c>
      <c r="AX146" s="15" t="s">
        <v>81</v>
      </c>
      <c r="AY146" s="171" t="s">
        <v>210</v>
      </c>
    </row>
    <row r="147" spans="2:65" s="1" customFormat="1" ht="24.2" customHeight="1">
      <c r="B147" s="33"/>
      <c r="C147" s="132" t="s">
        <v>299</v>
      </c>
      <c r="D147" s="132" t="s">
        <v>212</v>
      </c>
      <c r="E147" s="133" t="s">
        <v>3154</v>
      </c>
      <c r="F147" s="134" t="s">
        <v>3155</v>
      </c>
      <c r="G147" s="135" t="s">
        <v>356</v>
      </c>
      <c r="H147" s="136">
        <v>131.35</v>
      </c>
      <c r="I147" s="137"/>
      <c r="J147" s="138">
        <f>ROUND(I147*H147,2)</f>
        <v>0</v>
      </c>
      <c r="K147" s="134" t="s">
        <v>216</v>
      </c>
      <c r="L147" s="33"/>
      <c r="M147" s="139" t="s">
        <v>19</v>
      </c>
      <c r="N147" s="140" t="s">
        <v>45</v>
      </c>
      <c r="P147" s="141">
        <f>O147*H147</f>
        <v>0</v>
      </c>
      <c r="Q147" s="141">
        <v>0</v>
      </c>
      <c r="R147" s="141">
        <f>Q147*H147</f>
        <v>0</v>
      </c>
      <c r="S147" s="141">
        <v>0</v>
      </c>
      <c r="T147" s="142">
        <f>S147*H147</f>
        <v>0</v>
      </c>
      <c r="AR147" s="143" t="s">
        <v>217</v>
      </c>
      <c r="AT147" s="143" t="s">
        <v>212</v>
      </c>
      <c r="AU147" s="143" t="s">
        <v>81</v>
      </c>
      <c r="AY147" s="18" t="s">
        <v>210</v>
      </c>
      <c r="BE147" s="144">
        <f>IF(N147="základní",J147,0)</f>
        <v>0</v>
      </c>
      <c r="BF147" s="144">
        <f>IF(N147="snížená",J147,0)</f>
        <v>0</v>
      </c>
      <c r="BG147" s="144">
        <f>IF(N147="zákl. přenesená",J147,0)</f>
        <v>0</v>
      </c>
      <c r="BH147" s="144">
        <f>IF(N147="sníž. přenesená",J147,0)</f>
        <v>0</v>
      </c>
      <c r="BI147" s="144">
        <f>IF(N147="nulová",J147,0)</f>
        <v>0</v>
      </c>
      <c r="BJ147" s="18" t="s">
        <v>81</v>
      </c>
      <c r="BK147" s="144">
        <f>ROUND(I147*H147,2)</f>
        <v>0</v>
      </c>
      <c r="BL147" s="18" t="s">
        <v>217</v>
      </c>
      <c r="BM147" s="143" t="s">
        <v>406</v>
      </c>
    </row>
    <row r="148" spans="2:47" s="1" customFormat="1" ht="11.25">
      <c r="B148" s="33"/>
      <c r="D148" s="145" t="s">
        <v>219</v>
      </c>
      <c r="F148" s="146" t="s">
        <v>3157</v>
      </c>
      <c r="I148" s="147"/>
      <c r="L148" s="33"/>
      <c r="M148" s="148"/>
      <c r="T148" s="54"/>
      <c r="AT148" s="18" t="s">
        <v>219</v>
      </c>
      <c r="AU148" s="18" t="s">
        <v>81</v>
      </c>
    </row>
    <row r="149" spans="2:51" s="13" customFormat="1" ht="11.25">
      <c r="B149" s="156"/>
      <c r="D149" s="150" t="s">
        <v>221</v>
      </c>
      <c r="E149" s="157" t="s">
        <v>19</v>
      </c>
      <c r="F149" s="158" t="s">
        <v>4668</v>
      </c>
      <c r="H149" s="159">
        <v>131.35</v>
      </c>
      <c r="I149" s="160"/>
      <c r="L149" s="156"/>
      <c r="M149" s="161"/>
      <c r="T149" s="162"/>
      <c r="AT149" s="157" t="s">
        <v>221</v>
      </c>
      <c r="AU149" s="157" t="s">
        <v>81</v>
      </c>
      <c r="AV149" s="13" t="s">
        <v>83</v>
      </c>
      <c r="AW149" s="13" t="s">
        <v>34</v>
      </c>
      <c r="AX149" s="13" t="s">
        <v>74</v>
      </c>
      <c r="AY149" s="157" t="s">
        <v>210</v>
      </c>
    </row>
    <row r="150" spans="2:51" s="15" customFormat="1" ht="11.25">
      <c r="B150" s="170"/>
      <c r="D150" s="150" t="s">
        <v>221</v>
      </c>
      <c r="E150" s="171" t="s">
        <v>19</v>
      </c>
      <c r="F150" s="172" t="s">
        <v>236</v>
      </c>
      <c r="H150" s="173">
        <v>131.35</v>
      </c>
      <c r="I150" s="174"/>
      <c r="L150" s="170"/>
      <c r="M150" s="175"/>
      <c r="T150" s="176"/>
      <c r="AT150" s="171" t="s">
        <v>221</v>
      </c>
      <c r="AU150" s="171" t="s">
        <v>81</v>
      </c>
      <c r="AV150" s="15" t="s">
        <v>217</v>
      </c>
      <c r="AW150" s="15" t="s">
        <v>34</v>
      </c>
      <c r="AX150" s="15" t="s">
        <v>81</v>
      </c>
      <c r="AY150" s="171" t="s">
        <v>210</v>
      </c>
    </row>
    <row r="151" spans="2:63" s="11" customFormat="1" ht="25.9" customHeight="1">
      <c r="B151" s="120"/>
      <c r="D151" s="121" t="s">
        <v>73</v>
      </c>
      <c r="E151" s="122" t="s">
        <v>374</v>
      </c>
      <c r="F151" s="122" t="s">
        <v>4227</v>
      </c>
      <c r="I151" s="123"/>
      <c r="J151" s="124">
        <f>BK151</f>
        <v>0</v>
      </c>
      <c r="L151" s="120"/>
      <c r="M151" s="125"/>
      <c r="P151" s="126">
        <f>SUM(P152:P158)</f>
        <v>0</v>
      </c>
      <c r="R151" s="126">
        <f>SUM(R152:R158)</f>
        <v>81.6</v>
      </c>
      <c r="T151" s="127">
        <f>SUM(T152:T158)</f>
        <v>0</v>
      </c>
      <c r="AR151" s="121" t="s">
        <v>81</v>
      </c>
      <c r="AT151" s="128" t="s">
        <v>73</v>
      </c>
      <c r="AU151" s="128" t="s">
        <v>74</v>
      </c>
      <c r="AY151" s="121" t="s">
        <v>210</v>
      </c>
      <c r="BK151" s="129">
        <f>SUM(BK152:BK158)</f>
        <v>0</v>
      </c>
    </row>
    <row r="152" spans="2:65" s="1" customFormat="1" ht="24.2" customHeight="1">
      <c r="B152" s="33"/>
      <c r="C152" s="132" t="s">
        <v>307</v>
      </c>
      <c r="D152" s="132" t="s">
        <v>212</v>
      </c>
      <c r="E152" s="133" t="s">
        <v>4669</v>
      </c>
      <c r="F152" s="134" t="s">
        <v>4670</v>
      </c>
      <c r="G152" s="135" t="s">
        <v>215</v>
      </c>
      <c r="H152" s="136">
        <v>51</v>
      </c>
      <c r="I152" s="137"/>
      <c r="J152" s="138">
        <f>ROUND(I152*H152,2)</f>
        <v>0</v>
      </c>
      <c r="K152" s="134" t="s">
        <v>216</v>
      </c>
      <c r="L152" s="33"/>
      <c r="M152" s="139" t="s">
        <v>19</v>
      </c>
      <c r="N152" s="140" t="s">
        <v>45</v>
      </c>
      <c r="P152" s="141">
        <f>O152*H152</f>
        <v>0</v>
      </c>
      <c r="Q152" s="141">
        <v>0</v>
      </c>
      <c r="R152" s="141">
        <f>Q152*H152</f>
        <v>0</v>
      </c>
      <c r="S152" s="141">
        <v>0</v>
      </c>
      <c r="T152" s="142">
        <f>S152*H152</f>
        <v>0</v>
      </c>
      <c r="AR152" s="143" t="s">
        <v>217</v>
      </c>
      <c r="AT152" s="143" t="s">
        <v>212</v>
      </c>
      <c r="AU152" s="143" t="s">
        <v>81</v>
      </c>
      <c r="AY152" s="18" t="s">
        <v>210</v>
      </c>
      <c r="BE152" s="144">
        <f>IF(N152="základní",J152,0)</f>
        <v>0</v>
      </c>
      <c r="BF152" s="144">
        <f>IF(N152="snížená",J152,0)</f>
        <v>0</v>
      </c>
      <c r="BG152" s="144">
        <f>IF(N152="zákl. přenesená",J152,0)</f>
        <v>0</v>
      </c>
      <c r="BH152" s="144">
        <f>IF(N152="sníž. přenesená",J152,0)</f>
        <v>0</v>
      </c>
      <c r="BI152" s="144">
        <f>IF(N152="nulová",J152,0)</f>
        <v>0</v>
      </c>
      <c r="BJ152" s="18" t="s">
        <v>81</v>
      </c>
      <c r="BK152" s="144">
        <f>ROUND(I152*H152,2)</f>
        <v>0</v>
      </c>
      <c r="BL152" s="18" t="s">
        <v>217</v>
      </c>
      <c r="BM152" s="143" t="s">
        <v>423</v>
      </c>
    </row>
    <row r="153" spans="2:47" s="1" customFormat="1" ht="11.25">
      <c r="B153" s="33"/>
      <c r="D153" s="145" t="s">
        <v>219</v>
      </c>
      <c r="F153" s="146" t="s">
        <v>4671</v>
      </c>
      <c r="I153" s="147"/>
      <c r="L153" s="33"/>
      <c r="M153" s="148"/>
      <c r="T153" s="54"/>
      <c r="AT153" s="18" t="s">
        <v>219</v>
      </c>
      <c r="AU153" s="18" t="s">
        <v>81</v>
      </c>
    </row>
    <row r="154" spans="2:51" s="13" customFormat="1" ht="11.25">
      <c r="B154" s="156"/>
      <c r="D154" s="150" t="s">
        <v>221</v>
      </c>
      <c r="E154" s="157" t="s">
        <v>19</v>
      </c>
      <c r="F154" s="158" t="s">
        <v>4672</v>
      </c>
      <c r="H154" s="159">
        <v>51</v>
      </c>
      <c r="I154" s="160"/>
      <c r="L154" s="156"/>
      <c r="M154" s="161"/>
      <c r="T154" s="162"/>
      <c r="AT154" s="157" t="s">
        <v>221</v>
      </c>
      <c r="AU154" s="157" t="s">
        <v>81</v>
      </c>
      <c r="AV154" s="13" t="s">
        <v>83</v>
      </c>
      <c r="AW154" s="13" t="s">
        <v>34</v>
      </c>
      <c r="AX154" s="13" t="s">
        <v>74</v>
      </c>
      <c r="AY154" s="157" t="s">
        <v>210</v>
      </c>
    </row>
    <row r="155" spans="2:51" s="15" customFormat="1" ht="11.25">
      <c r="B155" s="170"/>
      <c r="D155" s="150" t="s">
        <v>221</v>
      </c>
      <c r="E155" s="171" t="s">
        <v>19</v>
      </c>
      <c r="F155" s="172" t="s">
        <v>236</v>
      </c>
      <c r="H155" s="173">
        <v>51</v>
      </c>
      <c r="I155" s="174"/>
      <c r="L155" s="170"/>
      <c r="M155" s="175"/>
      <c r="T155" s="176"/>
      <c r="AT155" s="171" t="s">
        <v>221</v>
      </c>
      <c r="AU155" s="171" t="s">
        <v>81</v>
      </c>
      <c r="AV155" s="15" t="s">
        <v>217</v>
      </c>
      <c r="AW155" s="15" t="s">
        <v>34</v>
      </c>
      <c r="AX155" s="15" t="s">
        <v>81</v>
      </c>
      <c r="AY155" s="171" t="s">
        <v>210</v>
      </c>
    </row>
    <row r="156" spans="2:65" s="1" customFormat="1" ht="16.5" customHeight="1">
      <c r="B156" s="33"/>
      <c r="C156" s="177" t="s">
        <v>314</v>
      </c>
      <c r="D156" s="177" t="s">
        <v>424</v>
      </c>
      <c r="E156" s="178" t="s">
        <v>4232</v>
      </c>
      <c r="F156" s="179" t="s">
        <v>4233</v>
      </c>
      <c r="G156" s="180" t="s">
        <v>356</v>
      </c>
      <c r="H156" s="181">
        <v>81.6</v>
      </c>
      <c r="I156" s="182"/>
      <c r="J156" s="183">
        <f>ROUND(I156*H156,2)</f>
        <v>0</v>
      </c>
      <c r="K156" s="179" t="s">
        <v>216</v>
      </c>
      <c r="L156" s="184"/>
      <c r="M156" s="185" t="s">
        <v>19</v>
      </c>
      <c r="N156" s="186" t="s">
        <v>45</v>
      </c>
      <c r="P156" s="141">
        <f>O156*H156</f>
        <v>0</v>
      </c>
      <c r="Q156" s="141">
        <v>1</v>
      </c>
      <c r="R156" s="141">
        <f>Q156*H156</f>
        <v>81.6</v>
      </c>
      <c r="S156" s="141">
        <v>0</v>
      </c>
      <c r="T156" s="142">
        <f>S156*H156</f>
        <v>0</v>
      </c>
      <c r="AR156" s="143" t="s">
        <v>286</v>
      </c>
      <c r="AT156" s="143" t="s">
        <v>424</v>
      </c>
      <c r="AU156" s="143" t="s">
        <v>81</v>
      </c>
      <c r="AY156" s="18" t="s">
        <v>210</v>
      </c>
      <c r="BE156" s="144">
        <f>IF(N156="základní",J156,0)</f>
        <v>0</v>
      </c>
      <c r="BF156" s="144">
        <f>IF(N156="snížená",J156,0)</f>
        <v>0</v>
      </c>
      <c r="BG156" s="144">
        <f>IF(N156="zákl. přenesená",J156,0)</f>
        <v>0</v>
      </c>
      <c r="BH156" s="144">
        <f>IF(N156="sníž. přenesená",J156,0)</f>
        <v>0</v>
      </c>
      <c r="BI156" s="144">
        <f>IF(N156="nulová",J156,0)</f>
        <v>0</v>
      </c>
      <c r="BJ156" s="18" t="s">
        <v>81</v>
      </c>
      <c r="BK156" s="144">
        <f>ROUND(I156*H156,2)</f>
        <v>0</v>
      </c>
      <c r="BL156" s="18" t="s">
        <v>217</v>
      </c>
      <c r="BM156" s="143" t="s">
        <v>435</v>
      </c>
    </row>
    <row r="157" spans="2:51" s="13" customFormat="1" ht="11.25">
      <c r="B157" s="156"/>
      <c r="D157" s="150" t="s">
        <v>221</v>
      </c>
      <c r="E157" s="157" t="s">
        <v>19</v>
      </c>
      <c r="F157" s="158" t="s">
        <v>4673</v>
      </c>
      <c r="H157" s="159">
        <v>81.6</v>
      </c>
      <c r="I157" s="160"/>
      <c r="L157" s="156"/>
      <c r="M157" s="161"/>
      <c r="T157" s="162"/>
      <c r="AT157" s="157" t="s">
        <v>221</v>
      </c>
      <c r="AU157" s="157" t="s">
        <v>81</v>
      </c>
      <c r="AV157" s="13" t="s">
        <v>83</v>
      </c>
      <c r="AW157" s="13" t="s">
        <v>34</v>
      </c>
      <c r="AX157" s="13" t="s">
        <v>74</v>
      </c>
      <c r="AY157" s="157" t="s">
        <v>210</v>
      </c>
    </row>
    <row r="158" spans="2:51" s="15" customFormat="1" ht="11.25">
      <c r="B158" s="170"/>
      <c r="D158" s="150" t="s">
        <v>221</v>
      </c>
      <c r="E158" s="171" t="s">
        <v>19</v>
      </c>
      <c r="F158" s="172" t="s">
        <v>236</v>
      </c>
      <c r="H158" s="173">
        <v>81.6</v>
      </c>
      <c r="I158" s="174"/>
      <c r="L158" s="170"/>
      <c r="M158" s="175"/>
      <c r="T158" s="176"/>
      <c r="AT158" s="171" t="s">
        <v>221</v>
      </c>
      <c r="AU158" s="171" t="s">
        <v>81</v>
      </c>
      <c r="AV158" s="15" t="s">
        <v>217</v>
      </c>
      <c r="AW158" s="15" t="s">
        <v>34</v>
      </c>
      <c r="AX158" s="15" t="s">
        <v>81</v>
      </c>
      <c r="AY158" s="171" t="s">
        <v>210</v>
      </c>
    </row>
    <row r="159" spans="2:63" s="11" customFormat="1" ht="25.9" customHeight="1">
      <c r="B159" s="120"/>
      <c r="D159" s="121" t="s">
        <v>73</v>
      </c>
      <c r="E159" s="122" t="s">
        <v>607</v>
      </c>
      <c r="F159" s="122" t="s">
        <v>4674</v>
      </c>
      <c r="I159" s="123"/>
      <c r="J159" s="124">
        <f>BK159</f>
        <v>0</v>
      </c>
      <c r="L159" s="120"/>
      <c r="M159" s="125"/>
      <c r="P159" s="126">
        <f>SUM(P160:P185)</f>
        <v>0</v>
      </c>
      <c r="R159" s="126">
        <f>SUM(R160:R185)</f>
        <v>0.6422355</v>
      </c>
      <c r="T159" s="127">
        <f>SUM(T160:T185)</f>
        <v>0</v>
      </c>
      <c r="AR159" s="121" t="s">
        <v>81</v>
      </c>
      <c r="AT159" s="128" t="s">
        <v>73</v>
      </c>
      <c r="AU159" s="128" t="s">
        <v>74</v>
      </c>
      <c r="AY159" s="121" t="s">
        <v>210</v>
      </c>
      <c r="BK159" s="129">
        <f>SUM(BK160:BK185)</f>
        <v>0</v>
      </c>
    </row>
    <row r="160" spans="2:65" s="1" customFormat="1" ht="16.5" customHeight="1">
      <c r="B160" s="33"/>
      <c r="C160" s="132" t="s">
        <v>332</v>
      </c>
      <c r="D160" s="132" t="s">
        <v>212</v>
      </c>
      <c r="E160" s="133" t="s">
        <v>4236</v>
      </c>
      <c r="F160" s="134" t="s">
        <v>4237</v>
      </c>
      <c r="G160" s="135" t="s">
        <v>215</v>
      </c>
      <c r="H160" s="136">
        <v>3</v>
      </c>
      <c r="I160" s="137"/>
      <c r="J160" s="138">
        <f>ROUND(I160*H160,2)</f>
        <v>0</v>
      </c>
      <c r="K160" s="134" t="s">
        <v>216</v>
      </c>
      <c r="L160" s="33"/>
      <c r="M160" s="139" t="s">
        <v>19</v>
      </c>
      <c r="N160" s="140" t="s">
        <v>45</v>
      </c>
      <c r="P160" s="141">
        <f>O160*H160</f>
        <v>0</v>
      </c>
      <c r="Q160" s="141">
        <v>0</v>
      </c>
      <c r="R160" s="141">
        <f>Q160*H160</f>
        <v>0</v>
      </c>
      <c r="S160" s="141">
        <v>0</v>
      </c>
      <c r="T160" s="142">
        <f>S160*H160</f>
        <v>0</v>
      </c>
      <c r="AR160" s="143" t="s">
        <v>217</v>
      </c>
      <c r="AT160" s="143" t="s">
        <v>212</v>
      </c>
      <c r="AU160" s="143" t="s">
        <v>81</v>
      </c>
      <c r="AY160" s="18" t="s">
        <v>210</v>
      </c>
      <c r="BE160" s="144">
        <f>IF(N160="základní",J160,0)</f>
        <v>0</v>
      </c>
      <c r="BF160" s="144">
        <f>IF(N160="snížená",J160,0)</f>
        <v>0</v>
      </c>
      <c r="BG160" s="144">
        <f>IF(N160="zákl. přenesená",J160,0)</f>
        <v>0</v>
      </c>
      <c r="BH160" s="144">
        <f>IF(N160="sníž. přenesená",J160,0)</f>
        <v>0</v>
      </c>
      <c r="BI160" s="144">
        <f>IF(N160="nulová",J160,0)</f>
        <v>0</v>
      </c>
      <c r="BJ160" s="18" t="s">
        <v>81</v>
      </c>
      <c r="BK160" s="144">
        <f>ROUND(I160*H160,2)</f>
        <v>0</v>
      </c>
      <c r="BL160" s="18" t="s">
        <v>217</v>
      </c>
      <c r="BM160" s="143" t="s">
        <v>456</v>
      </c>
    </row>
    <row r="161" spans="2:47" s="1" customFormat="1" ht="11.25">
      <c r="B161" s="33"/>
      <c r="D161" s="145" t="s">
        <v>219</v>
      </c>
      <c r="F161" s="146" t="s">
        <v>4238</v>
      </c>
      <c r="I161" s="147"/>
      <c r="L161" s="33"/>
      <c r="M161" s="148"/>
      <c r="T161" s="54"/>
      <c r="AT161" s="18" t="s">
        <v>219</v>
      </c>
      <c r="AU161" s="18" t="s">
        <v>81</v>
      </c>
    </row>
    <row r="162" spans="2:51" s="13" customFormat="1" ht="11.25">
      <c r="B162" s="156"/>
      <c r="D162" s="150" t="s">
        <v>221</v>
      </c>
      <c r="E162" s="157" t="s">
        <v>19</v>
      </c>
      <c r="F162" s="158" t="s">
        <v>2316</v>
      </c>
      <c r="H162" s="159">
        <v>3</v>
      </c>
      <c r="I162" s="160"/>
      <c r="L162" s="156"/>
      <c r="M162" s="161"/>
      <c r="T162" s="162"/>
      <c r="AT162" s="157" t="s">
        <v>221</v>
      </c>
      <c r="AU162" s="157" t="s">
        <v>81</v>
      </c>
      <c r="AV162" s="13" t="s">
        <v>83</v>
      </c>
      <c r="AW162" s="13" t="s">
        <v>34</v>
      </c>
      <c r="AX162" s="13" t="s">
        <v>74</v>
      </c>
      <c r="AY162" s="157" t="s">
        <v>210</v>
      </c>
    </row>
    <row r="163" spans="2:51" s="15" customFormat="1" ht="11.25">
      <c r="B163" s="170"/>
      <c r="D163" s="150" t="s">
        <v>221</v>
      </c>
      <c r="E163" s="171" t="s">
        <v>19</v>
      </c>
      <c r="F163" s="172" t="s">
        <v>236</v>
      </c>
      <c r="H163" s="173">
        <v>3</v>
      </c>
      <c r="I163" s="174"/>
      <c r="L163" s="170"/>
      <c r="M163" s="175"/>
      <c r="T163" s="176"/>
      <c r="AT163" s="171" t="s">
        <v>221</v>
      </c>
      <c r="AU163" s="171" t="s">
        <v>81</v>
      </c>
      <c r="AV163" s="15" t="s">
        <v>217</v>
      </c>
      <c r="AW163" s="15" t="s">
        <v>34</v>
      </c>
      <c r="AX163" s="15" t="s">
        <v>81</v>
      </c>
      <c r="AY163" s="171" t="s">
        <v>210</v>
      </c>
    </row>
    <row r="164" spans="2:65" s="1" customFormat="1" ht="16.5" customHeight="1">
      <c r="B164" s="33"/>
      <c r="C164" s="132" t="s">
        <v>349</v>
      </c>
      <c r="D164" s="132" t="s">
        <v>212</v>
      </c>
      <c r="E164" s="133" t="s">
        <v>4240</v>
      </c>
      <c r="F164" s="134" t="s">
        <v>4675</v>
      </c>
      <c r="G164" s="135" t="s">
        <v>215</v>
      </c>
      <c r="H164" s="136">
        <v>17</v>
      </c>
      <c r="I164" s="137"/>
      <c r="J164" s="138">
        <f>ROUND(I164*H164,2)</f>
        <v>0</v>
      </c>
      <c r="K164" s="134" t="s">
        <v>216</v>
      </c>
      <c r="L164" s="33"/>
      <c r="M164" s="139" t="s">
        <v>19</v>
      </c>
      <c r="N164" s="140" t="s">
        <v>45</v>
      </c>
      <c r="P164" s="141">
        <f>O164*H164</f>
        <v>0</v>
      </c>
      <c r="Q164" s="141">
        <v>0</v>
      </c>
      <c r="R164" s="141">
        <f>Q164*H164</f>
        <v>0</v>
      </c>
      <c r="S164" s="141">
        <v>0</v>
      </c>
      <c r="T164" s="142">
        <f>S164*H164</f>
        <v>0</v>
      </c>
      <c r="AR164" s="143" t="s">
        <v>217</v>
      </c>
      <c r="AT164" s="143" t="s">
        <v>212</v>
      </c>
      <c r="AU164" s="143" t="s">
        <v>81</v>
      </c>
      <c r="AY164" s="18" t="s">
        <v>210</v>
      </c>
      <c r="BE164" s="144">
        <f>IF(N164="základní",J164,0)</f>
        <v>0</v>
      </c>
      <c r="BF164" s="144">
        <f>IF(N164="snížená",J164,0)</f>
        <v>0</v>
      </c>
      <c r="BG164" s="144">
        <f>IF(N164="zákl. přenesená",J164,0)</f>
        <v>0</v>
      </c>
      <c r="BH164" s="144">
        <f>IF(N164="sníž. přenesená",J164,0)</f>
        <v>0</v>
      </c>
      <c r="BI164" s="144">
        <f>IF(N164="nulová",J164,0)</f>
        <v>0</v>
      </c>
      <c r="BJ164" s="18" t="s">
        <v>81</v>
      </c>
      <c r="BK164" s="144">
        <f>ROUND(I164*H164,2)</f>
        <v>0</v>
      </c>
      <c r="BL164" s="18" t="s">
        <v>217</v>
      </c>
      <c r="BM164" s="143" t="s">
        <v>474</v>
      </c>
    </row>
    <row r="165" spans="2:47" s="1" customFormat="1" ht="11.25">
      <c r="B165" s="33"/>
      <c r="D165" s="145" t="s">
        <v>219</v>
      </c>
      <c r="F165" s="146" t="s">
        <v>4242</v>
      </c>
      <c r="I165" s="147"/>
      <c r="L165" s="33"/>
      <c r="M165" s="148"/>
      <c r="T165" s="54"/>
      <c r="AT165" s="18" t="s">
        <v>219</v>
      </c>
      <c r="AU165" s="18" t="s">
        <v>81</v>
      </c>
    </row>
    <row r="166" spans="2:51" s="13" customFormat="1" ht="11.25">
      <c r="B166" s="156"/>
      <c r="D166" s="150" t="s">
        <v>221</v>
      </c>
      <c r="E166" s="157" t="s">
        <v>19</v>
      </c>
      <c r="F166" s="158" t="s">
        <v>3341</v>
      </c>
      <c r="H166" s="159">
        <v>17</v>
      </c>
      <c r="I166" s="160"/>
      <c r="L166" s="156"/>
      <c r="M166" s="161"/>
      <c r="T166" s="162"/>
      <c r="AT166" s="157" t="s">
        <v>221</v>
      </c>
      <c r="AU166" s="157" t="s">
        <v>81</v>
      </c>
      <c r="AV166" s="13" t="s">
        <v>83</v>
      </c>
      <c r="AW166" s="13" t="s">
        <v>34</v>
      </c>
      <c r="AX166" s="13" t="s">
        <v>74</v>
      </c>
      <c r="AY166" s="157" t="s">
        <v>210</v>
      </c>
    </row>
    <row r="167" spans="2:51" s="15" customFormat="1" ht="11.25">
      <c r="B167" s="170"/>
      <c r="D167" s="150" t="s">
        <v>221</v>
      </c>
      <c r="E167" s="171" t="s">
        <v>19</v>
      </c>
      <c r="F167" s="172" t="s">
        <v>236</v>
      </c>
      <c r="H167" s="173">
        <v>17</v>
      </c>
      <c r="I167" s="174"/>
      <c r="L167" s="170"/>
      <c r="M167" s="175"/>
      <c r="T167" s="176"/>
      <c r="AT167" s="171" t="s">
        <v>221</v>
      </c>
      <c r="AU167" s="171" t="s">
        <v>81</v>
      </c>
      <c r="AV167" s="15" t="s">
        <v>217</v>
      </c>
      <c r="AW167" s="15" t="s">
        <v>34</v>
      </c>
      <c r="AX167" s="15" t="s">
        <v>81</v>
      </c>
      <c r="AY167" s="171" t="s">
        <v>210</v>
      </c>
    </row>
    <row r="168" spans="2:65" s="1" customFormat="1" ht="24.2" customHeight="1">
      <c r="B168" s="33"/>
      <c r="C168" s="132" t="s">
        <v>8</v>
      </c>
      <c r="D168" s="132" t="s">
        <v>212</v>
      </c>
      <c r="E168" s="133" t="s">
        <v>4676</v>
      </c>
      <c r="F168" s="134" t="s">
        <v>4677</v>
      </c>
      <c r="G168" s="135" t="s">
        <v>215</v>
      </c>
      <c r="H168" s="136">
        <v>0.25</v>
      </c>
      <c r="I168" s="137"/>
      <c r="J168" s="138">
        <f>ROUND(I168*H168,2)</f>
        <v>0</v>
      </c>
      <c r="K168" s="134" t="s">
        <v>216</v>
      </c>
      <c r="L168" s="33"/>
      <c r="M168" s="139" t="s">
        <v>19</v>
      </c>
      <c r="N168" s="140" t="s">
        <v>45</v>
      </c>
      <c r="P168" s="141">
        <f>O168*H168</f>
        <v>0</v>
      </c>
      <c r="Q168" s="141">
        <v>2.30102</v>
      </c>
      <c r="R168" s="141">
        <f>Q168*H168</f>
        <v>0.575255</v>
      </c>
      <c r="S168" s="141">
        <v>0</v>
      </c>
      <c r="T168" s="142">
        <f>S168*H168</f>
        <v>0</v>
      </c>
      <c r="AR168" s="143" t="s">
        <v>217</v>
      </c>
      <c r="AT168" s="143" t="s">
        <v>212</v>
      </c>
      <c r="AU168" s="143" t="s">
        <v>81</v>
      </c>
      <c r="AY168" s="18" t="s">
        <v>210</v>
      </c>
      <c r="BE168" s="144">
        <f>IF(N168="základní",J168,0)</f>
        <v>0</v>
      </c>
      <c r="BF168" s="144">
        <f>IF(N168="snížená",J168,0)</f>
        <v>0</v>
      </c>
      <c r="BG168" s="144">
        <f>IF(N168="zákl. přenesená",J168,0)</f>
        <v>0</v>
      </c>
      <c r="BH168" s="144">
        <f>IF(N168="sníž. přenesená",J168,0)</f>
        <v>0</v>
      </c>
      <c r="BI168" s="144">
        <f>IF(N168="nulová",J168,0)</f>
        <v>0</v>
      </c>
      <c r="BJ168" s="18" t="s">
        <v>81</v>
      </c>
      <c r="BK168" s="144">
        <f>ROUND(I168*H168,2)</f>
        <v>0</v>
      </c>
      <c r="BL168" s="18" t="s">
        <v>217</v>
      </c>
      <c r="BM168" s="143" t="s">
        <v>487</v>
      </c>
    </row>
    <row r="169" spans="2:47" s="1" customFormat="1" ht="11.25">
      <c r="B169" s="33"/>
      <c r="D169" s="145" t="s">
        <v>219</v>
      </c>
      <c r="F169" s="146" t="s">
        <v>4678</v>
      </c>
      <c r="I169" s="147"/>
      <c r="L169" s="33"/>
      <c r="M169" s="148"/>
      <c r="T169" s="54"/>
      <c r="AT169" s="18" t="s">
        <v>219</v>
      </c>
      <c r="AU169" s="18" t="s">
        <v>81</v>
      </c>
    </row>
    <row r="170" spans="2:51" s="12" customFormat="1" ht="11.25">
      <c r="B170" s="149"/>
      <c r="D170" s="150" t="s">
        <v>221</v>
      </c>
      <c r="E170" s="151" t="s">
        <v>19</v>
      </c>
      <c r="F170" s="152" t="s">
        <v>4679</v>
      </c>
      <c r="H170" s="151" t="s">
        <v>19</v>
      </c>
      <c r="I170" s="153"/>
      <c r="L170" s="149"/>
      <c r="M170" s="154"/>
      <c r="T170" s="155"/>
      <c r="AT170" s="151" t="s">
        <v>221</v>
      </c>
      <c r="AU170" s="151" t="s">
        <v>81</v>
      </c>
      <c r="AV170" s="12" t="s">
        <v>81</v>
      </c>
      <c r="AW170" s="12" t="s">
        <v>34</v>
      </c>
      <c r="AX170" s="12" t="s">
        <v>74</v>
      </c>
      <c r="AY170" s="151" t="s">
        <v>210</v>
      </c>
    </row>
    <row r="171" spans="2:51" s="13" customFormat="1" ht="11.25">
      <c r="B171" s="156"/>
      <c r="D171" s="150" t="s">
        <v>221</v>
      </c>
      <c r="E171" s="157" t="s">
        <v>19</v>
      </c>
      <c r="F171" s="158" t="s">
        <v>4680</v>
      </c>
      <c r="H171" s="159">
        <v>0.25</v>
      </c>
      <c r="I171" s="160"/>
      <c r="L171" s="156"/>
      <c r="M171" s="161"/>
      <c r="T171" s="162"/>
      <c r="AT171" s="157" t="s">
        <v>221</v>
      </c>
      <c r="AU171" s="157" t="s">
        <v>81</v>
      </c>
      <c r="AV171" s="13" t="s">
        <v>83</v>
      </c>
      <c r="AW171" s="13" t="s">
        <v>34</v>
      </c>
      <c r="AX171" s="13" t="s">
        <v>74</v>
      </c>
      <c r="AY171" s="157" t="s">
        <v>210</v>
      </c>
    </row>
    <row r="172" spans="2:51" s="15" customFormat="1" ht="11.25">
      <c r="B172" s="170"/>
      <c r="D172" s="150" t="s">
        <v>221</v>
      </c>
      <c r="E172" s="171" t="s">
        <v>19</v>
      </c>
      <c r="F172" s="172" t="s">
        <v>236</v>
      </c>
      <c r="H172" s="173">
        <v>0.25</v>
      </c>
      <c r="I172" s="174"/>
      <c r="L172" s="170"/>
      <c r="M172" s="175"/>
      <c r="T172" s="176"/>
      <c r="AT172" s="171" t="s">
        <v>221</v>
      </c>
      <c r="AU172" s="171" t="s">
        <v>81</v>
      </c>
      <c r="AV172" s="15" t="s">
        <v>217</v>
      </c>
      <c r="AW172" s="15" t="s">
        <v>34</v>
      </c>
      <c r="AX172" s="15" t="s">
        <v>81</v>
      </c>
      <c r="AY172" s="171" t="s">
        <v>210</v>
      </c>
    </row>
    <row r="173" spans="2:65" s="1" customFormat="1" ht="24.2" customHeight="1">
      <c r="B173" s="33"/>
      <c r="C173" s="132" t="s">
        <v>368</v>
      </c>
      <c r="D173" s="132" t="s">
        <v>212</v>
      </c>
      <c r="E173" s="133" t="s">
        <v>4681</v>
      </c>
      <c r="F173" s="134" t="s">
        <v>4682</v>
      </c>
      <c r="G173" s="135" t="s">
        <v>215</v>
      </c>
      <c r="H173" s="136">
        <v>0.025</v>
      </c>
      <c r="I173" s="137"/>
      <c r="J173" s="138">
        <f>ROUND(I173*H173,2)</f>
        <v>0</v>
      </c>
      <c r="K173" s="134" t="s">
        <v>216</v>
      </c>
      <c r="L173" s="33"/>
      <c r="M173" s="139" t="s">
        <v>19</v>
      </c>
      <c r="N173" s="140" t="s">
        <v>45</v>
      </c>
      <c r="P173" s="141">
        <f>O173*H173</f>
        <v>0</v>
      </c>
      <c r="Q173" s="141">
        <v>2.30102</v>
      </c>
      <c r="R173" s="141">
        <f>Q173*H173</f>
        <v>0.0575255</v>
      </c>
      <c r="S173" s="141">
        <v>0</v>
      </c>
      <c r="T173" s="142">
        <f>S173*H173</f>
        <v>0</v>
      </c>
      <c r="AR173" s="143" t="s">
        <v>217</v>
      </c>
      <c r="AT173" s="143" t="s">
        <v>212</v>
      </c>
      <c r="AU173" s="143" t="s">
        <v>81</v>
      </c>
      <c r="AY173" s="18" t="s">
        <v>210</v>
      </c>
      <c r="BE173" s="144">
        <f>IF(N173="základní",J173,0)</f>
        <v>0</v>
      </c>
      <c r="BF173" s="144">
        <f>IF(N173="snížená",J173,0)</f>
        <v>0</v>
      </c>
      <c r="BG173" s="144">
        <f>IF(N173="zákl. přenesená",J173,0)</f>
        <v>0</v>
      </c>
      <c r="BH173" s="144">
        <f>IF(N173="sníž. přenesená",J173,0)</f>
        <v>0</v>
      </c>
      <c r="BI173" s="144">
        <f>IF(N173="nulová",J173,0)</f>
        <v>0</v>
      </c>
      <c r="BJ173" s="18" t="s">
        <v>81</v>
      </c>
      <c r="BK173" s="144">
        <f>ROUND(I173*H173,2)</f>
        <v>0</v>
      </c>
      <c r="BL173" s="18" t="s">
        <v>217</v>
      </c>
      <c r="BM173" s="143" t="s">
        <v>498</v>
      </c>
    </row>
    <row r="174" spans="2:47" s="1" customFormat="1" ht="11.25">
      <c r="B174" s="33"/>
      <c r="D174" s="145" t="s">
        <v>219</v>
      </c>
      <c r="F174" s="146" t="s">
        <v>4683</v>
      </c>
      <c r="I174" s="147"/>
      <c r="L174" s="33"/>
      <c r="M174" s="148"/>
      <c r="T174" s="54"/>
      <c r="AT174" s="18" t="s">
        <v>219</v>
      </c>
      <c r="AU174" s="18" t="s">
        <v>81</v>
      </c>
    </row>
    <row r="175" spans="2:51" s="12" customFormat="1" ht="11.25">
      <c r="B175" s="149"/>
      <c r="D175" s="150" t="s">
        <v>221</v>
      </c>
      <c r="E175" s="151" t="s">
        <v>19</v>
      </c>
      <c r="F175" s="152" t="s">
        <v>4684</v>
      </c>
      <c r="H175" s="151" t="s">
        <v>19</v>
      </c>
      <c r="I175" s="153"/>
      <c r="L175" s="149"/>
      <c r="M175" s="154"/>
      <c r="T175" s="155"/>
      <c r="AT175" s="151" t="s">
        <v>221</v>
      </c>
      <c r="AU175" s="151" t="s">
        <v>81</v>
      </c>
      <c r="AV175" s="12" t="s">
        <v>81</v>
      </c>
      <c r="AW175" s="12" t="s">
        <v>34</v>
      </c>
      <c r="AX175" s="12" t="s">
        <v>74</v>
      </c>
      <c r="AY175" s="151" t="s">
        <v>210</v>
      </c>
    </row>
    <row r="176" spans="2:51" s="13" customFormat="1" ht="11.25">
      <c r="B176" s="156"/>
      <c r="D176" s="150" t="s">
        <v>221</v>
      </c>
      <c r="E176" s="157" t="s">
        <v>19</v>
      </c>
      <c r="F176" s="158" t="s">
        <v>4685</v>
      </c>
      <c r="H176" s="159">
        <v>0.025</v>
      </c>
      <c r="I176" s="160"/>
      <c r="L176" s="156"/>
      <c r="M176" s="161"/>
      <c r="T176" s="162"/>
      <c r="AT176" s="157" t="s">
        <v>221</v>
      </c>
      <c r="AU176" s="157" t="s">
        <v>81</v>
      </c>
      <c r="AV176" s="13" t="s">
        <v>83</v>
      </c>
      <c r="AW176" s="13" t="s">
        <v>34</v>
      </c>
      <c r="AX176" s="13" t="s">
        <v>74</v>
      </c>
      <c r="AY176" s="157" t="s">
        <v>210</v>
      </c>
    </row>
    <row r="177" spans="2:51" s="15" customFormat="1" ht="11.25">
      <c r="B177" s="170"/>
      <c r="D177" s="150" t="s">
        <v>221</v>
      </c>
      <c r="E177" s="171" t="s">
        <v>19</v>
      </c>
      <c r="F177" s="172" t="s">
        <v>236</v>
      </c>
      <c r="H177" s="173">
        <v>0.025</v>
      </c>
      <c r="I177" s="174"/>
      <c r="L177" s="170"/>
      <c r="M177" s="175"/>
      <c r="T177" s="176"/>
      <c r="AT177" s="171" t="s">
        <v>221</v>
      </c>
      <c r="AU177" s="171" t="s">
        <v>81</v>
      </c>
      <c r="AV177" s="15" t="s">
        <v>217</v>
      </c>
      <c r="AW177" s="15" t="s">
        <v>34</v>
      </c>
      <c r="AX177" s="15" t="s">
        <v>81</v>
      </c>
      <c r="AY177" s="171" t="s">
        <v>210</v>
      </c>
    </row>
    <row r="178" spans="2:65" s="1" customFormat="1" ht="24.2" customHeight="1">
      <c r="B178" s="33"/>
      <c r="C178" s="132" t="s">
        <v>374</v>
      </c>
      <c r="D178" s="132" t="s">
        <v>212</v>
      </c>
      <c r="E178" s="133" t="s">
        <v>4249</v>
      </c>
      <c r="F178" s="134" t="s">
        <v>4250</v>
      </c>
      <c r="G178" s="135" t="s">
        <v>270</v>
      </c>
      <c r="H178" s="136">
        <v>1</v>
      </c>
      <c r="I178" s="137"/>
      <c r="J178" s="138">
        <f>ROUND(I178*H178,2)</f>
        <v>0</v>
      </c>
      <c r="K178" s="134" t="s">
        <v>216</v>
      </c>
      <c r="L178" s="33"/>
      <c r="M178" s="139" t="s">
        <v>19</v>
      </c>
      <c r="N178" s="140" t="s">
        <v>45</v>
      </c>
      <c r="P178" s="141">
        <f>O178*H178</f>
        <v>0</v>
      </c>
      <c r="Q178" s="141">
        <v>0.00632</v>
      </c>
      <c r="R178" s="141">
        <f>Q178*H178</f>
        <v>0.00632</v>
      </c>
      <c r="S178" s="141">
        <v>0</v>
      </c>
      <c r="T178" s="142">
        <f>S178*H178</f>
        <v>0</v>
      </c>
      <c r="AR178" s="143" t="s">
        <v>217</v>
      </c>
      <c r="AT178" s="143" t="s">
        <v>212</v>
      </c>
      <c r="AU178" s="143" t="s">
        <v>81</v>
      </c>
      <c r="AY178" s="18" t="s">
        <v>210</v>
      </c>
      <c r="BE178" s="144">
        <f>IF(N178="základní",J178,0)</f>
        <v>0</v>
      </c>
      <c r="BF178" s="144">
        <f>IF(N178="snížená",J178,0)</f>
        <v>0</v>
      </c>
      <c r="BG178" s="144">
        <f>IF(N178="zákl. přenesená",J178,0)</f>
        <v>0</v>
      </c>
      <c r="BH178" s="144">
        <f>IF(N178="sníž. přenesená",J178,0)</f>
        <v>0</v>
      </c>
      <c r="BI178" s="144">
        <f>IF(N178="nulová",J178,0)</f>
        <v>0</v>
      </c>
      <c r="BJ178" s="18" t="s">
        <v>81</v>
      </c>
      <c r="BK178" s="144">
        <f>ROUND(I178*H178,2)</f>
        <v>0</v>
      </c>
      <c r="BL178" s="18" t="s">
        <v>217</v>
      </c>
      <c r="BM178" s="143" t="s">
        <v>514</v>
      </c>
    </row>
    <row r="179" spans="2:47" s="1" customFormat="1" ht="11.25">
      <c r="B179" s="33"/>
      <c r="D179" s="145" t="s">
        <v>219</v>
      </c>
      <c r="F179" s="146" t="s">
        <v>4251</v>
      </c>
      <c r="I179" s="147"/>
      <c r="L179" s="33"/>
      <c r="M179" s="148"/>
      <c r="T179" s="54"/>
      <c r="AT179" s="18" t="s">
        <v>219</v>
      </c>
      <c r="AU179" s="18" t="s">
        <v>81</v>
      </c>
    </row>
    <row r="180" spans="2:51" s="13" customFormat="1" ht="11.25">
      <c r="B180" s="156"/>
      <c r="D180" s="150" t="s">
        <v>221</v>
      </c>
      <c r="E180" s="157" t="s">
        <v>19</v>
      </c>
      <c r="F180" s="158" t="s">
        <v>3253</v>
      </c>
      <c r="H180" s="159">
        <v>1</v>
      </c>
      <c r="I180" s="160"/>
      <c r="L180" s="156"/>
      <c r="M180" s="161"/>
      <c r="T180" s="162"/>
      <c r="AT180" s="157" t="s">
        <v>221</v>
      </c>
      <c r="AU180" s="157" t="s">
        <v>81</v>
      </c>
      <c r="AV180" s="13" t="s">
        <v>83</v>
      </c>
      <c r="AW180" s="13" t="s">
        <v>34</v>
      </c>
      <c r="AX180" s="13" t="s">
        <v>74</v>
      </c>
      <c r="AY180" s="157" t="s">
        <v>210</v>
      </c>
    </row>
    <row r="181" spans="2:51" s="15" customFormat="1" ht="11.25">
      <c r="B181" s="170"/>
      <c r="D181" s="150" t="s">
        <v>221</v>
      </c>
      <c r="E181" s="171" t="s">
        <v>19</v>
      </c>
      <c r="F181" s="172" t="s">
        <v>236</v>
      </c>
      <c r="H181" s="173">
        <v>1</v>
      </c>
      <c r="I181" s="174"/>
      <c r="L181" s="170"/>
      <c r="M181" s="175"/>
      <c r="T181" s="176"/>
      <c r="AT181" s="171" t="s">
        <v>221</v>
      </c>
      <c r="AU181" s="171" t="s">
        <v>81</v>
      </c>
      <c r="AV181" s="15" t="s">
        <v>217</v>
      </c>
      <c r="AW181" s="15" t="s">
        <v>34</v>
      </c>
      <c r="AX181" s="15" t="s">
        <v>81</v>
      </c>
      <c r="AY181" s="171" t="s">
        <v>210</v>
      </c>
    </row>
    <row r="182" spans="2:65" s="1" customFormat="1" ht="16.5" customHeight="1">
      <c r="B182" s="33"/>
      <c r="C182" s="132" t="s">
        <v>386</v>
      </c>
      <c r="D182" s="132" t="s">
        <v>212</v>
      </c>
      <c r="E182" s="133" t="s">
        <v>4491</v>
      </c>
      <c r="F182" s="134" t="s">
        <v>4492</v>
      </c>
      <c r="G182" s="135" t="s">
        <v>417</v>
      </c>
      <c r="H182" s="136">
        <v>16.5</v>
      </c>
      <c r="I182" s="137"/>
      <c r="J182" s="138">
        <f>ROUND(I182*H182,2)</f>
        <v>0</v>
      </c>
      <c r="K182" s="134" t="s">
        <v>216</v>
      </c>
      <c r="L182" s="33"/>
      <c r="M182" s="139" t="s">
        <v>19</v>
      </c>
      <c r="N182" s="140" t="s">
        <v>45</v>
      </c>
      <c r="P182" s="141">
        <f>O182*H182</f>
        <v>0</v>
      </c>
      <c r="Q182" s="141">
        <v>0.00019</v>
      </c>
      <c r="R182" s="141">
        <f>Q182*H182</f>
        <v>0.003135</v>
      </c>
      <c r="S182" s="141">
        <v>0</v>
      </c>
      <c r="T182" s="142">
        <f>S182*H182</f>
        <v>0</v>
      </c>
      <c r="AR182" s="143" t="s">
        <v>217</v>
      </c>
      <c r="AT182" s="143" t="s">
        <v>212</v>
      </c>
      <c r="AU182" s="143" t="s">
        <v>81</v>
      </c>
      <c r="AY182" s="18" t="s">
        <v>210</v>
      </c>
      <c r="BE182" s="144">
        <f>IF(N182="základní",J182,0)</f>
        <v>0</v>
      </c>
      <c r="BF182" s="144">
        <f>IF(N182="snížená",J182,0)</f>
        <v>0</v>
      </c>
      <c r="BG182" s="144">
        <f>IF(N182="zákl. přenesená",J182,0)</f>
        <v>0</v>
      </c>
      <c r="BH182" s="144">
        <f>IF(N182="sníž. přenesená",J182,0)</f>
        <v>0</v>
      </c>
      <c r="BI182" s="144">
        <f>IF(N182="nulová",J182,0)</f>
        <v>0</v>
      </c>
      <c r="BJ182" s="18" t="s">
        <v>81</v>
      </c>
      <c r="BK182" s="144">
        <f>ROUND(I182*H182,2)</f>
        <v>0</v>
      </c>
      <c r="BL182" s="18" t="s">
        <v>217</v>
      </c>
      <c r="BM182" s="143" t="s">
        <v>540</v>
      </c>
    </row>
    <row r="183" spans="2:47" s="1" customFormat="1" ht="11.25">
      <c r="B183" s="33"/>
      <c r="D183" s="145" t="s">
        <v>219</v>
      </c>
      <c r="F183" s="146" t="s">
        <v>4494</v>
      </c>
      <c r="I183" s="147"/>
      <c r="L183" s="33"/>
      <c r="M183" s="148"/>
      <c r="T183" s="54"/>
      <c r="AT183" s="18" t="s">
        <v>219</v>
      </c>
      <c r="AU183" s="18" t="s">
        <v>81</v>
      </c>
    </row>
    <row r="184" spans="2:51" s="13" customFormat="1" ht="11.25">
      <c r="B184" s="156"/>
      <c r="D184" s="150" t="s">
        <v>221</v>
      </c>
      <c r="E184" s="157" t="s">
        <v>19</v>
      </c>
      <c r="F184" s="158" t="s">
        <v>4686</v>
      </c>
      <c r="H184" s="159">
        <v>16.5</v>
      </c>
      <c r="I184" s="160"/>
      <c r="L184" s="156"/>
      <c r="M184" s="161"/>
      <c r="T184" s="162"/>
      <c r="AT184" s="157" t="s">
        <v>221</v>
      </c>
      <c r="AU184" s="157" t="s">
        <v>81</v>
      </c>
      <c r="AV184" s="13" t="s">
        <v>83</v>
      </c>
      <c r="AW184" s="13" t="s">
        <v>34</v>
      </c>
      <c r="AX184" s="13" t="s">
        <v>74</v>
      </c>
      <c r="AY184" s="157" t="s">
        <v>210</v>
      </c>
    </row>
    <row r="185" spans="2:51" s="15" customFormat="1" ht="11.25">
      <c r="B185" s="170"/>
      <c r="D185" s="150" t="s">
        <v>221</v>
      </c>
      <c r="E185" s="171" t="s">
        <v>19</v>
      </c>
      <c r="F185" s="172" t="s">
        <v>236</v>
      </c>
      <c r="H185" s="173">
        <v>16.5</v>
      </c>
      <c r="I185" s="174"/>
      <c r="L185" s="170"/>
      <c r="M185" s="175"/>
      <c r="T185" s="176"/>
      <c r="AT185" s="171" t="s">
        <v>221</v>
      </c>
      <c r="AU185" s="171" t="s">
        <v>81</v>
      </c>
      <c r="AV185" s="15" t="s">
        <v>217</v>
      </c>
      <c r="AW185" s="15" t="s">
        <v>34</v>
      </c>
      <c r="AX185" s="15" t="s">
        <v>81</v>
      </c>
      <c r="AY185" s="171" t="s">
        <v>210</v>
      </c>
    </row>
    <row r="186" spans="2:63" s="11" customFormat="1" ht="25.9" customHeight="1">
      <c r="B186" s="120"/>
      <c r="D186" s="121" t="s">
        <v>73</v>
      </c>
      <c r="E186" s="122" t="s">
        <v>208</v>
      </c>
      <c r="F186" s="122" t="s">
        <v>209</v>
      </c>
      <c r="I186" s="123"/>
      <c r="J186" s="124">
        <f>BK186</f>
        <v>0</v>
      </c>
      <c r="L186" s="120"/>
      <c r="M186" s="125"/>
      <c r="P186" s="126">
        <f>P187+P226</f>
        <v>0</v>
      </c>
      <c r="R186" s="126">
        <f>R187+R226</f>
        <v>3.5931719999999996</v>
      </c>
      <c r="T186" s="127">
        <f>T187+T226</f>
        <v>15.96</v>
      </c>
      <c r="AR186" s="121" t="s">
        <v>81</v>
      </c>
      <c r="AT186" s="128" t="s">
        <v>73</v>
      </c>
      <c r="AU186" s="128" t="s">
        <v>74</v>
      </c>
      <c r="AY186" s="121" t="s">
        <v>210</v>
      </c>
      <c r="BK186" s="129">
        <f>BK187+BK226</f>
        <v>0</v>
      </c>
    </row>
    <row r="187" spans="2:63" s="11" customFormat="1" ht="22.9" customHeight="1">
      <c r="B187" s="120"/>
      <c r="D187" s="121" t="s">
        <v>73</v>
      </c>
      <c r="E187" s="130" t="s">
        <v>81</v>
      </c>
      <c r="F187" s="130" t="s">
        <v>211</v>
      </c>
      <c r="I187" s="123"/>
      <c r="J187" s="131">
        <f>BK187</f>
        <v>0</v>
      </c>
      <c r="L187" s="120"/>
      <c r="M187" s="125"/>
      <c r="P187" s="126">
        <f>SUM(P188:P225)</f>
        <v>0</v>
      </c>
      <c r="R187" s="126">
        <f>SUM(R188:R225)</f>
        <v>0</v>
      </c>
      <c r="T187" s="127">
        <f>SUM(T188:T225)</f>
        <v>15.96</v>
      </c>
      <c r="AR187" s="121" t="s">
        <v>81</v>
      </c>
      <c r="AT187" s="128" t="s">
        <v>73</v>
      </c>
      <c r="AU187" s="128" t="s">
        <v>81</v>
      </c>
      <c r="AY187" s="121" t="s">
        <v>210</v>
      </c>
      <c r="BK187" s="129">
        <f>SUM(BK188:BK225)</f>
        <v>0</v>
      </c>
    </row>
    <row r="188" spans="2:65" s="1" customFormat="1" ht="37.9" customHeight="1">
      <c r="B188" s="33"/>
      <c r="C188" s="132" t="s">
        <v>399</v>
      </c>
      <c r="D188" s="132" t="s">
        <v>212</v>
      </c>
      <c r="E188" s="133" t="s">
        <v>4687</v>
      </c>
      <c r="F188" s="134" t="s">
        <v>4688</v>
      </c>
      <c r="G188" s="135" t="s">
        <v>270</v>
      </c>
      <c r="H188" s="136">
        <v>21</v>
      </c>
      <c r="I188" s="137"/>
      <c r="J188" s="138">
        <f>ROUND(I188*H188,2)</f>
        <v>0</v>
      </c>
      <c r="K188" s="134" t="s">
        <v>216</v>
      </c>
      <c r="L188" s="33"/>
      <c r="M188" s="139" t="s">
        <v>19</v>
      </c>
      <c r="N188" s="140" t="s">
        <v>45</v>
      </c>
      <c r="P188" s="141">
        <f>O188*H188</f>
        <v>0</v>
      </c>
      <c r="Q188" s="141">
        <v>0</v>
      </c>
      <c r="R188" s="141">
        <f>Q188*H188</f>
        <v>0</v>
      </c>
      <c r="S188" s="141">
        <v>0.32</v>
      </c>
      <c r="T188" s="142">
        <f>S188*H188</f>
        <v>6.72</v>
      </c>
      <c r="AR188" s="143" t="s">
        <v>217</v>
      </c>
      <c r="AT188" s="143" t="s">
        <v>212</v>
      </c>
      <c r="AU188" s="143" t="s">
        <v>83</v>
      </c>
      <c r="AY188" s="18" t="s">
        <v>210</v>
      </c>
      <c r="BE188" s="144">
        <f>IF(N188="základní",J188,0)</f>
        <v>0</v>
      </c>
      <c r="BF188" s="144">
        <f>IF(N188="snížená",J188,0)</f>
        <v>0</v>
      </c>
      <c r="BG188" s="144">
        <f>IF(N188="zákl. přenesená",J188,0)</f>
        <v>0</v>
      </c>
      <c r="BH188" s="144">
        <f>IF(N188="sníž. přenesená",J188,0)</f>
        <v>0</v>
      </c>
      <c r="BI188" s="144">
        <f>IF(N188="nulová",J188,0)</f>
        <v>0</v>
      </c>
      <c r="BJ188" s="18" t="s">
        <v>81</v>
      </c>
      <c r="BK188" s="144">
        <f>ROUND(I188*H188,2)</f>
        <v>0</v>
      </c>
      <c r="BL188" s="18" t="s">
        <v>217</v>
      </c>
      <c r="BM188" s="143" t="s">
        <v>4689</v>
      </c>
    </row>
    <row r="189" spans="2:47" s="1" customFormat="1" ht="11.25">
      <c r="B189" s="33"/>
      <c r="D189" s="145" t="s">
        <v>219</v>
      </c>
      <c r="F189" s="146" t="s">
        <v>4690</v>
      </c>
      <c r="I189" s="147"/>
      <c r="L189" s="33"/>
      <c r="M189" s="148"/>
      <c r="T189" s="54"/>
      <c r="AT189" s="18" t="s">
        <v>219</v>
      </c>
      <c r="AU189" s="18" t="s">
        <v>83</v>
      </c>
    </row>
    <row r="190" spans="2:51" s="12" customFormat="1" ht="11.25">
      <c r="B190" s="149"/>
      <c r="D190" s="150" t="s">
        <v>221</v>
      </c>
      <c r="E190" s="151" t="s">
        <v>19</v>
      </c>
      <c r="F190" s="152" t="s">
        <v>4691</v>
      </c>
      <c r="H190" s="151" t="s">
        <v>19</v>
      </c>
      <c r="I190" s="153"/>
      <c r="L190" s="149"/>
      <c r="M190" s="154"/>
      <c r="T190" s="155"/>
      <c r="AT190" s="151" t="s">
        <v>221</v>
      </c>
      <c r="AU190" s="151" t="s">
        <v>83</v>
      </c>
      <c r="AV190" s="12" t="s">
        <v>81</v>
      </c>
      <c r="AW190" s="12" t="s">
        <v>34</v>
      </c>
      <c r="AX190" s="12" t="s">
        <v>74</v>
      </c>
      <c r="AY190" s="151" t="s">
        <v>210</v>
      </c>
    </row>
    <row r="191" spans="2:51" s="13" customFormat="1" ht="11.25">
      <c r="B191" s="156"/>
      <c r="D191" s="150" t="s">
        <v>221</v>
      </c>
      <c r="E191" s="157" t="s">
        <v>19</v>
      </c>
      <c r="F191" s="158" t="s">
        <v>4692</v>
      </c>
      <c r="H191" s="159">
        <v>8.2</v>
      </c>
      <c r="I191" s="160"/>
      <c r="L191" s="156"/>
      <c r="M191" s="161"/>
      <c r="T191" s="162"/>
      <c r="AT191" s="157" t="s">
        <v>221</v>
      </c>
      <c r="AU191" s="157" t="s">
        <v>83</v>
      </c>
      <c r="AV191" s="13" t="s">
        <v>83</v>
      </c>
      <c r="AW191" s="13" t="s">
        <v>34</v>
      </c>
      <c r="AX191" s="13" t="s">
        <v>74</v>
      </c>
      <c r="AY191" s="157" t="s">
        <v>210</v>
      </c>
    </row>
    <row r="192" spans="2:51" s="13" customFormat="1" ht="11.25">
      <c r="B192" s="156"/>
      <c r="D192" s="150" t="s">
        <v>221</v>
      </c>
      <c r="E192" s="157" t="s">
        <v>19</v>
      </c>
      <c r="F192" s="158" t="s">
        <v>4693</v>
      </c>
      <c r="H192" s="159">
        <v>1.44</v>
      </c>
      <c r="I192" s="160"/>
      <c r="L192" s="156"/>
      <c r="M192" s="161"/>
      <c r="T192" s="162"/>
      <c r="AT192" s="157" t="s">
        <v>221</v>
      </c>
      <c r="AU192" s="157" t="s">
        <v>83</v>
      </c>
      <c r="AV192" s="13" t="s">
        <v>83</v>
      </c>
      <c r="AW192" s="13" t="s">
        <v>34</v>
      </c>
      <c r="AX192" s="13" t="s">
        <v>74</v>
      </c>
      <c r="AY192" s="157" t="s">
        <v>210</v>
      </c>
    </row>
    <row r="193" spans="2:51" s="12" customFormat="1" ht="11.25">
      <c r="B193" s="149"/>
      <c r="D193" s="150" t="s">
        <v>221</v>
      </c>
      <c r="E193" s="151" t="s">
        <v>19</v>
      </c>
      <c r="F193" s="152" t="s">
        <v>4694</v>
      </c>
      <c r="H193" s="151" t="s">
        <v>19</v>
      </c>
      <c r="I193" s="153"/>
      <c r="L193" s="149"/>
      <c r="M193" s="154"/>
      <c r="T193" s="155"/>
      <c r="AT193" s="151" t="s">
        <v>221</v>
      </c>
      <c r="AU193" s="151" t="s">
        <v>83</v>
      </c>
      <c r="AV193" s="12" t="s">
        <v>81</v>
      </c>
      <c r="AW193" s="12" t="s">
        <v>34</v>
      </c>
      <c r="AX193" s="12" t="s">
        <v>74</v>
      </c>
      <c r="AY193" s="151" t="s">
        <v>210</v>
      </c>
    </row>
    <row r="194" spans="2:51" s="13" customFormat="1" ht="11.25">
      <c r="B194" s="156"/>
      <c r="D194" s="150" t="s">
        <v>221</v>
      </c>
      <c r="E194" s="157" t="s">
        <v>19</v>
      </c>
      <c r="F194" s="158" t="s">
        <v>4695</v>
      </c>
      <c r="H194" s="159">
        <v>11.36</v>
      </c>
      <c r="I194" s="160"/>
      <c r="L194" s="156"/>
      <c r="M194" s="161"/>
      <c r="T194" s="162"/>
      <c r="AT194" s="157" t="s">
        <v>221</v>
      </c>
      <c r="AU194" s="157" t="s">
        <v>83</v>
      </c>
      <c r="AV194" s="13" t="s">
        <v>83</v>
      </c>
      <c r="AW194" s="13" t="s">
        <v>34</v>
      </c>
      <c r="AX194" s="13" t="s">
        <v>74</v>
      </c>
      <c r="AY194" s="157" t="s">
        <v>210</v>
      </c>
    </row>
    <row r="195" spans="2:51" s="15" customFormat="1" ht="11.25">
      <c r="B195" s="170"/>
      <c r="D195" s="150" t="s">
        <v>221</v>
      </c>
      <c r="E195" s="171" t="s">
        <v>19</v>
      </c>
      <c r="F195" s="172" t="s">
        <v>236</v>
      </c>
      <c r="H195" s="173">
        <v>21</v>
      </c>
      <c r="I195" s="174"/>
      <c r="L195" s="170"/>
      <c r="M195" s="175"/>
      <c r="T195" s="176"/>
      <c r="AT195" s="171" t="s">
        <v>221</v>
      </c>
      <c r="AU195" s="171" t="s">
        <v>83</v>
      </c>
      <c r="AV195" s="15" t="s">
        <v>217</v>
      </c>
      <c r="AW195" s="15" t="s">
        <v>34</v>
      </c>
      <c r="AX195" s="15" t="s">
        <v>81</v>
      </c>
      <c r="AY195" s="171" t="s">
        <v>210</v>
      </c>
    </row>
    <row r="196" spans="2:65" s="1" customFormat="1" ht="37.9" customHeight="1">
      <c r="B196" s="33"/>
      <c r="C196" s="132" t="s">
        <v>406</v>
      </c>
      <c r="D196" s="132" t="s">
        <v>212</v>
      </c>
      <c r="E196" s="133" t="s">
        <v>4696</v>
      </c>
      <c r="F196" s="134" t="s">
        <v>4697</v>
      </c>
      <c r="G196" s="135" t="s">
        <v>270</v>
      </c>
      <c r="H196" s="136">
        <v>21</v>
      </c>
      <c r="I196" s="137"/>
      <c r="J196" s="138">
        <f>ROUND(I196*H196,2)</f>
        <v>0</v>
      </c>
      <c r="K196" s="134" t="s">
        <v>216</v>
      </c>
      <c r="L196" s="33"/>
      <c r="M196" s="139" t="s">
        <v>19</v>
      </c>
      <c r="N196" s="140" t="s">
        <v>45</v>
      </c>
      <c r="P196" s="141">
        <f>O196*H196</f>
        <v>0</v>
      </c>
      <c r="Q196" s="141">
        <v>0</v>
      </c>
      <c r="R196" s="141">
        <f>Q196*H196</f>
        <v>0</v>
      </c>
      <c r="S196" s="141">
        <v>0.44</v>
      </c>
      <c r="T196" s="142">
        <f>S196*H196</f>
        <v>9.24</v>
      </c>
      <c r="AR196" s="143" t="s">
        <v>217</v>
      </c>
      <c r="AT196" s="143" t="s">
        <v>212</v>
      </c>
      <c r="AU196" s="143" t="s">
        <v>83</v>
      </c>
      <c r="AY196" s="18" t="s">
        <v>210</v>
      </c>
      <c r="BE196" s="144">
        <f>IF(N196="základní",J196,0)</f>
        <v>0</v>
      </c>
      <c r="BF196" s="144">
        <f>IF(N196="snížená",J196,0)</f>
        <v>0</v>
      </c>
      <c r="BG196" s="144">
        <f>IF(N196="zákl. přenesená",J196,0)</f>
        <v>0</v>
      </c>
      <c r="BH196" s="144">
        <f>IF(N196="sníž. přenesená",J196,0)</f>
        <v>0</v>
      </c>
      <c r="BI196" s="144">
        <f>IF(N196="nulová",J196,0)</f>
        <v>0</v>
      </c>
      <c r="BJ196" s="18" t="s">
        <v>81</v>
      </c>
      <c r="BK196" s="144">
        <f>ROUND(I196*H196,2)</f>
        <v>0</v>
      </c>
      <c r="BL196" s="18" t="s">
        <v>217</v>
      </c>
      <c r="BM196" s="143" t="s">
        <v>4698</v>
      </c>
    </row>
    <row r="197" spans="2:47" s="1" customFormat="1" ht="11.25">
      <c r="B197" s="33"/>
      <c r="D197" s="145" t="s">
        <v>219</v>
      </c>
      <c r="F197" s="146" t="s">
        <v>4699</v>
      </c>
      <c r="I197" s="147"/>
      <c r="L197" s="33"/>
      <c r="M197" s="148"/>
      <c r="T197" s="54"/>
      <c r="AT197" s="18" t="s">
        <v>219</v>
      </c>
      <c r="AU197" s="18" t="s">
        <v>83</v>
      </c>
    </row>
    <row r="198" spans="2:51" s="12" customFormat="1" ht="11.25">
      <c r="B198" s="149"/>
      <c r="D198" s="150" t="s">
        <v>221</v>
      </c>
      <c r="E198" s="151" t="s">
        <v>19</v>
      </c>
      <c r="F198" s="152" t="s">
        <v>4691</v>
      </c>
      <c r="H198" s="151" t="s">
        <v>19</v>
      </c>
      <c r="I198" s="153"/>
      <c r="L198" s="149"/>
      <c r="M198" s="154"/>
      <c r="T198" s="155"/>
      <c r="AT198" s="151" t="s">
        <v>221</v>
      </c>
      <c r="AU198" s="151" t="s">
        <v>83</v>
      </c>
      <c r="AV198" s="12" t="s">
        <v>81</v>
      </c>
      <c r="AW198" s="12" t="s">
        <v>34</v>
      </c>
      <c r="AX198" s="12" t="s">
        <v>74</v>
      </c>
      <c r="AY198" s="151" t="s">
        <v>210</v>
      </c>
    </row>
    <row r="199" spans="2:51" s="13" customFormat="1" ht="11.25">
      <c r="B199" s="156"/>
      <c r="D199" s="150" t="s">
        <v>221</v>
      </c>
      <c r="E199" s="157" t="s">
        <v>19</v>
      </c>
      <c r="F199" s="158" t="s">
        <v>4692</v>
      </c>
      <c r="H199" s="159">
        <v>8.2</v>
      </c>
      <c r="I199" s="160"/>
      <c r="L199" s="156"/>
      <c r="M199" s="161"/>
      <c r="T199" s="162"/>
      <c r="AT199" s="157" t="s">
        <v>221</v>
      </c>
      <c r="AU199" s="157" t="s">
        <v>83</v>
      </c>
      <c r="AV199" s="13" t="s">
        <v>83</v>
      </c>
      <c r="AW199" s="13" t="s">
        <v>34</v>
      </c>
      <c r="AX199" s="13" t="s">
        <v>74</v>
      </c>
      <c r="AY199" s="157" t="s">
        <v>210</v>
      </c>
    </row>
    <row r="200" spans="2:51" s="13" customFormat="1" ht="11.25">
      <c r="B200" s="156"/>
      <c r="D200" s="150" t="s">
        <v>221</v>
      </c>
      <c r="E200" s="157" t="s">
        <v>19</v>
      </c>
      <c r="F200" s="158" t="s">
        <v>4693</v>
      </c>
      <c r="H200" s="159">
        <v>1.44</v>
      </c>
      <c r="I200" s="160"/>
      <c r="L200" s="156"/>
      <c r="M200" s="161"/>
      <c r="T200" s="162"/>
      <c r="AT200" s="157" t="s">
        <v>221</v>
      </c>
      <c r="AU200" s="157" t="s">
        <v>83</v>
      </c>
      <c r="AV200" s="13" t="s">
        <v>83</v>
      </c>
      <c r="AW200" s="13" t="s">
        <v>34</v>
      </c>
      <c r="AX200" s="13" t="s">
        <v>74</v>
      </c>
      <c r="AY200" s="157" t="s">
        <v>210</v>
      </c>
    </row>
    <row r="201" spans="2:51" s="12" customFormat="1" ht="11.25">
      <c r="B201" s="149"/>
      <c r="D201" s="150" t="s">
        <v>221</v>
      </c>
      <c r="E201" s="151" t="s">
        <v>19</v>
      </c>
      <c r="F201" s="152" t="s">
        <v>4694</v>
      </c>
      <c r="H201" s="151" t="s">
        <v>19</v>
      </c>
      <c r="I201" s="153"/>
      <c r="L201" s="149"/>
      <c r="M201" s="154"/>
      <c r="T201" s="155"/>
      <c r="AT201" s="151" t="s">
        <v>221</v>
      </c>
      <c r="AU201" s="151" t="s">
        <v>83</v>
      </c>
      <c r="AV201" s="12" t="s">
        <v>81</v>
      </c>
      <c r="AW201" s="12" t="s">
        <v>34</v>
      </c>
      <c r="AX201" s="12" t="s">
        <v>74</v>
      </c>
      <c r="AY201" s="151" t="s">
        <v>210</v>
      </c>
    </row>
    <row r="202" spans="2:51" s="13" customFormat="1" ht="11.25">
      <c r="B202" s="156"/>
      <c r="D202" s="150" t="s">
        <v>221</v>
      </c>
      <c r="E202" s="157" t="s">
        <v>19</v>
      </c>
      <c r="F202" s="158" t="s">
        <v>4695</v>
      </c>
      <c r="H202" s="159">
        <v>11.36</v>
      </c>
      <c r="I202" s="160"/>
      <c r="L202" s="156"/>
      <c r="M202" s="161"/>
      <c r="T202" s="162"/>
      <c r="AT202" s="157" t="s">
        <v>221</v>
      </c>
      <c r="AU202" s="157" t="s">
        <v>83</v>
      </c>
      <c r="AV202" s="13" t="s">
        <v>83</v>
      </c>
      <c r="AW202" s="13" t="s">
        <v>34</v>
      </c>
      <c r="AX202" s="13" t="s">
        <v>74</v>
      </c>
      <c r="AY202" s="157" t="s">
        <v>210</v>
      </c>
    </row>
    <row r="203" spans="2:51" s="15" customFormat="1" ht="11.25">
      <c r="B203" s="170"/>
      <c r="D203" s="150" t="s">
        <v>221</v>
      </c>
      <c r="E203" s="171" t="s">
        <v>19</v>
      </c>
      <c r="F203" s="172" t="s">
        <v>236</v>
      </c>
      <c r="H203" s="173">
        <v>21</v>
      </c>
      <c r="I203" s="174"/>
      <c r="L203" s="170"/>
      <c r="M203" s="175"/>
      <c r="T203" s="176"/>
      <c r="AT203" s="171" t="s">
        <v>221</v>
      </c>
      <c r="AU203" s="171" t="s">
        <v>83</v>
      </c>
      <c r="AV203" s="15" t="s">
        <v>217</v>
      </c>
      <c r="AW203" s="15" t="s">
        <v>34</v>
      </c>
      <c r="AX203" s="15" t="s">
        <v>81</v>
      </c>
      <c r="AY203" s="171" t="s">
        <v>210</v>
      </c>
    </row>
    <row r="204" spans="2:65" s="1" customFormat="1" ht="16.5" customHeight="1">
      <c r="B204" s="33"/>
      <c r="C204" s="132" t="s">
        <v>7</v>
      </c>
      <c r="D204" s="132" t="s">
        <v>212</v>
      </c>
      <c r="E204" s="133" t="s">
        <v>4463</v>
      </c>
      <c r="F204" s="134" t="s">
        <v>4464</v>
      </c>
      <c r="G204" s="135" t="s">
        <v>270</v>
      </c>
      <c r="H204" s="136">
        <v>7.82</v>
      </c>
      <c r="I204" s="137"/>
      <c r="J204" s="138">
        <f>ROUND(I204*H204,2)</f>
        <v>0</v>
      </c>
      <c r="K204" s="134" t="s">
        <v>216</v>
      </c>
      <c r="L204" s="33"/>
      <c r="M204" s="139" t="s">
        <v>19</v>
      </c>
      <c r="N204" s="140" t="s">
        <v>45</v>
      </c>
      <c r="P204" s="141">
        <f>O204*H204</f>
        <v>0</v>
      </c>
      <c r="Q204" s="141">
        <v>0</v>
      </c>
      <c r="R204" s="141">
        <f>Q204*H204</f>
        <v>0</v>
      </c>
      <c r="S204" s="141">
        <v>0</v>
      </c>
      <c r="T204" s="142">
        <f>S204*H204</f>
        <v>0</v>
      </c>
      <c r="AR204" s="143" t="s">
        <v>217</v>
      </c>
      <c r="AT204" s="143" t="s">
        <v>212</v>
      </c>
      <c r="AU204" s="143" t="s">
        <v>83</v>
      </c>
      <c r="AY204" s="18" t="s">
        <v>210</v>
      </c>
      <c r="BE204" s="144">
        <f>IF(N204="základní",J204,0)</f>
        <v>0</v>
      </c>
      <c r="BF204" s="144">
        <f>IF(N204="snížená",J204,0)</f>
        <v>0</v>
      </c>
      <c r="BG204" s="144">
        <f>IF(N204="zákl. přenesená",J204,0)</f>
        <v>0</v>
      </c>
      <c r="BH204" s="144">
        <f>IF(N204="sníž. přenesená",J204,0)</f>
        <v>0</v>
      </c>
      <c r="BI204" s="144">
        <f>IF(N204="nulová",J204,0)</f>
        <v>0</v>
      </c>
      <c r="BJ204" s="18" t="s">
        <v>81</v>
      </c>
      <c r="BK204" s="144">
        <f>ROUND(I204*H204,2)</f>
        <v>0</v>
      </c>
      <c r="BL204" s="18" t="s">
        <v>217</v>
      </c>
      <c r="BM204" s="143" t="s">
        <v>4700</v>
      </c>
    </row>
    <row r="205" spans="2:47" s="1" customFormat="1" ht="11.25">
      <c r="B205" s="33"/>
      <c r="D205" s="145" t="s">
        <v>219</v>
      </c>
      <c r="F205" s="146" t="s">
        <v>4466</v>
      </c>
      <c r="I205" s="147"/>
      <c r="L205" s="33"/>
      <c r="M205" s="148"/>
      <c r="T205" s="54"/>
      <c r="AT205" s="18" t="s">
        <v>219</v>
      </c>
      <c r="AU205" s="18" t="s">
        <v>83</v>
      </c>
    </row>
    <row r="206" spans="2:51" s="12" customFormat="1" ht="11.25">
      <c r="B206" s="149"/>
      <c r="D206" s="150" t="s">
        <v>221</v>
      </c>
      <c r="E206" s="151" t="s">
        <v>19</v>
      </c>
      <c r="F206" s="152" t="s">
        <v>4691</v>
      </c>
      <c r="H206" s="151" t="s">
        <v>19</v>
      </c>
      <c r="I206" s="153"/>
      <c r="L206" s="149"/>
      <c r="M206" s="154"/>
      <c r="T206" s="155"/>
      <c r="AT206" s="151" t="s">
        <v>221</v>
      </c>
      <c r="AU206" s="151" t="s">
        <v>83</v>
      </c>
      <c r="AV206" s="12" t="s">
        <v>81</v>
      </c>
      <c r="AW206" s="12" t="s">
        <v>34</v>
      </c>
      <c r="AX206" s="12" t="s">
        <v>74</v>
      </c>
      <c r="AY206" s="151" t="s">
        <v>210</v>
      </c>
    </row>
    <row r="207" spans="2:51" s="13" customFormat="1" ht="11.25">
      <c r="B207" s="156"/>
      <c r="D207" s="150" t="s">
        <v>221</v>
      </c>
      <c r="E207" s="157" t="s">
        <v>19</v>
      </c>
      <c r="F207" s="158" t="s">
        <v>4701</v>
      </c>
      <c r="H207" s="159">
        <v>3</v>
      </c>
      <c r="I207" s="160"/>
      <c r="L207" s="156"/>
      <c r="M207" s="161"/>
      <c r="T207" s="162"/>
      <c r="AT207" s="157" t="s">
        <v>221</v>
      </c>
      <c r="AU207" s="157" t="s">
        <v>83</v>
      </c>
      <c r="AV207" s="13" t="s">
        <v>83</v>
      </c>
      <c r="AW207" s="13" t="s">
        <v>34</v>
      </c>
      <c r="AX207" s="13" t="s">
        <v>74</v>
      </c>
      <c r="AY207" s="157" t="s">
        <v>210</v>
      </c>
    </row>
    <row r="208" spans="2:51" s="13" customFormat="1" ht="11.25">
      <c r="B208" s="156"/>
      <c r="D208" s="150" t="s">
        <v>221</v>
      </c>
      <c r="E208" s="157" t="s">
        <v>19</v>
      </c>
      <c r="F208" s="158" t="s">
        <v>4702</v>
      </c>
      <c r="H208" s="159">
        <v>1.44</v>
      </c>
      <c r="I208" s="160"/>
      <c r="L208" s="156"/>
      <c r="M208" s="161"/>
      <c r="T208" s="162"/>
      <c r="AT208" s="157" t="s">
        <v>221</v>
      </c>
      <c r="AU208" s="157" t="s">
        <v>83</v>
      </c>
      <c r="AV208" s="13" t="s">
        <v>83</v>
      </c>
      <c r="AW208" s="13" t="s">
        <v>34</v>
      </c>
      <c r="AX208" s="13" t="s">
        <v>74</v>
      </c>
      <c r="AY208" s="157" t="s">
        <v>210</v>
      </c>
    </row>
    <row r="209" spans="2:51" s="12" customFormat="1" ht="11.25">
      <c r="B209" s="149"/>
      <c r="D209" s="150" t="s">
        <v>221</v>
      </c>
      <c r="E209" s="151" t="s">
        <v>19</v>
      </c>
      <c r="F209" s="152" t="s">
        <v>4694</v>
      </c>
      <c r="H209" s="151" t="s">
        <v>19</v>
      </c>
      <c r="I209" s="153"/>
      <c r="L209" s="149"/>
      <c r="M209" s="154"/>
      <c r="T209" s="155"/>
      <c r="AT209" s="151" t="s">
        <v>221</v>
      </c>
      <c r="AU209" s="151" t="s">
        <v>83</v>
      </c>
      <c r="AV209" s="12" t="s">
        <v>81</v>
      </c>
      <c r="AW209" s="12" t="s">
        <v>34</v>
      </c>
      <c r="AX209" s="12" t="s">
        <v>74</v>
      </c>
      <c r="AY209" s="151" t="s">
        <v>210</v>
      </c>
    </row>
    <row r="210" spans="2:51" s="13" customFormat="1" ht="11.25">
      <c r="B210" s="156"/>
      <c r="D210" s="150" t="s">
        <v>221</v>
      </c>
      <c r="E210" s="157" t="s">
        <v>19</v>
      </c>
      <c r="F210" s="158" t="s">
        <v>4703</v>
      </c>
      <c r="H210" s="159">
        <v>1.84</v>
      </c>
      <c r="I210" s="160"/>
      <c r="L210" s="156"/>
      <c r="M210" s="161"/>
      <c r="T210" s="162"/>
      <c r="AT210" s="157" t="s">
        <v>221</v>
      </c>
      <c r="AU210" s="157" t="s">
        <v>83</v>
      </c>
      <c r="AV210" s="13" t="s">
        <v>83</v>
      </c>
      <c r="AW210" s="13" t="s">
        <v>34</v>
      </c>
      <c r="AX210" s="13" t="s">
        <v>74</v>
      </c>
      <c r="AY210" s="157" t="s">
        <v>210</v>
      </c>
    </row>
    <row r="211" spans="2:51" s="13" customFormat="1" ht="11.25">
      <c r="B211" s="156"/>
      <c r="D211" s="150" t="s">
        <v>221</v>
      </c>
      <c r="E211" s="157" t="s">
        <v>19</v>
      </c>
      <c r="F211" s="158" t="s">
        <v>4704</v>
      </c>
      <c r="H211" s="159">
        <v>1.54</v>
      </c>
      <c r="I211" s="160"/>
      <c r="L211" s="156"/>
      <c r="M211" s="161"/>
      <c r="T211" s="162"/>
      <c r="AT211" s="157" t="s">
        <v>221</v>
      </c>
      <c r="AU211" s="157" t="s">
        <v>83</v>
      </c>
      <c r="AV211" s="13" t="s">
        <v>83</v>
      </c>
      <c r="AW211" s="13" t="s">
        <v>34</v>
      </c>
      <c r="AX211" s="13" t="s">
        <v>74</v>
      </c>
      <c r="AY211" s="157" t="s">
        <v>210</v>
      </c>
    </row>
    <row r="212" spans="2:51" s="15" customFormat="1" ht="11.25">
      <c r="B212" s="170"/>
      <c r="D212" s="150" t="s">
        <v>221</v>
      </c>
      <c r="E212" s="171" t="s">
        <v>19</v>
      </c>
      <c r="F212" s="172" t="s">
        <v>236</v>
      </c>
      <c r="H212" s="173">
        <v>7.82</v>
      </c>
      <c r="I212" s="174"/>
      <c r="L212" s="170"/>
      <c r="M212" s="175"/>
      <c r="T212" s="176"/>
      <c r="AT212" s="171" t="s">
        <v>221</v>
      </c>
      <c r="AU212" s="171" t="s">
        <v>83</v>
      </c>
      <c r="AV212" s="15" t="s">
        <v>217</v>
      </c>
      <c r="AW212" s="15" t="s">
        <v>34</v>
      </c>
      <c r="AX212" s="15" t="s">
        <v>81</v>
      </c>
      <c r="AY212" s="171" t="s">
        <v>210</v>
      </c>
    </row>
    <row r="213" spans="2:65" s="1" customFormat="1" ht="24.2" customHeight="1">
      <c r="B213" s="33"/>
      <c r="C213" s="132" t="s">
        <v>423</v>
      </c>
      <c r="D213" s="132" t="s">
        <v>212</v>
      </c>
      <c r="E213" s="133" t="s">
        <v>4705</v>
      </c>
      <c r="F213" s="134" t="s">
        <v>4706</v>
      </c>
      <c r="G213" s="135" t="s">
        <v>215</v>
      </c>
      <c r="H213" s="136">
        <v>1.564</v>
      </c>
      <c r="I213" s="137"/>
      <c r="J213" s="138">
        <f>ROUND(I213*H213,2)</f>
        <v>0</v>
      </c>
      <c r="K213" s="134" t="s">
        <v>216</v>
      </c>
      <c r="L213" s="33"/>
      <c r="M213" s="139" t="s">
        <v>19</v>
      </c>
      <c r="N213" s="140" t="s">
        <v>45</v>
      </c>
      <c r="P213" s="141">
        <f>O213*H213</f>
        <v>0</v>
      </c>
      <c r="Q213" s="141">
        <v>0</v>
      </c>
      <c r="R213" s="141">
        <f>Q213*H213</f>
        <v>0</v>
      </c>
      <c r="S213" s="141">
        <v>0</v>
      </c>
      <c r="T213" s="142">
        <f>S213*H213</f>
        <v>0</v>
      </c>
      <c r="AR213" s="143" t="s">
        <v>217</v>
      </c>
      <c r="AT213" s="143" t="s">
        <v>212</v>
      </c>
      <c r="AU213" s="143" t="s">
        <v>83</v>
      </c>
      <c r="AY213" s="18" t="s">
        <v>210</v>
      </c>
      <c r="BE213" s="144">
        <f>IF(N213="základní",J213,0)</f>
        <v>0</v>
      </c>
      <c r="BF213" s="144">
        <f>IF(N213="snížená",J213,0)</f>
        <v>0</v>
      </c>
      <c r="BG213" s="144">
        <f>IF(N213="zákl. přenesená",J213,0)</f>
        <v>0</v>
      </c>
      <c r="BH213" s="144">
        <f>IF(N213="sníž. přenesená",J213,0)</f>
        <v>0</v>
      </c>
      <c r="BI213" s="144">
        <f>IF(N213="nulová",J213,0)</f>
        <v>0</v>
      </c>
      <c r="BJ213" s="18" t="s">
        <v>81</v>
      </c>
      <c r="BK213" s="144">
        <f>ROUND(I213*H213,2)</f>
        <v>0</v>
      </c>
      <c r="BL213" s="18" t="s">
        <v>217</v>
      </c>
      <c r="BM213" s="143" t="s">
        <v>4707</v>
      </c>
    </row>
    <row r="214" spans="2:47" s="1" customFormat="1" ht="11.25">
      <c r="B214" s="33"/>
      <c r="D214" s="145" t="s">
        <v>219</v>
      </c>
      <c r="F214" s="146" t="s">
        <v>4708</v>
      </c>
      <c r="I214" s="147"/>
      <c r="L214" s="33"/>
      <c r="M214" s="148"/>
      <c r="T214" s="54"/>
      <c r="AT214" s="18" t="s">
        <v>219</v>
      </c>
      <c r="AU214" s="18" t="s">
        <v>83</v>
      </c>
    </row>
    <row r="215" spans="2:51" s="12" customFormat="1" ht="11.25">
      <c r="B215" s="149"/>
      <c r="D215" s="150" t="s">
        <v>221</v>
      </c>
      <c r="E215" s="151" t="s">
        <v>19</v>
      </c>
      <c r="F215" s="152" t="s">
        <v>4691</v>
      </c>
      <c r="H215" s="151" t="s">
        <v>19</v>
      </c>
      <c r="I215" s="153"/>
      <c r="L215" s="149"/>
      <c r="M215" s="154"/>
      <c r="T215" s="155"/>
      <c r="AT215" s="151" t="s">
        <v>221</v>
      </c>
      <c r="AU215" s="151" t="s">
        <v>83</v>
      </c>
      <c r="AV215" s="12" t="s">
        <v>81</v>
      </c>
      <c r="AW215" s="12" t="s">
        <v>34</v>
      </c>
      <c r="AX215" s="12" t="s">
        <v>74</v>
      </c>
      <c r="AY215" s="151" t="s">
        <v>210</v>
      </c>
    </row>
    <row r="216" spans="2:51" s="13" customFormat="1" ht="11.25">
      <c r="B216" s="156"/>
      <c r="D216" s="150" t="s">
        <v>221</v>
      </c>
      <c r="E216" s="157" t="s">
        <v>19</v>
      </c>
      <c r="F216" s="158" t="s">
        <v>4709</v>
      </c>
      <c r="H216" s="159">
        <v>0.6</v>
      </c>
      <c r="I216" s="160"/>
      <c r="L216" s="156"/>
      <c r="M216" s="161"/>
      <c r="T216" s="162"/>
      <c r="AT216" s="157" t="s">
        <v>221</v>
      </c>
      <c r="AU216" s="157" t="s">
        <v>83</v>
      </c>
      <c r="AV216" s="13" t="s">
        <v>83</v>
      </c>
      <c r="AW216" s="13" t="s">
        <v>34</v>
      </c>
      <c r="AX216" s="13" t="s">
        <v>74</v>
      </c>
      <c r="AY216" s="157" t="s">
        <v>210</v>
      </c>
    </row>
    <row r="217" spans="2:51" s="13" customFormat="1" ht="11.25">
      <c r="B217" s="156"/>
      <c r="D217" s="150" t="s">
        <v>221</v>
      </c>
      <c r="E217" s="157" t="s">
        <v>19</v>
      </c>
      <c r="F217" s="158" t="s">
        <v>4710</v>
      </c>
      <c r="H217" s="159">
        <v>0.288</v>
      </c>
      <c r="I217" s="160"/>
      <c r="L217" s="156"/>
      <c r="M217" s="161"/>
      <c r="T217" s="162"/>
      <c r="AT217" s="157" t="s">
        <v>221</v>
      </c>
      <c r="AU217" s="157" t="s">
        <v>83</v>
      </c>
      <c r="AV217" s="13" t="s">
        <v>83</v>
      </c>
      <c r="AW217" s="13" t="s">
        <v>34</v>
      </c>
      <c r="AX217" s="13" t="s">
        <v>74</v>
      </c>
      <c r="AY217" s="157" t="s">
        <v>210</v>
      </c>
    </row>
    <row r="218" spans="2:51" s="12" customFormat="1" ht="11.25">
      <c r="B218" s="149"/>
      <c r="D218" s="150" t="s">
        <v>221</v>
      </c>
      <c r="E218" s="151" t="s">
        <v>19</v>
      </c>
      <c r="F218" s="152" t="s">
        <v>4694</v>
      </c>
      <c r="H218" s="151" t="s">
        <v>19</v>
      </c>
      <c r="I218" s="153"/>
      <c r="L218" s="149"/>
      <c r="M218" s="154"/>
      <c r="T218" s="155"/>
      <c r="AT218" s="151" t="s">
        <v>221</v>
      </c>
      <c r="AU218" s="151" t="s">
        <v>83</v>
      </c>
      <c r="AV218" s="12" t="s">
        <v>81</v>
      </c>
      <c r="AW218" s="12" t="s">
        <v>34</v>
      </c>
      <c r="AX218" s="12" t="s">
        <v>74</v>
      </c>
      <c r="AY218" s="151" t="s">
        <v>210</v>
      </c>
    </row>
    <row r="219" spans="2:51" s="13" customFormat="1" ht="11.25">
      <c r="B219" s="156"/>
      <c r="D219" s="150" t="s">
        <v>221</v>
      </c>
      <c r="E219" s="157" t="s">
        <v>19</v>
      </c>
      <c r="F219" s="158" t="s">
        <v>4711</v>
      </c>
      <c r="H219" s="159">
        <v>0.368</v>
      </c>
      <c r="I219" s="160"/>
      <c r="L219" s="156"/>
      <c r="M219" s="161"/>
      <c r="T219" s="162"/>
      <c r="AT219" s="157" t="s">
        <v>221</v>
      </c>
      <c r="AU219" s="157" t="s">
        <v>83</v>
      </c>
      <c r="AV219" s="13" t="s">
        <v>83</v>
      </c>
      <c r="AW219" s="13" t="s">
        <v>34</v>
      </c>
      <c r="AX219" s="13" t="s">
        <v>74</v>
      </c>
      <c r="AY219" s="157" t="s">
        <v>210</v>
      </c>
    </row>
    <row r="220" spans="2:51" s="13" customFormat="1" ht="11.25">
      <c r="B220" s="156"/>
      <c r="D220" s="150" t="s">
        <v>221</v>
      </c>
      <c r="E220" s="157" t="s">
        <v>19</v>
      </c>
      <c r="F220" s="158" t="s">
        <v>4712</v>
      </c>
      <c r="H220" s="159">
        <v>0.308</v>
      </c>
      <c r="I220" s="160"/>
      <c r="L220" s="156"/>
      <c r="M220" s="161"/>
      <c r="T220" s="162"/>
      <c r="AT220" s="157" t="s">
        <v>221</v>
      </c>
      <c r="AU220" s="157" t="s">
        <v>83</v>
      </c>
      <c r="AV220" s="13" t="s">
        <v>83</v>
      </c>
      <c r="AW220" s="13" t="s">
        <v>34</v>
      </c>
      <c r="AX220" s="13" t="s">
        <v>74</v>
      </c>
      <c r="AY220" s="157" t="s">
        <v>210</v>
      </c>
    </row>
    <row r="221" spans="2:51" s="15" customFormat="1" ht="11.25">
      <c r="B221" s="170"/>
      <c r="D221" s="150" t="s">
        <v>221</v>
      </c>
      <c r="E221" s="171" t="s">
        <v>19</v>
      </c>
      <c r="F221" s="172" t="s">
        <v>236</v>
      </c>
      <c r="H221" s="173">
        <v>1.564</v>
      </c>
      <c r="I221" s="174"/>
      <c r="L221" s="170"/>
      <c r="M221" s="175"/>
      <c r="T221" s="176"/>
      <c r="AT221" s="171" t="s">
        <v>221</v>
      </c>
      <c r="AU221" s="171" t="s">
        <v>83</v>
      </c>
      <c r="AV221" s="15" t="s">
        <v>217</v>
      </c>
      <c r="AW221" s="15" t="s">
        <v>34</v>
      </c>
      <c r="AX221" s="15" t="s">
        <v>81</v>
      </c>
      <c r="AY221" s="171" t="s">
        <v>210</v>
      </c>
    </row>
    <row r="222" spans="2:65" s="1" customFormat="1" ht="24.2" customHeight="1">
      <c r="B222" s="33"/>
      <c r="C222" s="132" t="s">
        <v>428</v>
      </c>
      <c r="D222" s="132" t="s">
        <v>212</v>
      </c>
      <c r="E222" s="133" t="s">
        <v>4474</v>
      </c>
      <c r="F222" s="134" t="s">
        <v>4475</v>
      </c>
      <c r="G222" s="135" t="s">
        <v>215</v>
      </c>
      <c r="H222" s="136">
        <v>1.564</v>
      </c>
      <c r="I222" s="137"/>
      <c r="J222" s="138">
        <f>ROUND(I222*H222,2)</f>
        <v>0</v>
      </c>
      <c r="K222" s="134" t="s">
        <v>216</v>
      </c>
      <c r="L222" s="33"/>
      <c r="M222" s="139" t="s">
        <v>19</v>
      </c>
      <c r="N222" s="140" t="s">
        <v>45</v>
      </c>
      <c r="P222" s="141">
        <f>O222*H222</f>
        <v>0</v>
      </c>
      <c r="Q222" s="141">
        <v>0</v>
      </c>
      <c r="R222" s="141">
        <f>Q222*H222</f>
        <v>0</v>
      </c>
      <c r="S222" s="141">
        <v>0</v>
      </c>
      <c r="T222" s="142">
        <f>S222*H222</f>
        <v>0</v>
      </c>
      <c r="AR222" s="143" t="s">
        <v>217</v>
      </c>
      <c r="AT222" s="143" t="s">
        <v>212</v>
      </c>
      <c r="AU222" s="143" t="s">
        <v>83</v>
      </c>
      <c r="AY222" s="18" t="s">
        <v>210</v>
      </c>
      <c r="BE222" s="144">
        <f>IF(N222="základní",J222,0)</f>
        <v>0</v>
      </c>
      <c r="BF222" s="144">
        <f>IF(N222="snížená",J222,0)</f>
        <v>0</v>
      </c>
      <c r="BG222" s="144">
        <f>IF(N222="zákl. přenesená",J222,0)</f>
        <v>0</v>
      </c>
      <c r="BH222" s="144">
        <f>IF(N222="sníž. přenesená",J222,0)</f>
        <v>0</v>
      </c>
      <c r="BI222" s="144">
        <f>IF(N222="nulová",J222,0)</f>
        <v>0</v>
      </c>
      <c r="BJ222" s="18" t="s">
        <v>81</v>
      </c>
      <c r="BK222" s="144">
        <f>ROUND(I222*H222,2)</f>
        <v>0</v>
      </c>
      <c r="BL222" s="18" t="s">
        <v>217</v>
      </c>
      <c r="BM222" s="143" t="s">
        <v>4713</v>
      </c>
    </row>
    <row r="223" spans="2:47" s="1" customFormat="1" ht="11.25">
      <c r="B223" s="33"/>
      <c r="D223" s="145" t="s">
        <v>219</v>
      </c>
      <c r="F223" s="146" t="s">
        <v>4477</v>
      </c>
      <c r="I223" s="147"/>
      <c r="L223" s="33"/>
      <c r="M223" s="148"/>
      <c r="T223" s="54"/>
      <c r="AT223" s="18" t="s">
        <v>219</v>
      </c>
      <c r="AU223" s="18" t="s">
        <v>83</v>
      </c>
    </row>
    <row r="224" spans="2:65" s="1" customFormat="1" ht="24.2" customHeight="1">
      <c r="B224" s="33"/>
      <c r="C224" s="132" t="s">
        <v>435</v>
      </c>
      <c r="D224" s="132" t="s">
        <v>212</v>
      </c>
      <c r="E224" s="133" t="s">
        <v>4484</v>
      </c>
      <c r="F224" s="134" t="s">
        <v>4485</v>
      </c>
      <c r="G224" s="135" t="s">
        <v>270</v>
      </c>
      <c r="H224" s="136">
        <v>7.82</v>
      </c>
      <c r="I224" s="137"/>
      <c r="J224" s="138">
        <f>ROUND(I224*H224,2)</f>
        <v>0</v>
      </c>
      <c r="K224" s="134" t="s">
        <v>216</v>
      </c>
      <c r="L224" s="33"/>
      <c r="M224" s="139" t="s">
        <v>19</v>
      </c>
      <c r="N224" s="140" t="s">
        <v>45</v>
      </c>
      <c r="P224" s="141">
        <f>O224*H224</f>
        <v>0</v>
      </c>
      <c r="Q224" s="141">
        <v>0</v>
      </c>
      <c r="R224" s="141">
        <f>Q224*H224</f>
        <v>0</v>
      </c>
      <c r="S224" s="141">
        <v>0</v>
      </c>
      <c r="T224" s="142">
        <f>S224*H224</f>
        <v>0</v>
      </c>
      <c r="AR224" s="143" t="s">
        <v>217</v>
      </c>
      <c r="AT224" s="143" t="s">
        <v>212</v>
      </c>
      <c r="AU224" s="143" t="s">
        <v>83</v>
      </c>
      <c r="AY224" s="18" t="s">
        <v>210</v>
      </c>
      <c r="BE224" s="144">
        <f>IF(N224="základní",J224,0)</f>
        <v>0</v>
      </c>
      <c r="BF224" s="144">
        <f>IF(N224="snížená",J224,0)</f>
        <v>0</v>
      </c>
      <c r="BG224" s="144">
        <f>IF(N224="zákl. přenesená",J224,0)</f>
        <v>0</v>
      </c>
      <c r="BH224" s="144">
        <f>IF(N224="sníž. přenesená",J224,0)</f>
        <v>0</v>
      </c>
      <c r="BI224" s="144">
        <f>IF(N224="nulová",J224,0)</f>
        <v>0</v>
      </c>
      <c r="BJ224" s="18" t="s">
        <v>81</v>
      </c>
      <c r="BK224" s="144">
        <f>ROUND(I224*H224,2)</f>
        <v>0</v>
      </c>
      <c r="BL224" s="18" t="s">
        <v>217</v>
      </c>
      <c r="BM224" s="143" t="s">
        <v>4714</v>
      </c>
    </row>
    <row r="225" spans="2:47" s="1" customFormat="1" ht="11.25">
      <c r="B225" s="33"/>
      <c r="D225" s="145" t="s">
        <v>219</v>
      </c>
      <c r="F225" s="146" t="s">
        <v>4487</v>
      </c>
      <c r="I225" s="147"/>
      <c r="L225" s="33"/>
      <c r="M225" s="148"/>
      <c r="T225" s="54"/>
      <c r="AT225" s="18" t="s">
        <v>219</v>
      </c>
      <c r="AU225" s="18" t="s">
        <v>83</v>
      </c>
    </row>
    <row r="226" spans="2:63" s="11" customFormat="1" ht="22.9" customHeight="1">
      <c r="B226" s="120"/>
      <c r="D226" s="121" t="s">
        <v>73</v>
      </c>
      <c r="E226" s="130" t="s">
        <v>267</v>
      </c>
      <c r="F226" s="130" t="s">
        <v>4715</v>
      </c>
      <c r="I226" s="123"/>
      <c r="J226" s="131">
        <f>BK226</f>
        <v>0</v>
      </c>
      <c r="L226" s="120"/>
      <c r="M226" s="125"/>
      <c r="P226" s="126">
        <f>SUM(P227:P249)</f>
        <v>0</v>
      </c>
      <c r="R226" s="126">
        <f>SUM(R227:R249)</f>
        <v>3.5931719999999996</v>
      </c>
      <c r="T226" s="127">
        <f>SUM(T227:T249)</f>
        <v>0</v>
      </c>
      <c r="AR226" s="121" t="s">
        <v>81</v>
      </c>
      <c r="AT226" s="128" t="s">
        <v>73</v>
      </c>
      <c r="AU226" s="128" t="s">
        <v>81</v>
      </c>
      <c r="AY226" s="121" t="s">
        <v>210</v>
      </c>
      <c r="BK226" s="129">
        <f>SUM(BK227:BK249)</f>
        <v>0</v>
      </c>
    </row>
    <row r="227" spans="2:65" s="1" customFormat="1" ht="24.2" customHeight="1">
      <c r="B227" s="33"/>
      <c r="C227" s="132" t="s">
        <v>450</v>
      </c>
      <c r="D227" s="132" t="s">
        <v>212</v>
      </c>
      <c r="E227" s="133" t="s">
        <v>4716</v>
      </c>
      <c r="F227" s="134" t="s">
        <v>4717</v>
      </c>
      <c r="G227" s="135" t="s">
        <v>270</v>
      </c>
      <c r="H227" s="136">
        <v>19.56</v>
      </c>
      <c r="I227" s="137"/>
      <c r="J227" s="138">
        <f>ROUND(I227*H227,2)</f>
        <v>0</v>
      </c>
      <c r="K227" s="134" t="s">
        <v>216</v>
      </c>
      <c r="L227" s="33"/>
      <c r="M227" s="139" t="s">
        <v>19</v>
      </c>
      <c r="N227" s="140" t="s">
        <v>45</v>
      </c>
      <c r="P227" s="141">
        <f>O227*H227</f>
        <v>0</v>
      </c>
      <c r="Q227" s="141">
        <v>0</v>
      </c>
      <c r="R227" s="141">
        <f>Q227*H227</f>
        <v>0</v>
      </c>
      <c r="S227" s="141">
        <v>0</v>
      </c>
      <c r="T227" s="142">
        <f>S227*H227</f>
        <v>0</v>
      </c>
      <c r="AR227" s="143" t="s">
        <v>217</v>
      </c>
      <c r="AT227" s="143" t="s">
        <v>212</v>
      </c>
      <c r="AU227" s="143" t="s">
        <v>83</v>
      </c>
      <c r="AY227" s="18" t="s">
        <v>210</v>
      </c>
      <c r="BE227" s="144">
        <f>IF(N227="základní",J227,0)</f>
        <v>0</v>
      </c>
      <c r="BF227" s="144">
        <f>IF(N227="snížená",J227,0)</f>
        <v>0</v>
      </c>
      <c r="BG227" s="144">
        <f>IF(N227="zákl. přenesená",J227,0)</f>
        <v>0</v>
      </c>
      <c r="BH227" s="144">
        <f>IF(N227="sníž. přenesená",J227,0)</f>
        <v>0</v>
      </c>
      <c r="BI227" s="144">
        <f>IF(N227="nulová",J227,0)</f>
        <v>0</v>
      </c>
      <c r="BJ227" s="18" t="s">
        <v>81</v>
      </c>
      <c r="BK227" s="144">
        <f>ROUND(I227*H227,2)</f>
        <v>0</v>
      </c>
      <c r="BL227" s="18" t="s">
        <v>217</v>
      </c>
      <c r="BM227" s="143" t="s">
        <v>4718</v>
      </c>
    </row>
    <row r="228" spans="2:47" s="1" customFormat="1" ht="11.25">
      <c r="B228" s="33"/>
      <c r="D228" s="145" t="s">
        <v>219</v>
      </c>
      <c r="F228" s="146" t="s">
        <v>4719</v>
      </c>
      <c r="I228" s="147"/>
      <c r="L228" s="33"/>
      <c r="M228" s="148"/>
      <c r="T228" s="54"/>
      <c r="AT228" s="18" t="s">
        <v>219</v>
      </c>
      <c r="AU228" s="18" t="s">
        <v>83</v>
      </c>
    </row>
    <row r="229" spans="2:51" s="12" customFormat="1" ht="11.25">
      <c r="B229" s="149"/>
      <c r="D229" s="150" t="s">
        <v>221</v>
      </c>
      <c r="E229" s="151" t="s">
        <v>19</v>
      </c>
      <c r="F229" s="152" t="s">
        <v>4691</v>
      </c>
      <c r="H229" s="151" t="s">
        <v>19</v>
      </c>
      <c r="I229" s="153"/>
      <c r="L229" s="149"/>
      <c r="M229" s="154"/>
      <c r="T229" s="155"/>
      <c r="AT229" s="151" t="s">
        <v>221</v>
      </c>
      <c r="AU229" s="151" t="s">
        <v>83</v>
      </c>
      <c r="AV229" s="12" t="s">
        <v>81</v>
      </c>
      <c r="AW229" s="12" t="s">
        <v>34</v>
      </c>
      <c r="AX229" s="12" t="s">
        <v>74</v>
      </c>
      <c r="AY229" s="151" t="s">
        <v>210</v>
      </c>
    </row>
    <row r="230" spans="2:51" s="13" customFormat="1" ht="11.25">
      <c r="B230" s="156"/>
      <c r="D230" s="150" t="s">
        <v>221</v>
      </c>
      <c r="E230" s="157" t="s">
        <v>19</v>
      </c>
      <c r="F230" s="158" t="s">
        <v>4692</v>
      </c>
      <c r="H230" s="159">
        <v>8.2</v>
      </c>
      <c r="I230" s="160"/>
      <c r="L230" s="156"/>
      <c r="M230" s="161"/>
      <c r="T230" s="162"/>
      <c r="AT230" s="157" t="s">
        <v>221</v>
      </c>
      <c r="AU230" s="157" t="s">
        <v>83</v>
      </c>
      <c r="AV230" s="13" t="s">
        <v>83</v>
      </c>
      <c r="AW230" s="13" t="s">
        <v>34</v>
      </c>
      <c r="AX230" s="13" t="s">
        <v>74</v>
      </c>
      <c r="AY230" s="157" t="s">
        <v>210</v>
      </c>
    </row>
    <row r="231" spans="2:51" s="12" customFormat="1" ht="11.25">
      <c r="B231" s="149"/>
      <c r="D231" s="150" t="s">
        <v>221</v>
      </c>
      <c r="E231" s="151" t="s">
        <v>19</v>
      </c>
      <c r="F231" s="152" t="s">
        <v>4694</v>
      </c>
      <c r="H231" s="151" t="s">
        <v>19</v>
      </c>
      <c r="I231" s="153"/>
      <c r="L231" s="149"/>
      <c r="M231" s="154"/>
      <c r="T231" s="155"/>
      <c r="AT231" s="151" t="s">
        <v>221</v>
      </c>
      <c r="AU231" s="151" t="s">
        <v>83</v>
      </c>
      <c r="AV231" s="12" t="s">
        <v>81</v>
      </c>
      <c r="AW231" s="12" t="s">
        <v>34</v>
      </c>
      <c r="AX231" s="12" t="s">
        <v>74</v>
      </c>
      <c r="AY231" s="151" t="s">
        <v>210</v>
      </c>
    </row>
    <row r="232" spans="2:51" s="13" customFormat="1" ht="11.25">
      <c r="B232" s="156"/>
      <c r="D232" s="150" t="s">
        <v>221</v>
      </c>
      <c r="E232" s="157" t="s">
        <v>19</v>
      </c>
      <c r="F232" s="158" t="s">
        <v>4695</v>
      </c>
      <c r="H232" s="159">
        <v>11.36</v>
      </c>
      <c r="I232" s="160"/>
      <c r="L232" s="156"/>
      <c r="M232" s="161"/>
      <c r="T232" s="162"/>
      <c r="AT232" s="157" t="s">
        <v>221</v>
      </c>
      <c r="AU232" s="157" t="s">
        <v>83</v>
      </c>
      <c r="AV232" s="13" t="s">
        <v>83</v>
      </c>
      <c r="AW232" s="13" t="s">
        <v>34</v>
      </c>
      <c r="AX232" s="13" t="s">
        <v>74</v>
      </c>
      <c r="AY232" s="157" t="s">
        <v>210</v>
      </c>
    </row>
    <row r="233" spans="2:51" s="15" customFormat="1" ht="11.25">
      <c r="B233" s="170"/>
      <c r="D233" s="150" t="s">
        <v>221</v>
      </c>
      <c r="E233" s="171" t="s">
        <v>19</v>
      </c>
      <c r="F233" s="172" t="s">
        <v>236</v>
      </c>
      <c r="H233" s="173">
        <v>19.56</v>
      </c>
      <c r="I233" s="174"/>
      <c r="L233" s="170"/>
      <c r="M233" s="175"/>
      <c r="T233" s="176"/>
      <c r="AT233" s="171" t="s">
        <v>221</v>
      </c>
      <c r="AU233" s="171" t="s">
        <v>83</v>
      </c>
      <c r="AV233" s="15" t="s">
        <v>217</v>
      </c>
      <c r="AW233" s="15" t="s">
        <v>34</v>
      </c>
      <c r="AX233" s="15" t="s">
        <v>81</v>
      </c>
      <c r="AY233" s="171" t="s">
        <v>210</v>
      </c>
    </row>
    <row r="234" spans="2:65" s="1" customFormat="1" ht="24.2" customHeight="1">
      <c r="B234" s="33"/>
      <c r="C234" s="132" t="s">
        <v>456</v>
      </c>
      <c r="D234" s="132" t="s">
        <v>212</v>
      </c>
      <c r="E234" s="133" t="s">
        <v>4720</v>
      </c>
      <c r="F234" s="134" t="s">
        <v>4721</v>
      </c>
      <c r="G234" s="135" t="s">
        <v>270</v>
      </c>
      <c r="H234" s="136">
        <v>22.46</v>
      </c>
      <c r="I234" s="137"/>
      <c r="J234" s="138">
        <f>ROUND(I234*H234,2)</f>
        <v>0</v>
      </c>
      <c r="K234" s="134" t="s">
        <v>216</v>
      </c>
      <c r="L234" s="33"/>
      <c r="M234" s="139" t="s">
        <v>19</v>
      </c>
      <c r="N234" s="140" t="s">
        <v>45</v>
      </c>
      <c r="P234" s="141">
        <f>O234*H234</f>
        <v>0</v>
      </c>
      <c r="Q234" s="141">
        <v>0</v>
      </c>
      <c r="R234" s="141">
        <f>Q234*H234</f>
        <v>0</v>
      </c>
      <c r="S234" s="141">
        <v>0</v>
      </c>
      <c r="T234" s="142">
        <f>S234*H234</f>
        <v>0</v>
      </c>
      <c r="AR234" s="143" t="s">
        <v>217</v>
      </c>
      <c r="AT234" s="143" t="s">
        <v>212</v>
      </c>
      <c r="AU234" s="143" t="s">
        <v>83</v>
      </c>
      <c r="AY234" s="18" t="s">
        <v>210</v>
      </c>
      <c r="BE234" s="144">
        <f>IF(N234="základní",J234,0)</f>
        <v>0</v>
      </c>
      <c r="BF234" s="144">
        <f>IF(N234="snížená",J234,0)</f>
        <v>0</v>
      </c>
      <c r="BG234" s="144">
        <f>IF(N234="zákl. přenesená",J234,0)</f>
        <v>0</v>
      </c>
      <c r="BH234" s="144">
        <f>IF(N234="sníž. přenesená",J234,0)</f>
        <v>0</v>
      </c>
      <c r="BI234" s="144">
        <f>IF(N234="nulová",J234,0)</f>
        <v>0</v>
      </c>
      <c r="BJ234" s="18" t="s">
        <v>81</v>
      </c>
      <c r="BK234" s="144">
        <f>ROUND(I234*H234,2)</f>
        <v>0</v>
      </c>
      <c r="BL234" s="18" t="s">
        <v>217</v>
      </c>
      <c r="BM234" s="143" t="s">
        <v>4722</v>
      </c>
    </row>
    <row r="235" spans="2:47" s="1" customFormat="1" ht="11.25">
      <c r="B235" s="33"/>
      <c r="D235" s="145" t="s">
        <v>219</v>
      </c>
      <c r="F235" s="146" t="s">
        <v>4723</v>
      </c>
      <c r="I235" s="147"/>
      <c r="L235" s="33"/>
      <c r="M235" s="148"/>
      <c r="T235" s="54"/>
      <c r="AT235" s="18" t="s">
        <v>219</v>
      </c>
      <c r="AU235" s="18" t="s">
        <v>83</v>
      </c>
    </row>
    <row r="236" spans="2:51" s="12" customFormat="1" ht="11.25">
      <c r="B236" s="149"/>
      <c r="D236" s="150" t="s">
        <v>221</v>
      </c>
      <c r="E236" s="151" t="s">
        <v>19</v>
      </c>
      <c r="F236" s="152" t="s">
        <v>4691</v>
      </c>
      <c r="H236" s="151" t="s">
        <v>19</v>
      </c>
      <c r="I236" s="153"/>
      <c r="L236" s="149"/>
      <c r="M236" s="154"/>
      <c r="T236" s="155"/>
      <c r="AT236" s="151" t="s">
        <v>221</v>
      </c>
      <c r="AU236" s="151" t="s">
        <v>83</v>
      </c>
      <c r="AV236" s="12" t="s">
        <v>81</v>
      </c>
      <c r="AW236" s="12" t="s">
        <v>34</v>
      </c>
      <c r="AX236" s="12" t="s">
        <v>74</v>
      </c>
      <c r="AY236" s="151" t="s">
        <v>210</v>
      </c>
    </row>
    <row r="237" spans="2:51" s="13" customFormat="1" ht="11.25">
      <c r="B237" s="156"/>
      <c r="D237" s="150" t="s">
        <v>221</v>
      </c>
      <c r="E237" s="157" t="s">
        <v>19</v>
      </c>
      <c r="F237" s="158" t="s">
        <v>4724</v>
      </c>
      <c r="H237" s="159">
        <v>11.1</v>
      </c>
      <c r="I237" s="160"/>
      <c r="L237" s="156"/>
      <c r="M237" s="161"/>
      <c r="T237" s="162"/>
      <c r="AT237" s="157" t="s">
        <v>221</v>
      </c>
      <c r="AU237" s="157" t="s">
        <v>83</v>
      </c>
      <c r="AV237" s="13" t="s">
        <v>83</v>
      </c>
      <c r="AW237" s="13" t="s">
        <v>34</v>
      </c>
      <c r="AX237" s="13" t="s">
        <v>74</v>
      </c>
      <c r="AY237" s="157" t="s">
        <v>210</v>
      </c>
    </row>
    <row r="238" spans="2:51" s="12" customFormat="1" ht="11.25">
      <c r="B238" s="149"/>
      <c r="D238" s="150" t="s">
        <v>221</v>
      </c>
      <c r="E238" s="151" t="s">
        <v>19</v>
      </c>
      <c r="F238" s="152" t="s">
        <v>4694</v>
      </c>
      <c r="H238" s="151" t="s">
        <v>19</v>
      </c>
      <c r="I238" s="153"/>
      <c r="L238" s="149"/>
      <c r="M238" s="154"/>
      <c r="T238" s="155"/>
      <c r="AT238" s="151" t="s">
        <v>221</v>
      </c>
      <c r="AU238" s="151" t="s">
        <v>83</v>
      </c>
      <c r="AV238" s="12" t="s">
        <v>81</v>
      </c>
      <c r="AW238" s="12" t="s">
        <v>34</v>
      </c>
      <c r="AX238" s="12" t="s">
        <v>74</v>
      </c>
      <c r="AY238" s="151" t="s">
        <v>210</v>
      </c>
    </row>
    <row r="239" spans="2:51" s="13" customFormat="1" ht="11.25">
      <c r="B239" s="156"/>
      <c r="D239" s="150" t="s">
        <v>221</v>
      </c>
      <c r="E239" s="157" t="s">
        <v>19</v>
      </c>
      <c r="F239" s="158" t="s">
        <v>4695</v>
      </c>
      <c r="H239" s="159">
        <v>11.36</v>
      </c>
      <c r="I239" s="160"/>
      <c r="L239" s="156"/>
      <c r="M239" s="161"/>
      <c r="T239" s="162"/>
      <c r="AT239" s="157" t="s">
        <v>221</v>
      </c>
      <c r="AU239" s="157" t="s">
        <v>83</v>
      </c>
      <c r="AV239" s="13" t="s">
        <v>83</v>
      </c>
      <c r="AW239" s="13" t="s">
        <v>34</v>
      </c>
      <c r="AX239" s="13" t="s">
        <v>74</v>
      </c>
      <c r="AY239" s="157" t="s">
        <v>210</v>
      </c>
    </row>
    <row r="240" spans="2:51" s="15" customFormat="1" ht="11.25">
      <c r="B240" s="170"/>
      <c r="D240" s="150" t="s">
        <v>221</v>
      </c>
      <c r="E240" s="171" t="s">
        <v>19</v>
      </c>
      <c r="F240" s="172" t="s">
        <v>236</v>
      </c>
      <c r="H240" s="173">
        <v>22.46</v>
      </c>
      <c r="I240" s="174"/>
      <c r="L240" s="170"/>
      <c r="M240" s="175"/>
      <c r="T240" s="176"/>
      <c r="AT240" s="171" t="s">
        <v>221</v>
      </c>
      <c r="AU240" s="171" t="s">
        <v>83</v>
      </c>
      <c r="AV240" s="15" t="s">
        <v>217</v>
      </c>
      <c r="AW240" s="15" t="s">
        <v>34</v>
      </c>
      <c r="AX240" s="15" t="s">
        <v>81</v>
      </c>
      <c r="AY240" s="171" t="s">
        <v>210</v>
      </c>
    </row>
    <row r="241" spans="2:65" s="1" customFormat="1" ht="33" customHeight="1">
      <c r="B241" s="33"/>
      <c r="C241" s="132" t="s">
        <v>467</v>
      </c>
      <c r="D241" s="132" t="s">
        <v>212</v>
      </c>
      <c r="E241" s="133" t="s">
        <v>4725</v>
      </c>
      <c r="F241" s="134" t="s">
        <v>4726</v>
      </c>
      <c r="G241" s="135" t="s">
        <v>270</v>
      </c>
      <c r="H241" s="136">
        <v>19.56</v>
      </c>
      <c r="I241" s="137"/>
      <c r="J241" s="138">
        <f>ROUND(I241*H241,2)</f>
        <v>0</v>
      </c>
      <c r="K241" s="134" t="s">
        <v>216</v>
      </c>
      <c r="L241" s="33"/>
      <c r="M241" s="139" t="s">
        <v>19</v>
      </c>
      <c r="N241" s="140" t="s">
        <v>45</v>
      </c>
      <c r="P241" s="141">
        <f>O241*H241</f>
        <v>0</v>
      </c>
      <c r="Q241" s="141">
        <v>0.1837</v>
      </c>
      <c r="R241" s="141">
        <f>Q241*H241</f>
        <v>3.5931719999999996</v>
      </c>
      <c r="S241" s="141">
        <v>0</v>
      </c>
      <c r="T241" s="142">
        <f>S241*H241</f>
        <v>0</v>
      </c>
      <c r="AR241" s="143" t="s">
        <v>217</v>
      </c>
      <c r="AT241" s="143" t="s">
        <v>212</v>
      </c>
      <c r="AU241" s="143" t="s">
        <v>83</v>
      </c>
      <c r="AY241" s="18" t="s">
        <v>210</v>
      </c>
      <c r="BE241" s="144">
        <f>IF(N241="základní",J241,0)</f>
        <v>0</v>
      </c>
      <c r="BF241" s="144">
        <f>IF(N241="snížená",J241,0)</f>
        <v>0</v>
      </c>
      <c r="BG241" s="144">
        <f>IF(N241="zákl. přenesená",J241,0)</f>
        <v>0</v>
      </c>
      <c r="BH241" s="144">
        <f>IF(N241="sníž. přenesená",J241,0)</f>
        <v>0</v>
      </c>
      <c r="BI241" s="144">
        <f>IF(N241="nulová",J241,0)</f>
        <v>0</v>
      </c>
      <c r="BJ241" s="18" t="s">
        <v>81</v>
      </c>
      <c r="BK241" s="144">
        <f>ROUND(I241*H241,2)</f>
        <v>0</v>
      </c>
      <c r="BL241" s="18" t="s">
        <v>217</v>
      </c>
      <c r="BM241" s="143" t="s">
        <v>4727</v>
      </c>
    </row>
    <row r="242" spans="2:47" s="1" customFormat="1" ht="11.25">
      <c r="B242" s="33"/>
      <c r="D242" s="145" t="s">
        <v>219</v>
      </c>
      <c r="F242" s="146" t="s">
        <v>4728</v>
      </c>
      <c r="I242" s="147"/>
      <c r="L242" s="33"/>
      <c r="M242" s="148"/>
      <c r="T242" s="54"/>
      <c r="AT242" s="18" t="s">
        <v>219</v>
      </c>
      <c r="AU242" s="18" t="s">
        <v>83</v>
      </c>
    </row>
    <row r="243" spans="2:51" s="12" customFormat="1" ht="11.25">
      <c r="B243" s="149"/>
      <c r="D243" s="150" t="s">
        <v>221</v>
      </c>
      <c r="E243" s="151" t="s">
        <v>19</v>
      </c>
      <c r="F243" s="152" t="s">
        <v>4691</v>
      </c>
      <c r="H243" s="151" t="s">
        <v>19</v>
      </c>
      <c r="I243" s="153"/>
      <c r="L243" s="149"/>
      <c r="M243" s="154"/>
      <c r="T243" s="155"/>
      <c r="AT243" s="151" t="s">
        <v>221</v>
      </c>
      <c r="AU243" s="151" t="s">
        <v>83</v>
      </c>
      <c r="AV243" s="12" t="s">
        <v>81</v>
      </c>
      <c r="AW243" s="12" t="s">
        <v>34</v>
      </c>
      <c r="AX243" s="12" t="s">
        <v>74</v>
      </c>
      <c r="AY243" s="151" t="s">
        <v>210</v>
      </c>
    </row>
    <row r="244" spans="2:51" s="13" customFormat="1" ht="11.25">
      <c r="B244" s="156"/>
      <c r="D244" s="150" t="s">
        <v>221</v>
      </c>
      <c r="E244" s="157" t="s">
        <v>19</v>
      </c>
      <c r="F244" s="158" t="s">
        <v>4692</v>
      </c>
      <c r="H244" s="159">
        <v>8.2</v>
      </c>
      <c r="I244" s="160"/>
      <c r="L244" s="156"/>
      <c r="M244" s="161"/>
      <c r="T244" s="162"/>
      <c r="AT244" s="157" t="s">
        <v>221</v>
      </c>
      <c r="AU244" s="157" t="s">
        <v>83</v>
      </c>
      <c r="AV244" s="13" t="s">
        <v>83</v>
      </c>
      <c r="AW244" s="13" t="s">
        <v>34</v>
      </c>
      <c r="AX244" s="13" t="s">
        <v>74</v>
      </c>
      <c r="AY244" s="157" t="s">
        <v>210</v>
      </c>
    </row>
    <row r="245" spans="2:51" s="12" customFormat="1" ht="11.25">
      <c r="B245" s="149"/>
      <c r="D245" s="150" t="s">
        <v>221</v>
      </c>
      <c r="E245" s="151" t="s">
        <v>19</v>
      </c>
      <c r="F245" s="152" t="s">
        <v>4694</v>
      </c>
      <c r="H245" s="151" t="s">
        <v>19</v>
      </c>
      <c r="I245" s="153"/>
      <c r="L245" s="149"/>
      <c r="M245" s="154"/>
      <c r="T245" s="155"/>
      <c r="AT245" s="151" t="s">
        <v>221</v>
      </c>
      <c r="AU245" s="151" t="s">
        <v>83</v>
      </c>
      <c r="AV245" s="12" t="s">
        <v>81</v>
      </c>
      <c r="AW245" s="12" t="s">
        <v>34</v>
      </c>
      <c r="AX245" s="12" t="s">
        <v>74</v>
      </c>
      <c r="AY245" s="151" t="s">
        <v>210</v>
      </c>
    </row>
    <row r="246" spans="2:51" s="13" customFormat="1" ht="11.25">
      <c r="B246" s="156"/>
      <c r="D246" s="150" t="s">
        <v>221</v>
      </c>
      <c r="E246" s="157" t="s">
        <v>19</v>
      </c>
      <c r="F246" s="158" t="s">
        <v>4695</v>
      </c>
      <c r="H246" s="159">
        <v>11.36</v>
      </c>
      <c r="I246" s="160"/>
      <c r="L246" s="156"/>
      <c r="M246" s="161"/>
      <c r="T246" s="162"/>
      <c r="AT246" s="157" t="s">
        <v>221</v>
      </c>
      <c r="AU246" s="157" t="s">
        <v>83</v>
      </c>
      <c r="AV246" s="13" t="s">
        <v>83</v>
      </c>
      <c r="AW246" s="13" t="s">
        <v>34</v>
      </c>
      <c r="AX246" s="13" t="s">
        <v>74</v>
      </c>
      <c r="AY246" s="157" t="s">
        <v>210</v>
      </c>
    </row>
    <row r="247" spans="2:51" s="15" customFormat="1" ht="11.25">
      <c r="B247" s="170"/>
      <c r="D247" s="150" t="s">
        <v>221</v>
      </c>
      <c r="E247" s="171" t="s">
        <v>19</v>
      </c>
      <c r="F247" s="172" t="s">
        <v>236</v>
      </c>
      <c r="H247" s="173">
        <v>19.56</v>
      </c>
      <c r="I247" s="174"/>
      <c r="L247" s="170"/>
      <c r="M247" s="175"/>
      <c r="T247" s="176"/>
      <c r="AT247" s="171" t="s">
        <v>221</v>
      </c>
      <c r="AU247" s="171" t="s">
        <v>83</v>
      </c>
      <c r="AV247" s="15" t="s">
        <v>217</v>
      </c>
      <c r="AW247" s="15" t="s">
        <v>34</v>
      </c>
      <c r="AX247" s="15" t="s">
        <v>81</v>
      </c>
      <c r="AY247" s="171" t="s">
        <v>210</v>
      </c>
    </row>
    <row r="248" spans="2:65" s="1" customFormat="1" ht="16.5" customHeight="1">
      <c r="B248" s="33"/>
      <c r="C248" s="177" t="s">
        <v>474</v>
      </c>
      <c r="D248" s="177" t="s">
        <v>424</v>
      </c>
      <c r="E248" s="178" t="s">
        <v>4729</v>
      </c>
      <c r="F248" s="179" t="s">
        <v>4730</v>
      </c>
      <c r="G248" s="180" t="s">
        <v>270</v>
      </c>
      <c r="H248" s="181">
        <v>20.342</v>
      </c>
      <c r="I248" s="182"/>
      <c r="J248" s="183">
        <f>ROUND(I248*H248,2)</f>
        <v>0</v>
      </c>
      <c r="K248" s="179" t="s">
        <v>296</v>
      </c>
      <c r="L248" s="184"/>
      <c r="M248" s="185" t="s">
        <v>19</v>
      </c>
      <c r="N248" s="186" t="s">
        <v>45</v>
      </c>
      <c r="P248" s="141">
        <f>O248*H248</f>
        <v>0</v>
      </c>
      <c r="Q248" s="141">
        <v>0</v>
      </c>
      <c r="R248" s="141">
        <f>Q248*H248</f>
        <v>0</v>
      </c>
      <c r="S248" s="141">
        <v>0</v>
      </c>
      <c r="T248" s="142">
        <f>S248*H248</f>
        <v>0</v>
      </c>
      <c r="AR248" s="143" t="s">
        <v>498</v>
      </c>
      <c r="AT248" s="143" t="s">
        <v>424</v>
      </c>
      <c r="AU248" s="143" t="s">
        <v>83</v>
      </c>
      <c r="AY248" s="18" t="s">
        <v>210</v>
      </c>
      <c r="BE248" s="144">
        <f>IF(N248="základní",J248,0)</f>
        <v>0</v>
      </c>
      <c r="BF248" s="144">
        <f>IF(N248="snížená",J248,0)</f>
        <v>0</v>
      </c>
      <c r="BG248" s="144">
        <f>IF(N248="zákl. přenesená",J248,0)</f>
        <v>0</v>
      </c>
      <c r="BH248" s="144">
        <f>IF(N248="sníž. přenesená",J248,0)</f>
        <v>0</v>
      </c>
      <c r="BI248" s="144">
        <f>IF(N248="nulová",J248,0)</f>
        <v>0</v>
      </c>
      <c r="BJ248" s="18" t="s">
        <v>81</v>
      </c>
      <c r="BK248" s="144">
        <f>ROUND(I248*H248,2)</f>
        <v>0</v>
      </c>
      <c r="BL248" s="18" t="s">
        <v>368</v>
      </c>
      <c r="BM248" s="143" t="s">
        <v>4731</v>
      </c>
    </row>
    <row r="249" spans="2:51" s="13" customFormat="1" ht="11.25">
      <c r="B249" s="156"/>
      <c r="D249" s="150" t="s">
        <v>221</v>
      </c>
      <c r="F249" s="158" t="s">
        <v>4732</v>
      </c>
      <c r="H249" s="159">
        <v>20.342</v>
      </c>
      <c r="I249" s="160"/>
      <c r="L249" s="156"/>
      <c r="M249" s="161"/>
      <c r="T249" s="162"/>
      <c r="AT249" s="157" t="s">
        <v>221</v>
      </c>
      <c r="AU249" s="157" t="s">
        <v>83</v>
      </c>
      <c r="AV249" s="13" t="s">
        <v>83</v>
      </c>
      <c r="AW249" s="13" t="s">
        <v>4</v>
      </c>
      <c r="AX249" s="13" t="s">
        <v>81</v>
      </c>
      <c r="AY249" s="157" t="s">
        <v>210</v>
      </c>
    </row>
    <row r="250" spans="2:63" s="11" customFormat="1" ht="25.9" customHeight="1">
      <c r="B250" s="120"/>
      <c r="D250" s="121" t="s">
        <v>73</v>
      </c>
      <c r="E250" s="122" t="s">
        <v>4258</v>
      </c>
      <c r="F250" s="122" t="s">
        <v>4259</v>
      </c>
      <c r="I250" s="123"/>
      <c r="J250" s="124">
        <f>BK250</f>
        <v>0</v>
      </c>
      <c r="L250" s="120"/>
      <c r="M250" s="125"/>
      <c r="P250" s="126">
        <f>SUM(P251:P266)</f>
        <v>0</v>
      </c>
      <c r="R250" s="126">
        <f>SUM(R251:R266)</f>
        <v>0.048400000000000006</v>
      </c>
      <c r="T250" s="127">
        <f>SUM(T251:T266)</f>
        <v>0</v>
      </c>
      <c r="AR250" s="121" t="s">
        <v>217</v>
      </c>
      <c r="AT250" s="128" t="s">
        <v>73</v>
      </c>
      <c r="AU250" s="128" t="s">
        <v>74</v>
      </c>
      <c r="AY250" s="121" t="s">
        <v>210</v>
      </c>
      <c r="BK250" s="129">
        <f>SUM(BK251:BK266)</f>
        <v>0</v>
      </c>
    </row>
    <row r="251" spans="2:65" s="1" customFormat="1" ht="24.2" customHeight="1">
      <c r="B251" s="33"/>
      <c r="C251" s="132" t="s">
        <v>481</v>
      </c>
      <c r="D251" s="132" t="s">
        <v>212</v>
      </c>
      <c r="E251" s="133" t="s">
        <v>4271</v>
      </c>
      <c r="F251" s="134" t="s">
        <v>4272</v>
      </c>
      <c r="G251" s="135" t="s">
        <v>417</v>
      </c>
      <c r="H251" s="136">
        <v>11</v>
      </c>
      <c r="I251" s="137"/>
      <c r="J251" s="138">
        <f>ROUND(I251*H251,2)</f>
        <v>0</v>
      </c>
      <c r="K251" s="134" t="s">
        <v>216</v>
      </c>
      <c r="L251" s="33"/>
      <c r="M251" s="139" t="s">
        <v>19</v>
      </c>
      <c r="N251" s="140" t="s">
        <v>45</v>
      </c>
      <c r="P251" s="141">
        <f>O251*H251</f>
        <v>0</v>
      </c>
      <c r="Q251" s="141">
        <v>0.0044</v>
      </c>
      <c r="R251" s="141">
        <f>Q251*H251</f>
        <v>0.048400000000000006</v>
      </c>
      <c r="S251" s="141">
        <v>0</v>
      </c>
      <c r="T251" s="142">
        <f>S251*H251</f>
        <v>0</v>
      </c>
      <c r="AR251" s="143" t="s">
        <v>4262</v>
      </c>
      <c r="AT251" s="143" t="s">
        <v>212</v>
      </c>
      <c r="AU251" s="143" t="s">
        <v>81</v>
      </c>
      <c r="AY251" s="18" t="s">
        <v>210</v>
      </c>
      <c r="BE251" s="144">
        <f>IF(N251="základní",J251,0)</f>
        <v>0</v>
      </c>
      <c r="BF251" s="144">
        <f>IF(N251="snížená",J251,0)</f>
        <v>0</v>
      </c>
      <c r="BG251" s="144">
        <f>IF(N251="zákl. přenesená",J251,0)</f>
        <v>0</v>
      </c>
      <c r="BH251" s="144">
        <f>IF(N251="sníž. přenesená",J251,0)</f>
        <v>0</v>
      </c>
      <c r="BI251" s="144">
        <f>IF(N251="nulová",J251,0)</f>
        <v>0</v>
      </c>
      <c r="BJ251" s="18" t="s">
        <v>81</v>
      </c>
      <c r="BK251" s="144">
        <f>ROUND(I251*H251,2)</f>
        <v>0</v>
      </c>
      <c r="BL251" s="18" t="s">
        <v>4262</v>
      </c>
      <c r="BM251" s="143" t="s">
        <v>560</v>
      </c>
    </row>
    <row r="252" spans="2:47" s="1" customFormat="1" ht="11.25">
      <c r="B252" s="33"/>
      <c r="D252" s="145" t="s">
        <v>219</v>
      </c>
      <c r="F252" s="146" t="s">
        <v>4273</v>
      </c>
      <c r="I252" s="147"/>
      <c r="L252" s="33"/>
      <c r="M252" s="148"/>
      <c r="T252" s="54"/>
      <c r="AT252" s="18" t="s">
        <v>219</v>
      </c>
      <c r="AU252" s="18" t="s">
        <v>81</v>
      </c>
    </row>
    <row r="253" spans="2:51" s="13" customFormat="1" ht="11.25">
      <c r="B253" s="156"/>
      <c r="D253" s="150" t="s">
        <v>221</v>
      </c>
      <c r="E253" s="157" t="s">
        <v>19</v>
      </c>
      <c r="F253" s="158" t="s">
        <v>3233</v>
      </c>
      <c r="H253" s="159">
        <v>11</v>
      </c>
      <c r="I253" s="160"/>
      <c r="L253" s="156"/>
      <c r="M253" s="161"/>
      <c r="T253" s="162"/>
      <c r="AT253" s="157" t="s">
        <v>221</v>
      </c>
      <c r="AU253" s="157" t="s">
        <v>81</v>
      </c>
      <c r="AV253" s="13" t="s">
        <v>83</v>
      </c>
      <c r="AW253" s="13" t="s">
        <v>34</v>
      </c>
      <c r="AX253" s="13" t="s">
        <v>74</v>
      </c>
      <c r="AY253" s="157" t="s">
        <v>210</v>
      </c>
    </row>
    <row r="254" spans="2:51" s="15" customFormat="1" ht="11.25">
      <c r="B254" s="170"/>
      <c r="D254" s="150" t="s">
        <v>221</v>
      </c>
      <c r="E254" s="171" t="s">
        <v>19</v>
      </c>
      <c r="F254" s="172" t="s">
        <v>236</v>
      </c>
      <c r="H254" s="173">
        <v>11</v>
      </c>
      <c r="I254" s="174"/>
      <c r="L254" s="170"/>
      <c r="M254" s="175"/>
      <c r="T254" s="176"/>
      <c r="AT254" s="171" t="s">
        <v>221</v>
      </c>
      <c r="AU254" s="171" t="s">
        <v>81</v>
      </c>
      <c r="AV254" s="15" t="s">
        <v>217</v>
      </c>
      <c r="AW254" s="15" t="s">
        <v>34</v>
      </c>
      <c r="AX254" s="15" t="s">
        <v>81</v>
      </c>
      <c r="AY254" s="171" t="s">
        <v>210</v>
      </c>
    </row>
    <row r="255" spans="2:65" s="1" customFormat="1" ht="16.5" customHeight="1">
      <c r="B255" s="33"/>
      <c r="C255" s="132" t="s">
        <v>487</v>
      </c>
      <c r="D255" s="132" t="s">
        <v>212</v>
      </c>
      <c r="E255" s="133" t="s">
        <v>3247</v>
      </c>
      <c r="F255" s="134" t="s">
        <v>4733</v>
      </c>
      <c r="G255" s="135" t="s">
        <v>409</v>
      </c>
      <c r="H255" s="136">
        <v>2</v>
      </c>
      <c r="I255" s="137"/>
      <c r="J255" s="138">
        <f>ROUND(I255*H255,2)</f>
        <v>0</v>
      </c>
      <c r="K255" s="134" t="s">
        <v>216</v>
      </c>
      <c r="L255" s="33"/>
      <c r="M255" s="139" t="s">
        <v>19</v>
      </c>
      <c r="N255" s="140" t="s">
        <v>45</v>
      </c>
      <c r="P255" s="141">
        <f>O255*H255</f>
        <v>0</v>
      </c>
      <c r="Q255" s="141">
        <v>0</v>
      </c>
      <c r="R255" s="141">
        <f>Q255*H255</f>
        <v>0</v>
      </c>
      <c r="S255" s="141">
        <v>0</v>
      </c>
      <c r="T255" s="142">
        <f>S255*H255</f>
        <v>0</v>
      </c>
      <c r="AR255" s="143" t="s">
        <v>4262</v>
      </c>
      <c r="AT255" s="143" t="s">
        <v>212</v>
      </c>
      <c r="AU255" s="143" t="s">
        <v>81</v>
      </c>
      <c r="AY255" s="18" t="s">
        <v>210</v>
      </c>
      <c r="BE255" s="144">
        <f>IF(N255="základní",J255,0)</f>
        <v>0</v>
      </c>
      <c r="BF255" s="144">
        <f>IF(N255="snížená",J255,0)</f>
        <v>0</v>
      </c>
      <c r="BG255" s="144">
        <f>IF(N255="zákl. přenesená",J255,0)</f>
        <v>0</v>
      </c>
      <c r="BH255" s="144">
        <f>IF(N255="sníž. přenesená",J255,0)</f>
        <v>0</v>
      </c>
      <c r="BI255" s="144">
        <f>IF(N255="nulová",J255,0)</f>
        <v>0</v>
      </c>
      <c r="BJ255" s="18" t="s">
        <v>81</v>
      </c>
      <c r="BK255" s="144">
        <f>ROUND(I255*H255,2)</f>
        <v>0</v>
      </c>
      <c r="BL255" s="18" t="s">
        <v>4262</v>
      </c>
      <c r="BM255" s="143" t="s">
        <v>572</v>
      </c>
    </row>
    <row r="256" spans="2:47" s="1" customFormat="1" ht="11.25">
      <c r="B256" s="33"/>
      <c r="D256" s="145" t="s">
        <v>219</v>
      </c>
      <c r="F256" s="146" t="s">
        <v>3249</v>
      </c>
      <c r="I256" s="147"/>
      <c r="L256" s="33"/>
      <c r="M256" s="148"/>
      <c r="T256" s="54"/>
      <c r="AT256" s="18" t="s">
        <v>219</v>
      </c>
      <c r="AU256" s="18" t="s">
        <v>81</v>
      </c>
    </row>
    <row r="257" spans="2:51" s="13" customFormat="1" ht="11.25">
      <c r="B257" s="156"/>
      <c r="D257" s="150" t="s">
        <v>221</v>
      </c>
      <c r="E257" s="157" t="s">
        <v>19</v>
      </c>
      <c r="F257" s="158" t="s">
        <v>3257</v>
      </c>
      <c r="H257" s="159">
        <v>2</v>
      </c>
      <c r="I257" s="160"/>
      <c r="L257" s="156"/>
      <c r="M257" s="161"/>
      <c r="T257" s="162"/>
      <c r="AT257" s="157" t="s">
        <v>221</v>
      </c>
      <c r="AU257" s="157" t="s">
        <v>81</v>
      </c>
      <c r="AV257" s="13" t="s">
        <v>83</v>
      </c>
      <c r="AW257" s="13" t="s">
        <v>34</v>
      </c>
      <c r="AX257" s="13" t="s">
        <v>74</v>
      </c>
      <c r="AY257" s="157" t="s">
        <v>210</v>
      </c>
    </row>
    <row r="258" spans="2:51" s="15" customFormat="1" ht="11.25">
      <c r="B258" s="170"/>
      <c r="D258" s="150" t="s">
        <v>221</v>
      </c>
      <c r="E258" s="171" t="s">
        <v>19</v>
      </c>
      <c r="F258" s="172" t="s">
        <v>236</v>
      </c>
      <c r="H258" s="173">
        <v>2</v>
      </c>
      <c r="I258" s="174"/>
      <c r="L258" s="170"/>
      <c r="M258" s="175"/>
      <c r="T258" s="176"/>
      <c r="AT258" s="171" t="s">
        <v>221</v>
      </c>
      <c r="AU258" s="171" t="s">
        <v>81</v>
      </c>
      <c r="AV258" s="15" t="s">
        <v>217</v>
      </c>
      <c r="AW258" s="15" t="s">
        <v>34</v>
      </c>
      <c r="AX258" s="15" t="s">
        <v>81</v>
      </c>
      <c r="AY258" s="171" t="s">
        <v>210</v>
      </c>
    </row>
    <row r="259" spans="2:65" s="1" customFormat="1" ht="16.5" customHeight="1">
      <c r="B259" s="33"/>
      <c r="C259" s="132" t="s">
        <v>492</v>
      </c>
      <c r="D259" s="132" t="s">
        <v>212</v>
      </c>
      <c r="E259" s="133" t="s">
        <v>4734</v>
      </c>
      <c r="F259" s="134" t="s">
        <v>4735</v>
      </c>
      <c r="G259" s="135" t="s">
        <v>409</v>
      </c>
      <c r="H259" s="136">
        <v>1</v>
      </c>
      <c r="I259" s="137"/>
      <c r="J259" s="138">
        <f>ROUND(I259*H259,2)</f>
        <v>0</v>
      </c>
      <c r="K259" s="134" t="s">
        <v>216</v>
      </c>
      <c r="L259" s="33"/>
      <c r="M259" s="139" t="s">
        <v>19</v>
      </c>
      <c r="N259" s="140" t="s">
        <v>45</v>
      </c>
      <c r="P259" s="141">
        <f>O259*H259</f>
        <v>0</v>
      </c>
      <c r="Q259" s="141">
        <v>0</v>
      </c>
      <c r="R259" s="141">
        <f>Q259*H259</f>
        <v>0</v>
      </c>
      <c r="S259" s="141">
        <v>0</v>
      </c>
      <c r="T259" s="142">
        <f>S259*H259</f>
        <v>0</v>
      </c>
      <c r="AR259" s="143" t="s">
        <v>4262</v>
      </c>
      <c r="AT259" s="143" t="s">
        <v>212</v>
      </c>
      <c r="AU259" s="143" t="s">
        <v>81</v>
      </c>
      <c r="AY259" s="18" t="s">
        <v>210</v>
      </c>
      <c r="BE259" s="144">
        <f>IF(N259="základní",J259,0)</f>
        <v>0</v>
      </c>
      <c r="BF259" s="144">
        <f>IF(N259="snížená",J259,0)</f>
        <v>0</v>
      </c>
      <c r="BG259" s="144">
        <f>IF(N259="zákl. přenesená",J259,0)</f>
        <v>0</v>
      </c>
      <c r="BH259" s="144">
        <f>IF(N259="sníž. přenesená",J259,0)</f>
        <v>0</v>
      </c>
      <c r="BI259" s="144">
        <f>IF(N259="nulová",J259,0)</f>
        <v>0</v>
      </c>
      <c r="BJ259" s="18" t="s">
        <v>81</v>
      </c>
      <c r="BK259" s="144">
        <f>ROUND(I259*H259,2)</f>
        <v>0</v>
      </c>
      <c r="BL259" s="18" t="s">
        <v>4262</v>
      </c>
      <c r="BM259" s="143" t="s">
        <v>589</v>
      </c>
    </row>
    <row r="260" spans="2:47" s="1" customFormat="1" ht="11.25">
      <c r="B260" s="33"/>
      <c r="D260" s="145" t="s">
        <v>219</v>
      </c>
      <c r="F260" s="146" t="s">
        <v>4736</v>
      </c>
      <c r="I260" s="147"/>
      <c r="L260" s="33"/>
      <c r="M260" s="148"/>
      <c r="T260" s="54"/>
      <c r="AT260" s="18" t="s">
        <v>219</v>
      </c>
      <c r="AU260" s="18" t="s">
        <v>81</v>
      </c>
    </row>
    <row r="261" spans="2:51" s="13" customFormat="1" ht="11.25">
      <c r="B261" s="156"/>
      <c r="D261" s="150" t="s">
        <v>221</v>
      </c>
      <c r="E261" s="157" t="s">
        <v>19</v>
      </c>
      <c r="F261" s="158" t="s">
        <v>3253</v>
      </c>
      <c r="H261" s="159">
        <v>1</v>
      </c>
      <c r="I261" s="160"/>
      <c r="L261" s="156"/>
      <c r="M261" s="161"/>
      <c r="T261" s="162"/>
      <c r="AT261" s="157" t="s">
        <v>221</v>
      </c>
      <c r="AU261" s="157" t="s">
        <v>81</v>
      </c>
      <c r="AV261" s="13" t="s">
        <v>83</v>
      </c>
      <c r="AW261" s="13" t="s">
        <v>34</v>
      </c>
      <c r="AX261" s="13" t="s">
        <v>74</v>
      </c>
      <c r="AY261" s="157" t="s">
        <v>210</v>
      </c>
    </row>
    <row r="262" spans="2:51" s="15" customFormat="1" ht="11.25">
      <c r="B262" s="170"/>
      <c r="D262" s="150" t="s">
        <v>221</v>
      </c>
      <c r="E262" s="171" t="s">
        <v>19</v>
      </c>
      <c r="F262" s="172" t="s">
        <v>236</v>
      </c>
      <c r="H262" s="173">
        <v>1</v>
      </c>
      <c r="I262" s="174"/>
      <c r="L262" s="170"/>
      <c r="M262" s="175"/>
      <c r="T262" s="176"/>
      <c r="AT262" s="171" t="s">
        <v>221</v>
      </c>
      <c r="AU262" s="171" t="s">
        <v>81</v>
      </c>
      <c r="AV262" s="15" t="s">
        <v>217</v>
      </c>
      <c r="AW262" s="15" t="s">
        <v>34</v>
      </c>
      <c r="AX262" s="15" t="s">
        <v>81</v>
      </c>
      <c r="AY262" s="171" t="s">
        <v>210</v>
      </c>
    </row>
    <row r="263" spans="2:65" s="1" customFormat="1" ht="16.5" customHeight="1">
      <c r="B263" s="33"/>
      <c r="C263" s="132" t="s">
        <v>498</v>
      </c>
      <c r="D263" s="132" t="s">
        <v>212</v>
      </c>
      <c r="E263" s="133" t="s">
        <v>4300</v>
      </c>
      <c r="F263" s="134" t="s">
        <v>4301</v>
      </c>
      <c r="G263" s="135" t="s">
        <v>417</v>
      </c>
      <c r="H263" s="136">
        <v>11</v>
      </c>
      <c r="I263" s="137"/>
      <c r="J263" s="138">
        <f>ROUND(I263*H263,2)</f>
        <v>0</v>
      </c>
      <c r="K263" s="134" t="s">
        <v>216</v>
      </c>
      <c r="L263" s="33"/>
      <c r="M263" s="139" t="s">
        <v>19</v>
      </c>
      <c r="N263" s="140" t="s">
        <v>45</v>
      </c>
      <c r="P263" s="141">
        <f>O263*H263</f>
        <v>0</v>
      </c>
      <c r="Q263" s="141">
        <v>0</v>
      </c>
      <c r="R263" s="141">
        <f>Q263*H263</f>
        <v>0</v>
      </c>
      <c r="S263" s="141">
        <v>0</v>
      </c>
      <c r="T263" s="142">
        <f>S263*H263</f>
        <v>0</v>
      </c>
      <c r="AR263" s="143" t="s">
        <v>4262</v>
      </c>
      <c r="AT263" s="143" t="s">
        <v>212</v>
      </c>
      <c r="AU263" s="143" t="s">
        <v>81</v>
      </c>
      <c r="AY263" s="18" t="s">
        <v>210</v>
      </c>
      <c r="BE263" s="144">
        <f>IF(N263="základní",J263,0)</f>
        <v>0</v>
      </c>
      <c r="BF263" s="144">
        <f>IF(N263="snížená",J263,0)</f>
        <v>0</v>
      </c>
      <c r="BG263" s="144">
        <f>IF(N263="zákl. přenesená",J263,0)</f>
        <v>0</v>
      </c>
      <c r="BH263" s="144">
        <f>IF(N263="sníž. přenesená",J263,0)</f>
        <v>0</v>
      </c>
      <c r="BI263" s="144">
        <f>IF(N263="nulová",J263,0)</f>
        <v>0</v>
      </c>
      <c r="BJ263" s="18" t="s">
        <v>81</v>
      </c>
      <c r="BK263" s="144">
        <f>ROUND(I263*H263,2)</f>
        <v>0</v>
      </c>
      <c r="BL263" s="18" t="s">
        <v>4262</v>
      </c>
      <c r="BM263" s="143" t="s">
        <v>601</v>
      </c>
    </row>
    <row r="264" spans="2:47" s="1" customFormat="1" ht="11.25">
      <c r="B264" s="33"/>
      <c r="D264" s="145" t="s">
        <v>219</v>
      </c>
      <c r="F264" s="146" t="s">
        <v>4302</v>
      </c>
      <c r="I264" s="147"/>
      <c r="L264" s="33"/>
      <c r="M264" s="148"/>
      <c r="T264" s="54"/>
      <c r="AT264" s="18" t="s">
        <v>219</v>
      </c>
      <c r="AU264" s="18" t="s">
        <v>81</v>
      </c>
    </row>
    <row r="265" spans="2:51" s="13" customFormat="1" ht="11.25">
      <c r="B265" s="156"/>
      <c r="D265" s="150" t="s">
        <v>221</v>
      </c>
      <c r="E265" s="157" t="s">
        <v>19</v>
      </c>
      <c r="F265" s="158" t="s">
        <v>3233</v>
      </c>
      <c r="H265" s="159">
        <v>11</v>
      </c>
      <c r="I265" s="160"/>
      <c r="L265" s="156"/>
      <c r="M265" s="161"/>
      <c r="T265" s="162"/>
      <c r="AT265" s="157" t="s">
        <v>221</v>
      </c>
      <c r="AU265" s="157" t="s">
        <v>81</v>
      </c>
      <c r="AV265" s="13" t="s">
        <v>83</v>
      </c>
      <c r="AW265" s="13" t="s">
        <v>34</v>
      </c>
      <c r="AX265" s="13" t="s">
        <v>74</v>
      </c>
      <c r="AY265" s="157" t="s">
        <v>210</v>
      </c>
    </row>
    <row r="266" spans="2:51" s="15" customFormat="1" ht="11.25">
      <c r="B266" s="170"/>
      <c r="D266" s="150" t="s">
        <v>221</v>
      </c>
      <c r="E266" s="171" t="s">
        <v>19</v>
      </c>
      <c r="F266" s="172" t="s">
        <v>236</v>
      </c>
      <c r="H266" s="173">
        <v>11</v>
      </c>
      <c r="I266" s="174"/>
      <c r="L266" s="170"/>
      <c r="M266" s="175"/>
      <c r="T266" s="176"/>
      <c r="AT266" s="171" t="s">
        <v>221</v>
      </c>
      <c r="AU266" s="171" t="s">
        <v>81</v>
      </c>
      <c r="AV266" s="15" t="s">
        <v>217</v>
      </c>
      <c r="AW266" s="15" t="s">
        <v>34</v>
      </c>
      <c r="AX266" s="15" t="s">
        <v>81</v>
      </c>
      <c r="AY266" s="171" t="s">
        <v>210</v>
      </c>
    </row>
    <row r="267" spans="2:63" s="11" customFormat="1" ht="25.9" customHeight="1">
      <c r="B267" s="120"/>
      <c r="D267" s="121" t="s">
        <v>73</v>
      </c>
      <c r="E267" s="122" t="s">
        <v>4318</v>
      </c>
      <c r="F267" s="122" t="s">
        <v>4737</v>
      </c>
      <c r="I267" s="123"/>
      <c r="J267" s="124">
        <f>BK267</f>
        <v>0</v>
      </c>
      <c r="L267" s="120"/>
      <c r="M267" s="125"/>
      <c r="P267" s="126">
        <f>SUM(P268:P309)</f>
        <v>0</v>
      </c>
      <c r="R267" s="126">
        <f>SUM(R268:R309)</f>
        <v>1.74214</v>
      </c>
      <c r="T267" s="127">
        <f>SUM(T268:T309)</f>
        <v>0</v>
      </c>
      <c r="AR267" s="121" t="s">
        <v>81</v>
      </c>
      <c r="AT267" s="128" t="s">
        <v>73</v>
      </c>
      <c r="AU267" s="128" t="s">
        <v>74</v>
      </c>
      <c r="AY267" s="121" t="s">
        <v>210</v>
      </c>
      <c r="BK267" s="129">
        <f>SUM(BK268:BK309)</f>
        <v>0</v>
      </c>
    </row>
    <row r="268" spans="2:65" s="1" customFormat="1" ht="16.5" customHeight="1">
      <c r="B268" s="33"/>
      <c r="C268" s="132" t="s">
        <v>504</v>
      </c>
      <c r="D268" s="132" t="s">
        <v>212</v>
      </c>
      <c r="E268" s="133" t="s">
        <v>4320</v>
      </c>
      <c r="F268" s="134" t="s">
        <v>4321</v>
      </c>
      <c r="G268" s="135" t="s">
        <v>409</v>
      </c>
      <c r="H268" s="136">
        <v>1</v>
      </c>
      <c r="I268" s="137"/>
      <c r="J268" s="138">
        <f>ROUND(I268*H268,2)</f>
        <v>0</v>
      </c>
      <c r="K268" s="134" t="s">
        <v>216</v>
      </c>
      <c r="L268" s="33"/>
      <c r="M268" s="139" t="s">
        <v>19</v>
      </c>
      <c r="N268" s="140" t="s">
        <v>45</v>
      </c>
      <c r="P268" s="141">
        <f>O268*H268</f>
        <v>0</v>
      </c>
      <c r="Q268" s="141">
        <v>0.41489</v>
      </c>
      <c r="R268" s="141">
        <f>Q268*H268</f>
        <v>0.41489</v>
      </c>
      <c r="S268" s="141">
        <v>0</v>
      </c>
      <c r="T268" s="142">
        <f>S268*H268</f>
        <v>0</v>
      </c>
      <c r="AR268" s="143" t="s">
        <v>217</v>
      </c>
      <c r="AT268" s="143" t="s">
        <v>212</v>
      </c>
      <c r="AU268" s="143" t="s">
        <v>81</v>
      </c>
      <c r="AY268" s="18" t="s">
        <v>210</v>
      </c>
      <c r="BE268" s="144">
        <f>IF(N268="základní",J268,0)</f>
        <v>0</v>
      </c>
      <c r="BF268" s="144">
        <f>IF(N268="snížená",J268,0)</f>
        <v>0</v>
      </c>
      <c r="BG268" s="144">
        <f>IF(N268="zákl. přenesená",J268,0)</f>
        <v>0</v>
      </c>
      <c r="BH268" s="144">
        <f>IF(N268="sníž. přenesená",J268,0)</f>
        <v>0</v>
      </c>
      <c r="BI268" s="144">
        <f>IF(N268="nulová",J268,0)</f>
        <v>0</v>
      </c>
      <c r="BJ268" s="18" t="s">
        <v>81</v>
      </c>
      <c r="BK268" s="144">
        <f>ROUND(I268*H268,2)</f>
        <v>0</v>
      </c>
      <c r="BL268" s="18" t="s">
        <v>217</v>
      </c>
      <c r="BM268" s="143" t="s">
        <v>618</v>
      </c>
    </row>
    <row r="269" spans="2:47" s="1" customFormat="1" ht="11.25">
      <c r="B269" s="33"/>
      <c r="D269" s="145" t="s">
        <v>219</v>
      </c>
      <c r="F269" s="146" t="s">
        <v>4322</v>
      </c>
      <c r="I269" s="147"/>
      <c r="L269" s="33"/>
      <c r="M269" s="148"/>
      <c r="T269" s="54"/>
      <c r="AT269" s="18" t="s">
        <v>219</v>
      </c>
      <c r="AU269" s="18" t="s">
        <v>81</v>
      </c>
    </row>
    <row r="270" spans="2:51" s="13" customFormat="1" ht="11.25">
      <c r="B270" s="156"/>
      <c r="D270" s="150" t="s">
        <v>221</v>
      </c>
      <c r="E270" s="157" t="s">
        <v>19</v>
      </c>
      <c r="F270" s="158" t="s">
        <v>3253</v>
      </c>
      <c r="H270" s="159">
        <v>1</v>
      </c>
      <c r="I270" s="160"/>
      <c r="L270" s="156"/>
      <c r="M270" s="161"/>
      <c r="T270" s="162"/>
      <c r="AT270" s="157" t="s">
        <v>221</v>
      </c>
      <c r="AU270" s="157" t="s">
        <v>81</v>
      </c>
      <c r="AV270" s="13" t="s">
        <v>83</v>
      </c>
      <c r="AW270" s="13" t="s">
        <v>34</v>
      </c>
      <c r="AX270" s="13" t="s">
        <v>74</v>
      </c>
      <c r="AY270" s="157" t="s">
        <v>210</v>
      </c>
    </row>
    <row r="271" spans="2:51" s="15" customFormat="1" ht="11.25">
      <c r="B271" s="170"/>
      <c r="D271" s="150" t="s">
        <v>221</v>
      </c>
      <c r="E271" s="171" t="s">
        <v>19</v>
      </c>
      <c r="F271" s="172" t="s">
        <v>236</v>
      </c>
      <c r="H271" s="173">
        <v>1</v>
      </c>
      <c r="I271" s="174"/>
      <c r="L271" s="170"/>
      <c r="M271" s="175"/>
      <c r="T271" s="176"/>
      <c r="AT271" s="171" t="s">
        <v>221</v>
      </c>
      <c r="AU271" s="171" t="s">
        <v>81</v>
      </c>
      <c r="AV271" s="15" t="s">
        <v>217</v>
      </c>
      <c r="AW271" s="15" t="s">
        <v>34</v>
      </c>
      <c r="AX271" s="15" t="s">
        <v>81</v>
      </c>
      <c r="AY271" s="171" t="s">
        <v>210</v>
      </c>
    </row>
    <row r="272" spans="2:65" s="1" customFormat="1" ht="16.5" customHeight="1">
      <c r="B272" s="33"/>
      <c r="C272" s="177" t="s">
        <v>514</v>
      </c>
      <c r="D272" s="177" t="s">
        <v>424</v>
      </c>
      <c r="E272" s="178" t="s">
        <v>4323</v>
      </c>
      <c r="F272" s="179" t="s">
        <v>4738</v>
      </c>
      <c r="G272" s="180" t="s">
        <v>409</v>
      </c>
      <c r="H272" s="181">
        <v>1</v>
      </c>
      <c r="I272" s="182"/>
      <c r="J272" s="183">
        <f>ROUND(I272*H272,2)</f>
        <v>0</v>
      </c>
      <c r="K272" s="179" t="s">
        <v>216</v>
      </c>
      <c r="L272" s="184"/>
      <c r="M272" s="185" t="s">
        <v>19</v>
      </c>
      <c r="N272" s="186" t="s">
        <v>45</v>
      </c>
      <c r="P272" s="141">
        <f>O272*H272</f>
        <v>0</v>
      </c>
      <c r="Q272" s="141">
        <v>0</v>
      </c>
      <c r="R272" s="141">
        <f>Q272*H272</f>
        <v>0</v>
      </c>
      <c r="S272" s="141">
        <v>0</v>
      </c>
      <c r="T272" s="142">
        <f>S272*H272</f>
        <v>0</v>
      </c>
      <c r="AR272" s="143" t="s">
        <v>286</v>
      </c>
      <c r="AT272" s="143" t="s">
        <v>424</v>
      </c>
      <c r="AU272" s="143" t="s">
        <v>81</v>
      </c>
      <c r="AY272" s="18" t="s">
        <v>210</v>
      </c>
      <c r="BE272" s="144">
        <f>IF(N272="základní",J272,0)</f>
        <v>0</v>
      </c>
      <c r="BF272" s="144">
        <f>IF(N272="snížená",J272,0)</f>
        <v>0</v>
      </c>
      <c r="BG272" s="144">
        <f>IF(N272="zákl. přenesená",J272,0)</f>
        <v>0</v>
      </c>
      <c r="BH272" s="144">
        <f>IF(N272="sníž. přenesená",J272,0)</f>
        <v>0</v>
      </c>
      <c r="BI272" s="144">
        <f>IF(N272="nulová",J272,0)</f>
        <v>0</v>
      </c>
      <c r="BJ272" s="18" t="s">
        <v>81</v>
      </c>
      <c r="BK272" s="144">
        <f>ROUND(I272*H272,2)</f>
        <v>0</v>
      </c>
      <c r="BL272" s="18" t="s">
        <v>217</v>
      </c>
      <c r="BM272" s="143" t="s">
        <v>690</v>
      </c>
    </row>
    <row r="273" spans="2:51" s="13" customFormat="1" ht="11.25">
      <c r="B273" s="156"/>
      <c r="D273" s="150" t="s">
        <v>221</v>
      </c>
      <c r="E273" s="157" t="s">
        <v>19</v>
      </c>
      <c r="F273" s="158" t="s">
        <v>3253</v>
      </c>
      <c r="H273" s="159">
        <v>1</v>
      </c>
      <c r="I273" s="160"/>
      <c r="L273" s="156"/>
      <c r="M273" s="161"/>
      <c r="T273" s="162"/>
      <c r="AT273" s="157" t="s">
        <v>221</v>
      </c>
      <c r="AU273" s="157" t="s">
        <v>81</v>
      </c>
      <c r="AV273" s="13" t="s">
        <v>83</v>
      </c>
      <c r="AW273" s="13" t="s">
        <v>34</v>
      </c>
      <c r="AX273" s="13" t="s">
        <v>74</v>
      </c>
      <c r="AY273" s="157" t="s">
        <v>210</v>
      </c>
    </row>
    <row r="274" spans="2:51" s="15" customFormat="1" ht="11.25">
      <c r="B274" s="170"/>
      <c r="D274" s="150" t="s">
        <v>221</v>
      </c>
      <c r="E274" s="171" t="s">
        <v>19</v>
      </c>
      <c r="F274" s="172" t="s">
        <v>236</v>
      </c>
      <c r="H274" s="173">
        <v>1</v>
      </c>
      <c r="I274" s="174"/>
      <c r="L274" s="170"/>
      <c r="M274" s="175"/>
      <c r="T274" s="176"/>
      <c r="AT274" s="171" t="s">
        <v>221</v>
      </c>
      <c r="AU274" s="171" t="s">
        <v>81</v>
      </c>
      <c r="AV274" s="15" t="s">
        <v>217</v>
      </c>
      <c r="AW274" s="15" t="s">
        <v>34</v>
      </c>
      <c r="AX274" s="15" t="s">
        <v>81</v>
      </c>
      <c r="AY274" s="171" t="s">
        <v>210</v>
      </c>
    </row>
    <row r="275" spans="2:65" s="1" customFormat="1" ht="16.5" customHeight="1">
      <c r="B275" s="33"/>
      <c r="C275" s="132" t="s">
        <v>521</v>
      </c>
      <c r="D275" s="132" t="s">
        <v>212</v>
      </c>
      <c r="E275" s="133" t="s">
        <v>4325</v>
      </c>
      <c r="F275" s="134" t="s">
        <v>4326</v>
      </c>
      <c r="G275" s="135" t="s">
        <v>409</v>
      </c>
      <c r="H275" s="136">
        <v>1</v>
      </c>
      <c r="I275" s="137"/>
      <c r="J275" s="138">
        <f>ROUND(I275*H275,2)</f>
        <v>0</v>
      </c>
      <c r="K275" s="134" t="s">
        <v>216</v>
      </c>
      <c r="L275" s="33"/>
      <c r="M275" s="139" t="s">
        <v>19</v>
      </c>
      <c r="N275" s="140" t="s">
        <v>45</v>
      </c>
      <c r="P275" s="141">
        <f>O275*H275</f>
        <v>0</v>
      </c>
      <c r="Q275" s="141">
        <v>0.41489</v>
      </c>
      <c r="R275" s="141">
        <f>Q275*H275</f>
        <v>0.41489</v>
      </c>
      <c r="S275" s="141">
        <v>0</v>
      </c>
      <c r="T275" s="142">
        <f>S275*H275</f>
        <v>0</v>
      </c>
      <c r="AR275" s="143" t="s">
        <v>217</v>
      </c>
      <c r="AT275" s="143" t="s">
        <v>212</v>
      </c>
      <c r="AU275" s="143" t="s">
        <v>81</v>
      </c>
      <c r="AY275" s="18" t="s">
        <v>210</v>
      </c>
      <c r="BE275" s="144">
        <f>IF(N275="základní",J275,0)</f>
        <v>0</v>
      </c>
      <c r="BF275" s="144">
        <f>IF(N275="snížená",J275,0)</f>
        <v>0</v>
      </c>
      <c r="BG275" s="144">
        <f>IF(N275="zákl. přenesená",J275,0)</f>
        <v>0</v>
      </c>
      <c r="BH275" s="144">
        <f>IF(N275="sníž. přenesená",J275,0)</f>
        <v>0</v>
      </c>
      <c r="BI275" s="144">
        <f>IF(N275="nulová",J275,0)</f>
        <v>0</v>
      </c>
      <c r="BJ275" s="18" t="s">
        <v>81</v>
      </c>
      <c r="BK275" s="144">
        <f>ROUND(I275*H275,2)</f>
        <v>0</v>
      </c>
      <c r="BL275" s="18" t="s">
        <v>217</v>
      </c>
      <c r="BM275" s="143" t="s">
        <v>718</v>
      </c>
    </row>
    <row r="276" spans="2:47" s="1" customFormat="1" ht="11.25">
      <c r="B276" s="33"/>
      <c r="D276" s="145" t="s">
        <v>219</v>
      </c>
      <c r="F276" s="146" t="s">
        <v>4327</v>
      </c>
      <c r="I276" s="147"/>
      <c r="L276" s="33"/>
      <c r="M276" s="148"/>
      <c r="T276" s="54"/>
      <c r="AT276" s="18" t="s">
        <v>219</v>
      </c>
      <c r="AU276" s="18" t="s">
        <v>81</v>
      </c>
    </row>
    <row r="277" spans="2:51" s="13" customFormat="1" ht="11.25">
      <c r="B277" s="156"/>
      <c r="D277" s="150" t="s">
        <v>221</v>
      </c>
      <c r="E277" s="157" t="s">
        <v>19</v>
      </c>
      <c r="F277" s="158" t="s">
        <v>3253</v>
      </c>
      <c r="H277" s="159">
        <v>1</v>
      </c>
      <c r="I277" s="160"/>
      <c r="L277" s="156"/>
      <c r="M277" s="161"/>
      <c r="T277" s="162"/>
      <c r="AT277" s="157" t="s">
        <v>221</v>
      </c>
      <c r="AU277" s="157" t="s">
        <v>81</v>
      </c>
      <c r="AV277" s="13" t="s">
        <v>83</v>
      </c>
      <c r="AW277" s="13" t="s">
        <v>34</v>
      </c>
      <c r="AX277" s="13" t="s">
        <v>74</v>
      </c>
      <c r="AY277" s="157" t="s">
        <v>210</v>
      </c>
    </row>
    <row r="278" spans="2:51" s="15" customFormat="1" ht="11.25">
      <c r="B278" s="170"/>
      <c r="D278" s="150" t="s">
        <v>221</v>
      </c>
      <c r="E278" s="171" t="s">
        <v>19</v>
      </c>
      <c r="F278" s="172" t="s">
        <v>236</v>
      </c>
      <c r="H278" s="173">
        <v>1</v>
      </c>
      <c r="I278" s="174"/>
      <c r="L278" s="170"/>
      <c r="M278" s="175"/>
      <c r="T278" s="176"/>
      <c r="AT278" s="171" t="s">
        <v>221</v>
      </c>
      <c r="AU278" s="171" t="s">
        <v>81</v>
      </c>
      <c r="AV278" s="15" t="s">
        <v>217</v>
      </c>
      <c r="AW278" s="15" t="s">
        <v>34</v>
      </c>
      <c r="AX278" s="15" t="s">
        <v>81</v>
      </c>
      <c r="AY278" s="171" t="s">
        <v>210</v>
      </c>
    </row>
    <row r="279" spans="2:65" s="1" customFormat="1" ht="16.5" customHeight="1">
      <c r="B279" s="33"/>
      <c r="C279" s="177" t="s">
        <v>540</v>
      </c>
      <c r="D279" s="177" t="s">
        <v>424</v>
      </c>
      <c r="E279" s="178" t="s">
        <v>4328</v>
      </c>
      <c r="F279" s="179" t="s">
        <v>4739</v>
      </c>
      <c r="G279" s="180" t="s">
        <v>409</v>
      </c>
      <c r="H279" s="181">
        <v>1</v>
      </c>
      <c r="I279" s="182"/>
      <c r="J279" s="183">
        <f>ROUND(I279*H279,2)</f>
        <v>0</v>
      </c>
      <c r="K279" s="179" t="s">
        <v>216</v>
      </c>
      <c r="L279" s="184"/>
      <c r="M279" s="185" t="s">
        <v>19</v>
      </c>
      <c r="N279" s="186" t="s">
        <v>45</v>
      </c>
      <c r="P279" s="141">
        <f>O279*H279</f>
        <v>0</v>
      </c>
      <c r="Q279" s="141">
        <v>0</v>
      </c>
      <c r="R279" s="141">
        <f>Q279*H279</f>
        <v>0</v>
      </c>
      <c r="S279" s="141">
        <v>0</v>
      </c>
      <c r="T279" s="142">
        <f>S279*H279</f>
        <v>0</v>
      </c>
      <c r="AR279" s="143" t="s">
        <v>286</v>
      </c>
      <c r="AT279" s="143" t="s">
        <v>424</v>
      </c>
      <c r="AU279" s="143" t="s">
        <v>81</v>
      </c>
      <c r="AY279" s="18" t="s">
        <v>210</v>
      </c>
      <c r="BE279" s="144">
        <f>IF(N279="základní",J279,0)</f>
        <v>0</v>
      </c>
      <c r="BF279" s="144">
        <f>IF(N279="snížená",J279,0)</f>
        <v>0</v>
      </c>
      <c r="BG279" s="144">
        <f>IF(N279="zákl. přenesená",J279,0)</f>
        <v>0</v>
      </c>
      <c r="BH279" s="144">
        <f>IF(N279="sníž. přenesená",J279,0)</f>
        <v>0</v>
      </c>
      <c r="BI279" s="144">
        <f>IF(N279="nulová",J279,0)</f>
        <v>0</v>
      </c>
      <c r="BJ279" s="18" t="s">
        <v>81</v>
      </c>
      <c r="BK279" s="144">
        <f>ROUND(I279*H279,2)</f>
        <v>0</v>
      </c>
      <c r="BL279" s="18" t="s">
        <v>217</v>
      </c>
      <c r="BM279" s="143" t="s">
        <v>847</v>
      </c>
    </row>
    <row r="280" spans="2:51" s="13" customFormat="1" ht="11.25">
      <c r="B280" s="156"/>
      <c r="D280" s="150" t="s">
        <v>221</v>
      </c>
      <c r="E280" s="157" t="s">
        <v>19</v>
      </c>
      <c r="F280" s="158" t="s">
        <v>3253</v>
      </c>
      <c r="H280" s="159">
        <v>1</v>
      </c>
      <c r="I280" s="160"/>
      <c r="L280" s="156"/>
      <c r="M280" s="161"/>
      <c r="T280" s="162"/>
      <c r="AT280" s="157" t="s">
        <v>221</v>
      </c>
      <c r="AU280" s="157" t="s">
        <v>81</v>
      </c>
      <c r="AV280" s="13" t="s">
        <v>83</v>
      </c>
      <c r="AW280" s="13" t="s">
        <v>34</v>
      </c>
      <c r="AX280" s="13" t="s">
        <v>74</v>
      </c>
      <c r="AY280" s="157" t="s">
        <v>210</v>
      </c>
    </row>
    <row r="281" spans="2:51" s="15" customFormat="1" ht="11.25">
      <c r="B281" s="170"/>
      <c r="D281" s="150" t="s">
        <v>221</v>
      </c>
      <c r="E281" s="171" t="s">
        <v>19</v>
      </c>
      <c r="F281" s="172" t="s">
        <v>236</v>
      </c>
      <c r="H281" s="173">
        <v>1</v>
      </c>
      <c r="I281" s="174"/>
      <c r="L281" s="170"/>
      <c r="M281" s="175"/>
      <c r="T281" s="176"/>
      <c r="AT281" s="171" t="s">
        <v>221</v>
      </c>
      <c r="AU281" s="171" t="s">
        <v>81</v>
      </c>
      <c r="AV281" s="15" t="s">
        <v>217</v>
      </c>
      <c r="AW281" s="15" t="s">
        <v>34</v>
      </c>
      <c r="AX281" s="15" t="s">
        <v>81</v>
      </c>
      <c r="AY281" s="171" t="s">
        <v>210</v>
      </c>
    </row>
    <row r="282" spans="2:65" s="1" customFormat="1" ht="16.5" customHeight="1">
      <c r="B282" s="33"/>
      <c r="C282" s="132" t="s">
        <v>548</v>
      </c>
      <c r="D282" s="132" t="s">
        <v>212</v>
      </c>
      <c r="E282" s="133" t="s">
        <v>4330</v>
      </c>
      <c r="F282" s="134" t="s">
        <v>4331</v>
      </c>
      <c r="G282" s="135" t="s">
        <v>409</v>
      </c>
      <c r="H282" s="136">
        <v>3</v>
      </c>
      <c r="I282" s="137"/>
      <c r="J282" s="138">
        <f>ROUND(I282*H282,2)</f>
        <v>0</v>
      </c>
      <c r="K282" s="134" t="s">
        <v>216</v>
      </c>
      <c r="L282" s="33"/>
      <c r="M282" s="139" t="s">
        <v>19</v>
      </c>
      <c r="N282" s="140" t="s">
        <v>45</v>
      </c>
      <c r="P282" s="141">
        <f>O282*H282</f>
        <v>0</v>
      </c>
      <c r="Q282" s="141">
        <v>0.00989</v>
      </c>
      <c r="R282" s="141">
        <f>Q282*H282</f>
        <v>0.02967</v>
      </c>
      <c r="S282" s="141">
        <v>0</v>
      </c>
      <c r="T282" s="142">
        <f>S282*H282</f>
        <v>0</v>
      </c>
      <c r="AR282" s="143" t="s">
        <v>217</v>
      </c>
      <c r="AT282" s="143" t="s">
        <v>212</v>
      </c>
      <c r="AU282" s="143" t="s">
        <v>81</v>
      </c>
      <c r="AY282" s="18" t="s">
        <v>210</v>
      </c>
      <c r="BE282" s="144">
        <f>IF(N282="základní",J282,0)</f>
        <v>0</v>
      </c>
      <c r="BF282" s="144">
        <f>IF(N282="snížená",J282,0)</f>
        <v>0</v>
      </c>
      <c r="BG282" s="144">
        <f>IF(N282="zákl. přenesená",J282,0)</f>
        <v>0</v>
      </c>
      <c r="BH282" s="144">
        <f>IF(N282="sníž. přenesená",J282,0)</f>
        <v>0</v>
      </c>
      <c r="BI282" s="144">
        <f>IF(N282="nulová",J282,0)</f>
        <v>0</v>
      </c>
      <c r="BJ282" s="18" t="s">
        <v>81</v>
      </c>
      <c r="BK282" s="144">
        <f>ROUND(I282*H282,2)</f>
        <v>0</v>
      </c>
      <c r="BL282" s="18" t="s">
        <v>217</v>
      </c>
      <c r="BM282" s="143" t="s">
        <v>860</v>
      </c>
    </row>
    <row r="283" spans="2:47" s="1" customFormat="1" ht="11.25">
      <c r="B283" s="33"/>
      <c r="D283" s="145" t="s">
        <v>219</v>
      </c>
      <c r="F283" s="146" t="s">
        <v>4332</v>
      </c>
      <c r="I283" s="147"/>
      <c r="L283" s="33"/>
      <c r="M283" s="148"/>
      <c r="T283" s="54"/>
      <c r="AT283" s="18" t="s">
        <v>219</v>
      </c>
      <c r="AU283" s="18" t="s">
        <v>81</v>
      </c>
    </row>
    <row r="284" spans="2:51" s="13" customFormat="1" ht="11.25">
      <c r="B284" s="156"/>
      <c r="D284" s="150" t="s">
        <v>221</v>
      </c>
      <c r="E284" s="157" t="s">
        <v>19</v>
      </c>
      <c r="F284" s="158" t="s">
        <v>2316</v>
      </c>
      <c r="H284" s="159">
        <v>3</v>
      </c>
      <c r="I284" s="160"/>
      <c r="L284" s="156"/>
      <c r="M284" s="161"/>
      <c r="T284" s="162"/>
      <c r="AT284" s="157" t="s">
        <v>221</v>
      </c>
      <c r="AU284" s="157" t="s">
        <v>81</v>
      </c>
      <c r="AV284" s="13" t="s">
        <v>83</v>
      </c>
      <c r="AW284" s="13" t="s">
        <v>34</v>
      </c>
      <c r="AX284" s="13" t="s">
        <v>74</v>
      </c>
      <c r="AY284" s="157" t="s">
        <v>210</v>
      </c>
    </row>
    <row r="285" spans="2:51" s="15" customFormat="1" ht="11.25">
      <c r="B285" s="170"/>
      <c r="D285" s="150" t="s">
        <v>221</v>
      </c>
      <c r="E285" s="171" t="s">
        <v>19</v>
      </c>
      <c r="F285" s="172" t="s">
        <v>236</v>
      </c>
      <c r="H285" s="173">
        <v>3</v>
      </c>
      <c r="I285" s="174"/>
      <c r="L285" s="170"/>
      <c r="M285" s="175"/>
      <c r="T285" s="176"/>
      <c r="AT285" s="171" t="s">
        <v>221</v>
      </c>
      <c r="AU285" s="171" t="s">
        <v>81</v>
      </c>
      <c r="AV285" s="15" t="s">
        <v>217</v>
      </c>
      <c r="AW285" s="15" t="s">
        <v>34</v>
      </c>
      <c r="AX285" s="15" t="s">
        <v>81</v>
      </c>
      <c r="AY285" s="171" t="s">
        <v>210</v>
      </c>
    </row>
    <row r="286" spans="2:65" s="1" customFormat="1" ht="16.5" customHeight="1">
      <c r="B286" s="33"/>
      <c r="C286" s="177" t="s">
        <v>560</v>
      </c>
      <c r="D286" s="177" t="s">
        <v>424</v>
      </c>
      <c r="E286" s="178" t="s">
        <v>4333</v>
      </c>
      <c r="F286" s="179" t="s">
        <v>4334</v>
      </c>
      <c r="G286" s="180" t="s">
        <v>409</v>
      </c>
      <c r="H286" s="181">
        <v>3</v>
      </c>
      <c r="I286" s="182"/>
      <c r="J286" s="183">
        <f>ROUND(I286*H286,2)</f>
        <v>0</v>
      </c>
      <c r="K286" s="179" t="s">
        <v>216</v>
      </c>
      <c r="L286" s="184"/>
      <c r="M286" s="185" t="s">
        <v>19</v>
      </c>
      <c r="N286" s="186" t="s">
        <v>45</v>
      </c>
      <c r="P286" s="141">
        <f>O286*H286</f>
        <v>0</v>
      </c>
      <c r="Q286" s="141">
        <v>0</v>
      </c>
      <c r="R286" s="141">
        <f>Q286*H286</f>
        <v>0</v>
      </c>
      <c r="S286" s="141">
        <v>0</v>
      </c>
      <c r="T286" s="142">
        <f>S286*H286</f>
        <v>0</v>
      </c>
      <c r="AR286" s="143" t="s">
        <v>286</v>
      </c>
      <c r="AT286" s="143" t="s">
        <v>424</v>
      </c>
      <c r="AU286" s="143" t="s">
        <v>81</v>
      </c>
      <c r="AY286" s="18" t="s">
        <v>210</v>
      </c>
      <c r="BE286" s="144">
        <f>IF(N286="základní",J286,0)</f>
        <v>0</v>
      </c>
      <c r="BF286" s="144">
        <f>IF(N286="snížená",J286,0)</f>
        <v>0</v>
      </c>
      <c r="BG286" s="144">
        <f>IF(N286="zákl. přenesená",J286,0)</f>
        <v>0</v>
      </c>
      <c r="BH286" s="144">
        <f>IF(N286="sníž. přenesená",J286,0)</f>
        <v>0</v>
      </c>
      <c r="BI286" s="144">
        <f>IF(N286="nulová",J286,0)</f>
        <v>0</v>
      </c>
      <c r="BJ286" s="18" t="s">
        <v>81</v>
      </c>
      <c r="BK286" s="144">
        <f>ROUND(I286*H286,2)</f>
        <v>0</v>
      </c>
      <c r="BL286" s="18" t="s">
        <v>217</v>
      </c>
      <c r="BM286" s="143" t="s">
        <v>872</v>
      </c>
    </row>
    <row r="287" spans="2:51" s="13" customFormat="1" ht="11.25">
      <c r="B287" s="156"/>
      <c r="D287" s="150" t="s">
        <v>221</v>
      </c>
      <c r="E287" s="157" t="s">
        <v>19</v>
      </c>
      <c r="F287" s="158" t="s">
        <v>2316</v>
      </c>
      <c r="H287" s="159">
        <v>3</v>
      </c>
      <c r="I287" s="160"/>
      <c r="L287" s="156"/>
      <c r="M287" s="161"/>
      <c r="T287" s="162"/>
      <c r="AT287" s="157" t="s">
        <v>221</v>
      </c>
      <c r="AU287" s="157" t="s">
        <v>81</v>
      </c>
      <c r="AV287" s="13" t="s">
        <v>83</v>
      </c>
      <c r="AW287" s="13" t="s">
        <v>34</v>
      </c>
      <c r="AX287" s="13" t="s">
        <v>74</v>
      </c>
      <c r="AY287" s="157" t="s">
        <v>210</v>
      </c>
    </row>
    <row r="288" spans="2:51" s="15" customFormat="1" ht="11.25">
      <c r="B288" s="170"/>
      <c r="D288" s="150" t="s">
        <v>221</v>
      </c>
      <c r="E288" s="171" t="s">
        <v>19</v>
      </c>
      <c r="F288" s="172" t="s">
        <v>236</v>
      </c>
      <c r="H288" s="173">
        <v>3</v>
      </c>
      <c r="I288" s="174"/>
      <c r="L288" s="170"/>
      <c r="M288" s="175"/>
      <c r="T288" s="176"/>
      <c r="AT288" s="171" t="s">
        <v>221</v>
      </c>
      <c r="AU288" s="171" t="s">
        <v>81</v>
      </c>
      <c r="AV288" s="15" t="s">
        <v>217</v>
      </c>
      <c r="AW288" s="15" t="s">
        <v>34</v>
      </c>
      <c r="AX288" s="15" t="s">
        <v>81</v>
      </c>
      <c r="AY288" s="171" t="s">
        <v>210</v>
      </c>
    </row>
    <row r="289" spans="2:65" s="1" customFormat="1" ht="16.5" customHeight="1">
      <c r="B289" s="33"/>
      <c r="C289" s="132" t="s">
        <v>566</v>
      </c>
      <c r="D289" s="132" t="s">
        <v>212</v>
      </c>
      <c r="E289" s="133" t="s">
        <v>4740</v>
      </c>
      <c r="F289" s="134" t="s">
        <v>4741</v>
      </c>
      <c r="G289" s="135" t="s">
        <v>409</v>
      </c>
      <c r="H289" s="136">
        <v>3</v>
      </c>
      <c r="I289" s="137"/>
      <c r="J289" s="138">
        <f>ROUND(I289*H289,2)</f>
        <v>0</v>
      </c>
      <c r="K289" s="134" t="s">
        <v>216</v>
      </c>
      <c r="L289" s="33"/>
      <c r="M289" s="139" t="s">
        <v>19</v>
      </c>
      <c r="N289" s="140" t="s">
        <v>45</v>
      </c>
      <c r="P289" s="141">
        <f>O289*H289</f>
        <v>0</v>
      </c>
      <c r="Q289" s="141">
        <v>0.00989</v>
      </c>
      <c r="R289" s="141">
        <f>Q289*H289</f>
        <v>0.02967</v>
      </c>
      <c r="S289" s="141">
        <v>0</v>
      </c>
      <c r="T289" s="142">
        <f>S289*H289</f>
        <v>0</v>
      </c>
      <c r="AR289" s="143" t="s">
        <v>217</v>
      </c>
      <c r="AT289" s="143" t="s">
        <v>212</v>
      </c>
      <c r="AU289" s="143" t="s">
        <v>81</v>
      </c>
      <c r="AY289" s="18" t="s">
        <v>210</v>
      </c>
      <c r="BE289" s="144">
        <f>IF(N289="základní",J289,0)</f>
        <v>0</v>
      </c>
      <c r="BF289" s="144">
        <f>IF(N289="snížená",J289,0)</f>
        <v>0</v>
      </c>
      <c r="BG289" s="144">
        <f>IF(N289="zákl. přenesená",J289,0)</f>
        <v>0</v>
      </c>
      <c r="BH289" s="144">
        <f>IF(N289="sníž. přenesená",J289,0)</f>
        <v>0</v>
      </c>
      <c r="BI289" s="144">
        <f>IF(N289="nulová",J289,0)</f>
        <v>0</v>
      </c>
      <c r="BJ289" s="18" t="s">
        <v>81</v>
      </c>
      <c r="BK289" s="144">
        <f>ROUND(I289*H289,2)</f>
        <v>0</v>
      </c>
      <c r="BL289" s="18" t="s">
        <v>217</v>
      </c>
      <c r="BM289" s="143" t="s">
        <v>884</v>
      </c>
    </row>
    <row r="290" spans="2:47" s="1" customFormat="1" ht="11.25">
      <c r="B290" s="33"/>
      <c r="D290" s="145" t="s">
        <v>219</v>
      </c>
      <c r="F290" s="146" t="s">
        <v>4742</v>
      </c>
      <c r="I290" s="147"/>
      <c r="L290" s="33"/>
      <c r="M290" s="148"/>
      <c r="T290" s="54"/>
      <c r="AT290" s="18" t="s">
        <v>219</v>
      </c>
      <c r="AU290" s="18" t="s">
        <v>81</v>
      </c>
    </row>
    <row r="291" spans="2:51" s="13" customFormat="1" ht="11.25">
      <c r="B291" s="156"/>
      <c r="D291" s="150" t="s">
        <v>221</v>
      </c>
      <c r="E291" s="157" t="s">
        <v>19</v>
      </c>
      <c r="F291" s="158" t="s">
        <v>2316</v>
      </c>
      <c r="H291" s="159">
        <v>3</v>
      </c>
      <c r="I291" s="160"/>
      <c r="L291" s="156"/>
      <c r="M291" s="161"/>
      <c r="T291" s="162"/>
      <c r="AT291" s="157" t="s">
        <v>221</v>
      </c>
      <c r="AU291" s="157" t="s">
        <v>81</v>
      </c>
      <c r="AV291" s="13" t="s">
        <v>83</v>
      </c>
      <c r="AW291" s="13" t="s">
        <v>34</v>
      </c>
      <c r="AX291" s="13" t="s">
        <v>74</v>
      </c>
      <c r="AY291" s="157" t="s">
        <v>210</v>
      </c>
    </row>
    <row r="292" spans="2:51" s="15" customFormat="1" ht="11.25">
      <c r="B292" s="170"/>
      <c r="D292" s="150" t="s">
        <v>221</v>
      </c>
      <c r="E292" s="171" t="s">
        <v>19</v>
      </c>
      <c r="F292" s="172" t="s">
        <v>236</v>
      </c>
      <c r="H292" s="173">
        <v>3</v>
      </c>
      <c r="I292" s="174"/>
      <c r="L292" s="170"/>
      <c r="M292" s="175"/>
      <c r="T292" s="176"/>
      <c r="AT292" s="171" t="s">
        <v>221</v>
      </c>
      <c r="AU292" s="171" t="s">
        <v>81</v>
      </c>
      <c r="AV292" s="15" t="s">
        <v>217</v>
      </c>
      <c r="AW292" s="15" t="s">
        <v>34</v>
      </c>
      <c r="AX292" s="15" t="s">
        <v>81</v>
      </c>
      <c r="AY292" s="171" t="s">
        <v>210</v>
      </c>
    </row>
    <row r="293" spans="2:65" s="1" customFormat="1" ht="16.5" customHeight="1">
      <c r="B293" s="33"/>
      <c r="C293" s="177" t="s">
        <v>572</v>
      </c>
      <c r="D293" s="177" t="s">
        <v>424</v>
      </c>
      <c r="E293" s="178" t="s">
        <v>4338</v>
      </c>
      <c r="F293" s="179" t="s">
        <v>4743</v>
      </c>
      <c r="G293" s="180" t="s">
        <v>409</v>
      </c>
      <c r="H293" s="181">
        <v>3</v>
      </c>
      <c r="I293" s="182"/>
      <c r="J293" s="183">
        <f>ROUND(I293*H293,2)</f>
        <v>0</v>
      </c>
      <c r="K293" s="179" t="s">
        <v>216</v>
      </c>
      <c r="L293" s="184"/>
      <c r="M293" s="185" t="s">
        <v>19</v>
      </c>
      <c r="N293" s="186" t="s">
        <v>45</v>
      </c>
      <c r="P293" s="141">
        <f>O293*H293</f>
        <v>0</v>
      </c>
      <c r="Q293" s="141">
        <v>0</v>
      </c>
      <c r="R293" s="141">
        <f>Q293*H293</f>
        <v>0</v>
      </c>
      <c r="S293" s="141">
        <v>0</v>
      </c>
      <c r="T293" s="142">
        <f>S293*H293</f>
        <v>0</v>
      </c>
      <c r="AR293" s="143" t="s">
        <v>286</v>
      </c>
      <c r="AT293" s="143" t="s">
        <v>424</v>
      </c>
      <c r="AU293" s="143" t="s">
        <v>81</v>
      </c>
      <c r="AY293" s="18" t="s">
        <v>210</v>
      </c>
      <c r="BE293" s="144">
        <f>IF(N293="základní",J293,0)</f>
        <v>0</v>
      </c>
      <c r="BF293" s="144">
        <f>IF(N293="snížená",J293,0)</f>
        <v>0</v>
      </c>
      <c r="BG293" s="144">
        <f>IF(N293="zákl. přenesená",J293,0)</f>
        <v>0</v>
      </c>
      <c r="BH293" s="144">
        <f>IF(N293="sníž. přenesená",J293,0)</f>
        <v>0</v>
      </c>
      <c r="BI293" s="144">
        <f>IF(N293="nulová",J293,0)</f>
        <v>0</v>
      </c>
      <c r="BJ293" s="18" t="s">
        <v>81</v>
      </c>
      <c r="BK293" s="144">
        <f>ROUND(I293*H293,2)</f>
        <v>0</v>
      </c>
      <c r="BL293" s="18" t="s">
        <v>217</v>
      </c>
      <c r="BM293" s="143" t="s">
        <v>898</v>
      </c>
    </row>
    <row r="294" spans="2:51" s="13" customFormat="1" ht="11.25">
      <c r="B294" s="156"/>
      <c r="D294" s="150" t="s">
        <v>221</v>
      </c>
      <c r="E294" s="157" t="s">
        <v>19</v>
      </c>
      <c r="F294" s="158" t="s">
        <v>2316</v>
      </c>
      <c r="H294" s="159">
        <v>3</v>
      </c>
      <c r="I294" s="160"/>
      <c r="L294" s="156"/>
      <c r="M294" s="161"/>
      <c r="T294" s="162"/>
      <c r="AT294" s="157" t="s">
        <v>221</v>
      </c>
      <c r="AU294" s="157" t="s">
        <v>81</v>
      </c>
      <c r="AV294" s="13" t="s">
        <v>83</v>
      </c>
      <c r="AW294" s="13" t="s">
        <v>34</v>
      </c>
      <c r="AX294" s="13" t="s">
        <v>74</v>
      </c>
      <c r="AY294" s="157" t="s">
        <v>210</v>
      </c>
    </row>
    <row r="295" spans="2:51" s="15" customFormat="1" ht="11.25">
      <c r="B295" s="170"/>
      <c r="D295" s="150" t="s">
        <v>221</v>
      </c>
      <c r="E295" s="171" t="s">
        <v>19</v>
      </c>
      <c r="F295" s="172" t="s">
        <v>236</v>
      </c>
      <c r="H295" s="173">
        <v>3</v>
      </c>
      <c r="I295" s="174"/>
      <c r="L295" s="170"/>
      <c r="M295" s="175"/>
      <c r="T295" s="176"/>
      <c r="AT295" s="171" t="s">
        <v>221</v>
      </c>
      <c r="AU295" s="171" t="s">
        <v>81</v>
      </c>
      <c r="AV295" s="15" t="s">
        <v>217</v>
      </c>
      <c r="AW295" s="15" t="s">
        <v>34</v>
      </c>
      <c r="AX295" s="15" t="s">
        <v>81</v>
      </c>
      <c r="AY295" s="171" t="s">
        <v>210</v>
      </c>
    </row>
    <row r="296" spans="2:65" s="1" customFormat="1" ht="16.5" customHeight="1">
      <c r="B296" s="33"/>
      <c r="C296" s="132" t="s">
        <v>578</v>
      </c>
      <c r="D296" s="132" t="s">
        <v>212</v>
      </c>
      <c r="E296" s="133" t="s">
        <v>4335</v>
      </c>
      <c r="F296" s="134" t="s">
        <v>4336</v>
      </c>
      <c r="G296" s="135" t="s">
        <v>409</v>
      </c>
      <c r="H296" s="136">
        <v>2</v>
      </c>
      <c r="I296" s="137"/>
      <c r="J296" s="138">
        <f>ROUND(I296*H296,2)</f>
        <v>0</v>
      </c>
      <c r="K296" s="134" t="s">
        <v>216</v>
      </c>
      <c r="L296" s="33"/>
      <c r="M296" s="139" t="s">
        <v>19</v>
      </c>
      <c r="N296" s="140" t="s">
        <v>45</v>
      </c>
      <c r="P296" s="141">
        <f>O296*H296</f>
        <v>0</v>
      </c>
      <c r="Q296" s="141">
        <v>0.01218</v>
      </c>
      <c r="R296" s="141">
        <f>Q296*H296</f>
        <v>0.02436</v>
      </c>
      <c r="S296" s="141">
        <v>0</v>
      </c>
      <c r="T296" s="142">
        <f>S296*H296</f>
        <v>0</v>
      </c>
      <c r="AR296" s="143" t="s">
        <v>217</v>
      </c>
      <c r="AT296" s="143" t="s">
        <v>212</v>
      </c>
      <c r="AU296" s="143" t="s">
        <v>81</v>
      </c>
      <c r="AY296" s="18" t="s">
        <v>210</v>
      </c>
      <c r="BE296" s="144">
        <f>IF(N296="základní",J296,0)</f>
        <v>0</v>
      </c>
      <c r="BF296" s="144">
        <f>IF(N296="snížená",J296,0)</f>
        <v>0</v>
      </c>
      <c r="BG296" s="144">
        <f>IF(N296="zákl. přenesená",J296,0)</f>
        <v>0</v>
      </c>
      <c r="BH296" s="144">
        <f>IF(N296="sníž. přenesená",J296,0)</f>
        <v>0</v>
      </c>
      <c r="BI296" s="144">
        <f>IF(N296="nulová",J296,0)</f>
        <v>0</v>
      </c>
      <c r="BJ296" s="18" t="s">
        <v>81</v>
      </c>
      <c r="BK296" s="144">
        <f>ROUND(I296*H296,2)</f>
        <v>0</v>
      </c>
      <c r="BL296" s="18" t="s">
        <v>217</v>
      </c>
      <c r="BM296" s="143" t="s">
        <v>910</v>
      </c>
    </row>
    <row r="297" spans="2:47" s="1" customFormat="1" ht="11.25">
      <c r="B297" s="33"/>
      <c r="D297" s="145" t="s">
        <v>219</v>
      </c>
      <c r="F297" s="146" t="s">
        <v>4337</v>
      </c>
      <c r="I297" s="147"/>
      <c r="L297" s="33"/>
      <c r="M297" s="148"/>
      <c r="T297" s="54"/>
      <c r="AT297" s="18" t="s">
        <v>219</v>
      </c>
      <c r="AU297" s="18" t="s">
        <v>81</v>
      </c>
    </row>
    <row r="298" spans="2:51" s="13" customFormat="1" ht="11.25">
      <c r="B298" s="156"/>
      <c r="D298" s="150" t="s">
        <v>221</v>
      </c>
      <c r="E298" s="157" t="s">
        <v>19</v>
      </c>
      <c r="F298" s="158" t="s">
        <v>3257</v>
      </c>
      <c r="H298" s="159">
        <v>2</v>
      </c>
      <c r="I298" s="160"/>
      <c r="L298" s="156"/>
      <c r="M298" s="161"/>
      <c r="T298" s="162"/>
      <c r="AT298" s="157" t="s">
        <v>221</v>
      </c>
      <c r="AU298" s="157" t="s">
        <v>81</v>
      </c>
      <c r="AV298" s="13" t="s">
        <v>83</v>
      </c>
      <c r="AW298" s="13" t="s">
        <v>34</v>
      </c>
      <c r="AX298" s="13" t="s">
        <v>74</v>
      </c>
      <c r="AY298" s="157" t="s">
        <v>210</v>
      </c>
    </row>
    <row r="299" spans="2:51" s="15" customFormat="1" ht="11.25">
      <c r="B299" s="170"/>
      <c r="D299" s="150" t="s">
        <v>221</v>
      </c>
      <c r="E299" s="171" t="s">
        <v>19</v>
      </c>
      <c r="F299" s="172" t="s">
        <v>236</v>
      </c>
      <c r="H299" s="173">
        <v>2</v>
      </c>
      <c r="I299" s="174"/>
      <c r="L299" s="170"/>
      <c r="M299" s="175"/>
      <c r="T299" s="176"/>
      <c r="AT299" s="171" t="s">
        <v>221</v>
      </c>
      <c r="AU299" s="171" t="s">
        <v>81</v>
      </c>
      <c r="AV299" s="15" t="s">
        <v>217</v>
      </c>
      <c r="AW299" s="15" t="s">
        <v>34</v>
      </c>
      <c r="AX299" s="15" t="s">
        <v>81</v>
      </c>
      <c r="AY299" s="171" t="s">
        <v>210</v>
      </c>
    </row>
    <row r="300" spans="2:65" s="1" customFormat="1" ht="16.5" customHeight="1">
      <c r="B300" s="33"/>
      <c r="C300" s="177" t="s">
        <v>589</v>
      </c>
      <c r="D300" s="177" t="s">
        <v>424</v>
      </c>
      <c r="E300" s="178" t="s">
        <v>4343</v>
      </c>
      <c r="F300" s="179" t="s">
        <v>4339</v>
      </c>
      <c r="G300" s="180" t="s">
        <v>409</v>
      </c>
      <c r="H300" s="181">
        <v>2</v>
      </c>
      <c r="I300" s="182"/>
      <c r="J300" s="183">
        <f>ROUND(I300*H300,2)</f>
        <v>0</v>
      </c>
      <c r="K300" s="179" t="s">
        <v>216</v>
      </c>
      <c r="L300" s="184"/>
      <c r="M300" s="185" t="s">
        <v>19</v>
      </c>
      <c r="N300" s="186" t="s">
        <v>45</v>
      </c>
      <c r="P300" s="141">
        <f>O300*H300</f>
        <v>0</v>
      </c>
      <c r="Q300" s="141">
        <v>0</v>
      </c>
      <c r="R300" s="141">
        <f>Q300*H300</f>
        <v>0</v>
      </c>
      <c r="S300" s="141">
        <v>0</v>
      </c>
      <c r="T300" s="142">
        <f>S300*H300</f>
        <v>0</v>
      </c>
      <c r="AR300" s="143" t="s">
        <v>286</v>
      </c>
      <c r="AT300" s="143" t="s">
        <v>424</v>
      </c>
      <c r="AU300" s="143" t="s">
        <v>81</v>
      </c>
      <c r="AY300" s="18" t="s">
        <v>210</v>
      </c>
      <c r="BE300" s="144">
        <f>IF(N300="základní",J300,0)</f>
        <v>0</v>
      </c>
      <c r="BF300" s="144">
        <f>IF(N300="snížená",J300,0)</f>
        <v>0</v>
      </c>
      <c r="BG300" s="144">
        <f>IF(N300="zákl. přenesená",J300,0)</f>
        <v>0</v>
      </c>
      <c r="BH300" s="144">
        <f>IF(N300="sníž. přenesená",J300,0)</f>
        <v>0</v>
      </c>
      <c r="BI300" s="144">
        <f>IF(N300="nulová",J300,0)</f>
        <v>0</v>
      </c>
      <c r="BJ300" s="18" t="s">
        <v>81</v>
      </c>
      <c r="BK300" s="144">
        <f>ROUND(I300*H300,2)</f>
        <v>0</v>
      </c>
      <c r="BL300" s="18" t="s">
        <v>217</v>
      </c>
      <c r="BM300" s="143" t="s">
        <v>926</v>
      </c>
    </row>
    <row r="301" spans="2:51" s="13" customFormat="1" ht="11.25">
      <c r="B301" s="156"/>
      <c r="D301" s="150" t="s">
        <v>221</v>
      </c>
      <c r="E301" s="157" t="s">
        <v>19</v>
      </c>
      <c r="F301" s="158" t="s">
        <v>3257</v>
      </c>
      <c r="H301" s="159">
        <v>2</v>
      </c>
      <c r="I301" s="160"/>
      <c r="L301" s="156"/>
      <c r="M301" s="161"/>
      <c r="T301" s="162"/>
      <c r="AT301" s="157" t="s">
        <v>221</v>
      </c>
      <c r="AU301" s="157" t="s">
        <v>81</v>
      </c>
      <c r="AV301" s="13" t="s">
        <v>83</v>
      </c>
      <c r="AW301" s="13" t="s">
        <v>34</v>
      </c>
      <c r="AX301" s="13" t="s">
        <v>74</v>
      </c>
      <c r="AY301" s="157" t="s">
        <v>210</v>
      </c>
    </row>
    <row r="302" spans="2:51" s="15" customFormat="1" ht="11.25">
      <c r="B302" s="170"/>
      <c r="D302" s="150" t="s">
        <v>221</v>
      </c>
      <c r="E302" s="171" t="s">
        <v>19</v>
      </c>
      <c r="F302" s="172" t="s">
        <v>236</v>
      </c>
      <c r="H302" s="173">
        <v>2</v>
      </c>
      <c r="I302" s="174"/>
      <c r="L302" s="170"/>
      <c r="M302" s="175"/>
      <c r="T302" s="176"/>
      <c r="AT302" s="171" t="s">
        <v>221</v>
      </c>
      <c r="AU302" s="171" t="s">
        <v>81</v>
      </c>
      <c r="AV302" s="15" t="s">
        <v>217</v>
      </c>
      <c r="AW302" s="15" t="s">
        <v>34</v>
      </c>
      <c r="AX302" s="15" t="s">
        <v>81</v>
      </c>
      <c r="AY302" s="171" t="s">
        <v>210</v>
      </c>
    </row>
    <row r="303" spans="2:65" s="1" customFormat="1" ht="24.2" customHeight="1">
      <c r="B303" s="33"/>
      <c r="C303" s="132" t="s">
        <v>595</v>
      </c>
      <c r="D303" s="132" t="s">
        <v>212</v>
      </c>
      <c r="E303" s="133" t="s">
        <v>2280</v>
      </c>
      <c r="F303" s="134" t="s">
        <v>2281</v>
      </c>
      <c r="G303" s="135" t="s">
        <v>409</v>
      </c>
      <c r="H303" s="136">
        <v>2</v>
      </c>
      <c r="I303" s="137"/>
      <c r="J303" s="138">
        <f>ROUND(I303*H303,2)</f>
        <v>0</v>
      </c>
      <c r="K303" s="134" t="s">
        <v>216</v>
      </c>
      <c r="L303" s="33"/>
      <c r="M303" s="139" t="s">
        <v>19</v>
      </c>
      <c r="N303" s="140" t="s">
        <v>45</v>
      </c>
      <c r="P303" s="141">
        <f>O303*H303</f>
        <v>0</v>
      </c>
      <c r="Q303" s="141">
        <v>0.08832</v>
      </c>
      <c r="R303" s="141">
        <f>Q303*H303</f>
        <v>0.17664</v>
      </c>
      <c r="S303" s="141">
        <v>0</v>
      </c>
      <c r="T303" s="142">
        <f>S303*H303</f>
        <v>0</v>
      </c>
      <c r="AR303" s="143" t="s">
        <v>217</v>
      </c>
      <c r="AT303" s="143" t="s">
        <v>212</v>
      </c>
      <c r="AU303" s="143" t="s">
        <v>81</v>
      </c>
      <c r="AY303" s="18" t="s">
        <v>210</v>
      </c>
      <c r="BE303" s="144">
        <f>IF(N303="základní",J303,0)</f>
        <v>0</v>
      </c>
      <c r="BF303" s="144">
        <f>IF(N303="snížená",J303,0)</f>
        <v>0</v>
      </c>
      <c r="BG303" s="144">
        <f>IF(N303="zákl. přenesená",J303,0)</f>
        <v>0</v>
      </c>
      <c r="BH303" s="144">
        <f>IF(N303="sníž. přenesená",J303,0)</f>
        <v>0</v>
      </c>
      <c r="BI303" s="144">
        <f>IF(N303="nulová",J303,0)</f>
        <v>0</v>
      </c>
      <c r="BJ303" s="18" t="s">
        <v>81</v>
      </c>
      <c r="BK303" s="144">
        <f>ROUND(I303*H303,2)</f>
        <v>0</v>
      </c>
      <c r="BL303" s="18" t="s">
        <v>217</v>
      </c>
      <c r="BM303" s="143" t="s">
        <v>936</v>
      </c>
    </row>
    <row r="304" spans="2:47" s="1" customFormat="1" ht="11.25">
      <c r="B304" s="33"/>
      <c r="D304" s="145" t="s">
        <v>219</v>
      </c>
      <c r="F304" s="146" t="s">
        <v>2283</v>
      </c>
      <c r="I304" s="147"/>
      <c r="L304" s="33"/>
      <c r="M304" s="148"/>
      <c r="T304" s="54"/>
      <c r="AT304" s="18" t="s">
        <v>219</v>
      </c>
      <c r="AU304" s="18" t="s">
        <v>81</v>
      </c>
    </row>
    <row r="305" spans="2:51" s="13" customFormat="1" ht="11.25">
      <c r="B305" s="156"/>
      <c r="D305" s="150" t="s">
        <v>221</v>
      </c>
      <c r="E305" s="157" t="s">
        <v>19</v>
      </c>
      <c r="F305" s="158" t="s">
        <v>3257</v>
      </c>
      <c r="H305" s="159">
        <v>2</v>
      </c>
      <c r="I305" s="160"/>
      <c r="L305" s="156"/>
      <c r="M305" s="161"/>
      <c r="T305" s="162"/>
      <c r="AT305" s="157" t="s">
        <v>221</v>
      </c>
      <c r="AU305" s="157" t="s">
        <v>81</v>
      </c>
      <c r="AV305" s="13" t="s">
        <v>83</v>
      </c>
      <c r="AW305" s="13" t="s">
        <v>34</v>
      </c>
      <c r="AX305" s="13" t="s">
        <v>74</v>
      </c>
      <c r="AY305" s="157" t="s">
        <v>210</v>
      </c>
    </row>
    <row r="306" spans="2:51" s="15" customFormat="1" ht="11.25">
      <c r="B306" s="170"/>
      <c r="D306" s="150" t="s">
        <v>221</v>
      </c>
      <c r="E306" s="171" t="s">
        <v>19</v>
      </c>
      <c r="F306" s="172" t="s">
        <v>236</v>
      </c>
      <c r="H306" s="173">
        <v>2</v>
      </c>
      <c r="I306" s="174"/>
      <c r="L306" s="170"/>
      <c r="M306" s="175"/>
      <c r="T306" s="176"/>
      <c r="AT306" s="171" t="s">
        <v>221</v>
      </c>
      <c r="AU306" s="171" t="s">
        <v>81</v>
      </c>
      <c r="AV306" s="15" t="s">
        <v>217</v>
      </c>
      <c r="AW306" s="15" t="s">
        <v>34</v>
      </c>
      <c r="AX306" s="15" t="s">
        <v>81</v>
      </c>
      <c r="AY306" s="171" t="s">
        <v>210</v>
      </c>
    </row>
    <row r="307" spans="2:65" s="1" customFormat="1" ht="16.5" customHeight="1">
      <c r="B307" s="33"/>
      <c r="C307" s="132" t="s">
        <v>601</v>
      </c>
      <c r="D307" s="132" t="s">
        <v>212</v>
      </c>
      <c r="E307" s="133" t="s">
        <v>4361</v>
      </c>
      <c r="F307" s="134" t="s">
        <v>4362</v>
      </c>
      <c r="G307" s="135" t="s">
        <v>409</v>
      </c>
      <c r="H307" s="136">
        <v>3</v>
      </c>
      <c r="I307" s="137"/>
      <c r="J307" s="138">
        <f>ROUND(I307*H307,2)</f>
        <v>0</v>
      </c>
      <c r="K307" s="134" t="s">
        <v>216</v>
      </c>
      <c r="L307" s="33"/>
      <c r="M307" s="139" t="s">
        <v>19</v>
      </c>
      <c r="N307" s="140" t="s">
        <v>45</v>
      </c>
      <c r="P307" s="141">
        <f>O307*H307</f>
        <v>0</v>
      </c>
      <c r="Q307" s="141">
        <v>0.21734</v>
      </c>
      <c r="R307" s="141">
        <f>Q307*H307</f>
        <v>0.65202</v>
      </c>
      <c r="S307" s="141">
        <v>0</v>
      </c>
      <c r="T307" s="142">
        <f>S307*H307</f>
        <v>0</v>
      </c>
      <c r="AR307" s="143" t="s">
        <v>217</v>
      </c>
      <c r="AT307" s="143" t="s">
        <v>212</v>
      </c>
      <c r="AU307" s="143" t="s">
        <v>81</v>
      </c>
      <c r="AY307" s="18" t="s">
        <v>210</v>
      </c>
      <c r="BE307" s="144">
        <f>IF(N307="základní",J307,0)</f>
        <v>0</v>
      </c>
      <c r="BF307" s="144">
        <f>IF(N307="snížená",J307,0)</f>
        <v>0</v>
      </c>
      <c r="BG307" s="144">
        <f>IF(N307="zákl. přenesená",J307,0)</f>
        <v>0</v>
      </c>
      <c r="BH307" s="144">
        <f>IF(N307="sníž. přenesená",J307,0)</f>
        <v>0</v>
      </c>
      <c r="BI307" s="144">
        <f>IF(N307="nulová",J307,0)</f>
        <v>0</v>
      </c>
      <c r="BJ307" s="18" t="s">
        <v>81</v>
      </c>
      <c r="BK307" s="144">
        <f>ROUND(I307*H307,2)</f>
        <v>0</v>
      </c>
      <c r="BL307" s="18" t="s">
        <v>217</v>
      </c>
      <c r="BM307" s="143" t="s">
        <v>952</v>
      </c>
    </row>
    <row r="308" spans="2:47" s="1" customFormat="1" ht="11.25">
      <c r="B308" s="33"/>
      <c r="D308" s="145" t="s">
        <v>219</v>
      </c>
      <c r="F308" s="146" t="s">
        <v>4363</v>
      </c>
      <c r="I308" s="147"/>
      <c r="L308" s="33"/>
      <c r="M308" s="148"/>
      <c r="T308" s="54"/>
      <c r="AT308" s="18" t="s">
        <v>219</v>
      </c>
      <c r="AU308" s="18" t="s">
        <v>81</v>
      </c>
    </row>
    <row r="309" spans="2:65" s="1" customFormat="1" ht="16.5" customHeight="1">
      <c r="B309" s="33"/>
      <c r="C309" s="177" t="s">
        <v>607</v>
      </c>
      <c r="D309" s="177" t="s">
        <v>424</v>
      </c>
      <c r="E309" s="178" t="s">
        <v>4279</v>
      </c>
      <c r="F309" s="179" t="s">
        <v>4744</v>
      </c>
      <c r="G309" s="180" t="s">
        <v>409</v>
      </c>
      <c r="H309" s="181">
        <v>3</v>
      </c>
      <c r="I309" s="182"/>
      <c r="J309" s="183">
        <f>ROUND(I309*H309,2)</f>
        <v>0</v>
      </c>
      <c r="K309" s="179" t="s">
        <v>296</v>
      </c>
      <c r="L309" s="184"/>
      <c r="M309" s="185" t="s">
        <v>19</v>
      </c>
      <c r="N309" s="186" t="s">
        <v>45</v>
      </c>
      <c r="P309" s="141">
        <f>O309*H309</f>
        <v>0</v>
      </c>
      <c r="Q309" s="141">
        <v>0</v>
      </c>
      <c r="R309" s="141">
        <f>Q309*H309</f>
        <v>0</v>
      </c>
      <c r="S309" s="141">
        <v>0</v>
      </c>
      <c r="T309" s="142">
        <f>S309*H309</f>
        <v>0</v>
      </c>
      <c r="AR309" s="143" t="s">
        <v>286</v>
      </c>
      <c r="AT309" s="143" t="s">
        <v>424</v>
      </c>
      <c r="AU309" s="143" t="s">
        <v>81</v>
      </c>
      <c r="AY309" s="18" t="s">
        <v>210</v>
      </c>
      <c r="BE309" s="144">
        <f>IF(N309="základní",J309,0)</f>
        <v>0</v>
      </c>
      <c r="BF309" s="144">
        <f>IF(N309="snížená",J309,0)</f>
        <v>0</v>
      </c>
      <c r="BG309" s="144">
        <f>IF(N309="zákl. přenesená",J309,0)</f>
        <v>0</v>
      </c>
      <c r="BH309" s="144">
        <f>IF(N309="sníž. přenesená",J309,0)</f>
        <v>0</v>
      </c>
      <c r="BI309" s="144">
        <f>IF(N309="nulová",J309,0)</f>
        <v>0</v>
      </c>
      <c r="BJ309" s="18" t="s">
        <v>81</v>
      </c>
      <c r="BK309" s="144">
        <f>ROUND(I309*H309,2)</f>
        <v>0</v>
      </c>
      <c r="BL309" s="18" t="s">
        <v>217</v>
      </c>
      <c r="BM309" s="143" t="s">
        <v>964</v>
      </c>
    </row>
    <row r="310" spans="2:63" s="11" customFormat="1" ht="25.9" customHeight="1">
      <c r="B310" s="120"/>
      <c r="D310" s="121" t="s">
        <v>73</v>
      </c>
      <c r="E310" s="122" t="s">
        <v>4366</v>
      </c>
      <c r="F310" s="122" t="s">
        <v>4386</v>
      </c>
      <c r="I310" s="123"/>
      <c r="J310" s="124">
        <f>BK310</f>
        <v>0</v>
      </c>
      <c r="L310" s="120"/>
      <c r="M310" s="125"/>
      <c r="P310" s="126">
        <f>SUM(P311:P350)</f>
        <v>0</v>
      </c>
      <c r="R310" s="126">
        <f>SUM(R311:R350)</f>
        <v>0.023424999999999998</v>
      </c>
      <c r="T310" s="127">
        <f>SUM(T311:T350)</f>
        <v>0</v>
      </c>
      <c r="AR310" s="121" t="s">
        <v>81</v>
      </c>
      <c r="AT310" s="128" t="s">
        <v>73</v>
      </c>
      <c r="AU310" s="128" t="s">
        <v>74</v>
      </c>
      <c r="AY310" s="121" t="s">
        <v>210</v>
      </c>
      <c r="BK310" s="129">
        <f>SUM(BK311:BK350)</f>
        <v>0</v>
      </c>
    </row>
    <row r="311" spans="2:65" s="1" customFormat="1" ht="24.2" customHeight="1">
      <c r="B311" s="33"/>
      <c r="C311" s="132" t="s">
        <v>618</v>
      </c>
      <c r="D311" s="132" t="s">
        <v>212</v>
      </c>
      <c r="E311" s="133" t="s">
        <v>4745</v>
      </c>
      <c r="F311" s="134" t="s">
        <v>4746</v>
      </c>
      <c r="G311" s="135" t="s">
        <v>417</v>
      </c>
      <c r="H311" s="136">
        <v>16.5</v>
      </c>
      <c r="I311" s="137"/>
      <c r="J311" s="138">
        <f>ROUND(I311*H311,2)</f>
        <v>0</v>
      </c>
      <c r="K311" s="134" t="s">
        <v>216</v>
      </c>
      <c r="L311" s="33"/>
      <c r="M311" s="139" t="s">
        <v>19</v>
      </c>
      <c r="N311" s="140" t="s">
        <v>45</v>
      </c>
      <c r="P311" s="141">
        <f>O311*H311</f>
        <v>0</v>
      </c>
      <c r="Q311" s="141">
        <v>0</v>
      </c>
      <c r="R311" s="141">
        <f>Q311*H311</f>
        <v>0</v>
      </c>
      <c r="S311" s="141">
        <v>0</v>
      </c>
      <c r="T311" s="142">
        <f>S311*H311</f>
        <v>0</v>
      </c>
      <c r="AR311" s="143" t="s">
        <v>217</v>
      </c>
      <c r="AT311" s="143" t="s">
        <v>212</v>
      </c>
      <c r="AU311" s="143" t="s">
        <v>81</v>
      </c>
      <c r="AY311" s="18" t="s">
        <v>210</v>
      </c>
      <c r="BE311" s="144">
        <f>IF(N311="základní",J311,0)</f>
        <v>0</v>
      </c>
      <c r="BF311" s="144">
        <f>IF(N311="snížená",J311,0)</f>
        <v>0</v>
      </c>
      <c r="BG311" s="144">
        <f>IF(N311="zákl. přenesená",J311,0)</f>
        <v>0</v>
      </c>
      <c r="BH311" s="144">
        <f>IF(N311="sníž. přenesená",J311,0)</f>
        <v>0</v>
      </c>
      <c r="BI311" s="144">
        <f>IF(N311="nulová",J311,0)</f>
        <v>0</v>
      </c>
      <c r="BJ311" s="18" t="s">
        <v>81</v>
      </c>
      <c r="BK311" s="144">
        <f>ROUND(I311*H311,2)</f>
        <v>0</v>
      </c>
      <c r="BL311" s="18" t="s">
        <v>217</v>
      </c>
      <c r="BM311" s="143" t="s">
        <v>973</v>
      </c>
    </row>
    <row r="312" spans="2:47" s="1" customFormat="1" ht="11.25">
      <c r="B312" s="33"/>
      <c r="D312" s="145" t="s">
        <v>219</v>
      </c>
      <c r="F312" s="146" t="s">
        <v>4747</v>
      </c>
      <c r="I312" s="147"/>
      <c r="L312" s="33"/>
      <c r="M312" s="148"/>
      <c r="T312" s="54"/>
      <c r="AT312" s="18" t="s">
        <v>219</v>
      </c>
      <c r="AU312" s="18" t="s">
        <v>81</v>
      </c>
    </row>
    <row r="313" spans="2:51" s="13" customFormat="1" ht="11.25">
      <c r="B313" s="156"/>
      <c r="D313" s="150" t="s">
        <v>221</v>
      </c>
      <c r="E313" s="157" t="s">
        <v>19</v>
      </c>
      <c r="F313" s="158" t="s">
        <v>4686</v>
      </c>
      <c r="H313" s="159">
        <v>16.5</v>
      </c>
      <c r="I313" s="160"/>
      <c r="L313" s="156"/>
      <c r="M313" s="161"/>
      <c r="T313" s="162"/>
      <c r="AT313" s="157" t="s">
        <v>221</v>
      </c>
      <c r="AU313" s="157" t="s">
        <v>81</v>
      </c>
      <c r="AV313" s="13" t="s">
        <v>83</v>
      </c>
      <c r="AW313" s="13" t="s">
        <v>34</v>
      </c>
      <c r="AX313" s="13" t="s">
        <v>74</v>
      </c>
      <c r="AY313" s="157" t="s">
        <v>210</v>
      </c>
    </row>
    <row r="314" spans="2:51" s="15" customFormat="1" ht="11.25">
      <c r="B314" s="170"/>
      <c r="D314" s="150" t="s">
        <v>221</v>
      </c>
      <c r="E314" s="171" t="s">
        <v>19</v>
      </c>
      <c r="F314" s="172" t="s">
        <v>236</v>
      </c>
      <c r="H314" s="173">
        <v>16.5</v>
      </c>
      <c r="I314" s="174"/>
      <c r="L314" s="170"/>
      <c r="M314" s="175"/>
      <c r="T314" s="176"/>
      <c r="AT314" s="171" t="s">
        <v>221</v>
      </c>
      <c r="AU314" s="171" t="s">
        <v>81</v>
      </c>
      <c r="AV314" s="15" t="s">
        <v>217</v>
      </c>
      <c r="AW314" s="15" t="s">
        <v>34</v>
      </c>
      <c r="AX314" s="15" t="s">
        <v>81</v>
      </c>
      <c r="AY314" s="171" t="s">
        <v>210</v>
      </c>
    </row>
    <row r="315" spans="2:65" s="1" customFormat="1" ht="16.5" customHeight="1">
      <c r="B315" s="33"/>
      <c r="C315" s="177" t="s">
        <v>631</v>
      </c>
      <c r="D315" s="177" t="s">
        <v>424</v>
      </c>
      <c r="E315" s="178" t="s">
        <v>3269</v>
      </c>
      <c r="F315" s="179" t="s">
        <v>4748</v>
      </c>
      <c r="G315" s="180" t="s">
        <v>417</v>
      </c>
      <c r="H315" s="181">
        <v>17</v>
      </c>
      <c r="I315" s="182"/>
      <c r="J315" s="183">
        <f>ROUND(I315*H315,2)</f>
        <v>0</v>
      </c>
      <c r="K315" s="179" t="s">
        <v>216</v>
      </c>
      <c r="L315" s="184"/>
      <c r="M315" s="185" t="s">
        <v>19</v>
      </c>
      <c r="N315" s="186" t="s">
        <v>45</v>
      </c>
      <c r="P315" s="141">
        <f>O315*H315</f>
        <v>0</v>
      </c>
      <c r="Q315" s="141">
        <v>0</v>
      </c>
      <c r="R315" s="141">
        <f>Q315*H315</f>
        <v>0</v>
      </c>
      <c r="S315" s="141">
        <v>0</v>
      </c>
      <c r="T315" s="142">
        <f>S315*H315</f>
        <v>0</v>
      </c>
      <c r="AR315" s="143" t="s">
        <v>286</v>
      </c>
      <c r="AT315" s="143" t="s">
        <v>424</v>
      </c>
      <c r="AU315" s="143" t="s">
        <v>81</v>
      </c>
      <c r="AY315" s="18" t="s">
        <v>210</v>
      </c>
      <c r="BE315" s="144">
        <f>IF(N315="základní",J315,0)</f>
        <v>0</v>
      </c>
      <c r="BF315" s="144">
        <f>IF(N315="snížená",J315,0)</f>
        <v>0</v>
      </c>
      <c r="BG315" s="144">
        <f>IF(N315="zákl. přenesená",J315,0)</f>
        <v>0</v>
      </c>
      <c r="BH315" s="144">
        <f>IF(N315="sníž. přenesená",J315,0)</f>
        <v>0</v>
      </c>
      <c r="BI315" s="144">
        <f>IF(N315="nulová",J315,0)</f>
        <v>0</v>
      </c>
      <c r="BJ315" s="18" t="s">
        <v>81</v>
      </c>
      <c r="BK315" s="144">
        <f>ROUND(I315*H315,2)</f>
        <v>0</v>
      </c>
      <c r="BL315" s="18" t="s">
        <v>217</v>
      </c>
      <c r="BM315" s="143" t="s">
        <v>1012</v>
      </c>
    </row>
    <row r="316" spans="2:51" s="13" customFormat="1" ht="11.25">
      <c r="B316" s="156"/>
      <c r="D316" s="150" t="s">
        <v>221</v>
      </c>
      <c r="E316" s="157" t="s">
        <v>19</v>
      </c>
      <c r="F316" s="158" t="s">
        <v>3341</v>
      </c>
      <c r="H316" s="159">
        <v>17</v>
      </c>
      <c r="I316" s="160"/>
      <c r="L316" s="156"/>
      <c r="M316" s="161"/>
      <c r="T316" s="162"/>
      <c r="AT316" s="157" t="s">
        <v>221</v>
      </c>
      <c r="AU316" s="157" t="s">
        <v>81</v>
      </c>
      <c r="AV316" s="13" t="s">
        <v>83</v>
      </c>
      <c r="AW316" s="13" t="s">
        <v>34</v>
      </c>
      <c r="AX316" s="13" t="s">
        <v>74</v>
      </c>
      <c r="AY316" s="157" t="s">
        <v>210</v>
      </c>
    </row>
    <row r="317" spans="2:51" s="15" customFormat="1" ht="11.25">
      <c r="B317" s="170"/>
      <c r="D317" s="150" t="s">
        <v>221</v>
      </c>
      <c r="E317" s="171" t="s">
        <v>19</v>
      </c>
      <c r="F317" s="172" t="s">
        <v>236</v>
      </c>
      <c r="H317" s="173">
        <v>17</v>
      </c>
      <c r="I317" s="174"/>
      <c r="L317" s="170"/>
      <c r="M317" s="175"/>
      <c r="T317" s="176"/>
      <c r="AT317" s="171" t="s">
        <v>221</v>
      </c>
      <c r="AU317" s="171" t="s">
        <v>81</v>
      </c>
      <c r="AV317" s="15" t="s">
        <v>217</v>
      </c>
      <c r="AW317" s="15" t="s">
        <v>34</v>
      </c>
      <c r="AX317" s="15" t="s">
        <v>81</v>
      </c>
      <c r="AY317" s="171" t="s">
        <v>210</v>
      </c>
    </row>
    <row r="318" spans="2:65" s="1" customFormat="1" ht="24.2" customHeight="1">
      <c r="B318" s="33"/>
      <c r="C318" s="132" t="s">
        <v>690</v>
      </c>
      <c r="D318" s="132" t="s">
        <v>212</v>
      </c>
      <c r="E318" s="133" t="s">
        <v>4749</v>
      </c>
      <c r="F318" s="134" t="s">
        <v>4750</v>
      </c>
      <c r="G318" s="135" t="s">
        <v>409</v>
      </c>
      <c r="H318" s="136">
        <v>1</v>
      </c>
      <c r="I318" s="137"/>
      <c r="J318" s="138">
        <f>ROUND(I318*H318,2)</f>
        <v>0</v>
      </c>
      <c r="K318" s="134" t="s">
        <v>216</v>
      </c>
      <c r="L318" s="33"/>
      <c r="M318" s="139" t="s">
        <v>19</v>
      </c>
      <c r="N318" s="140" t="s">
        <v>45</v>
      </c>
      <c r="P318" s="141">
        <f>O318*H318</f>
        <v>0</v>
      </c>
      <c r="Q318" s="141">
        <v>0</v>
      </c>
      <c r="R318" s="141">
        <f>Q318*H318</f>
        <v>0</v>
      </c>
      <c r="S318" s="141">
        <v>0</v>
      </c>
      <c r="T318" s="142">
        <f>S318*H318</f>
        <v>0</v>
      </c>
      <c r="AR318" s="143" t="s">
        <v>217</v>
      </c>
      <c r="AT318" s="143" t="s">
        <v>212</v>
      </c>
      <c r="AU318" s="143" t="s">
        <v>81</v>
      </c>
      <c r="AY318" s="18" t="s">
        <v>210</v>
      </c>
      <c r="BE318" s="144">
        <f>IF(N318="základní",J318,0)</f>
        <v>0</v>
      </c>
      <c r="BF318" s="144">
        <f>IF(N318="snížená",J318,0)</f>
        <v>0</v>
      </c>
      <c r="BG318" s="144">
        <f>IF(N318="zákl. přenesená",J318,0)</f>
        <v>0</v>
      </c>
      <c r="BH318" s="144">
        <f>IF(N318="sníž. přenesená",J318,0)</f>
        <v>0</v>
      </c>
      <c r="BI318" s="144">
        <f>IF(N318="nulová",J318,0)</f>
        <v>0</v>
      </c>
      <c r="BJ318" s="18" t="s">
        <v>81</v>
      </c>
      <c r="BK318" s="144">
        <f>ROUND(I318*H318,2)</f>
        <v>0</v>
      </c>
      <c r="BL318" s="18" t="s">
        <v>217</v>
      </c>
      <c r="BM318" s="143" t="s">
        <v>1024</v>
      </c>
    </row>
    <row r="319" spans="2:47" s="1" customFormat="1" ht="11.25">
      <c r="B319" s="33"/>
      <c r="D319" s="145" t="s">
        <v>219</v>
      </c>
      <c r="F319" s="146" t="s">
        <v>4751</v>
      </c>
      <c r="I319" s="147"/>
      <c r="L319" s="33"/>
      <c r="M319" s="148"/>
      <c r="T319" s="54"/>
      <c r="AT319" s="18" t="s">
        <v>219</v>
      </c>
      <c r="AU319" s="18" t="s">
        <v>81</v>
      </c>
    </row>
    <row r="320" spans="2:51" s="13" customFormat="1" ht="11.25">
      <c r="B320" s="156"/>
      <c r="D320" s="150" t="s">
        <v>221</v>
      </c>
      <c r="E320" s="157" t="s">
        <v>19</v>
      </c>
      <c r="F320" s="158" t="s">
        <v>3253</v>
      </c>
      <c r="H320" s="159">
        <v>1</v>
      </c>
      <c r="I320" s="160"/>
      <c r="L320" s="156"/>
      <c r="M320" s="161"/>
      <c r="T320" s="162"/>
      <c r="AT320" s="157" t="s">
        <v>221</v>
      </c>
      <c r="AU320" s="157" t="s">
        <v>81</v>
      </c>
      <c r="AV320" s="13" t="s">
        <v>83</v>
      </c>
      <c r="AW320" s="13" t="s">
        <v>34</v>
      </c>
      <c r="AX320" s="13" t="s">
        <v>74</v>
      </c>
      <c r="AY320" s="157" t="s">
        <v>210</v>
      </c>
    </row>
    <row r="321" spans="2:51" s="15" customFormat="1" ht="11.25">
      <c r="B321" s="170"/>
      <c r="D321" s="150" t="s">
        <v>221</v>
      </c>
      <c r="E321" s="171" t="s">
        <v>19</v>
      </c>
      <c r="F321" s="172" t="s">
        <v>236</v>
      </c>
      <c r="H321" s="173">
        <v>1</v>
      </c>
      <c r="I321" s="174"/>
      <c r="L321" s="170"/>
      <c r="M321" s="175"/>
      <c r="T321" s="176"/>
      <c r="AT321" s="171" t="s">
        <v>221</v>
      </c>
      <c r="AU321" s="171" t="s">
        <v>81</v>
      </c>
      <c r="AV321" s="15" t="s">
        <v>217</v>
      </c>
      <c r="AW321" s="15" t="s">
        <v>34</v>
      </c>
      <c r="AX321" s="15" t="s">
        <v>81</v>
      </c>
      <c r="AY321" s="171" t="s">
        <v>210</v>
      </c>
    </row>
    <row r="322" spans="2:65" s="1" customFormat="1" ht="21.75" customHeight="1">
      <c r="B322" s="33"/>
      <c r="C322" s="177" t="s">
        <v>696</v>
      </c>
      <c r="D322" s="177" t="s">
        <v>424</v>
      </c>
      <c r="E322" s="178" t="s">
        <v>4752</v>
      </c>
      <c r="F322" s="179" t="s">
        <v>4753</v>
      </c>
      <c r="G322" s="180" t="s">
        <v>409</v>
      </c>
      <c r="H322" s="181">
        <v>1</v>
      </c>
      <c r="I322" s="182"/>
      <c r="J322" s="183">
        <f>ROUND(I322*H322,2)</f>
        <v>0</v>
      </c>
      <c r="K322" s="179" t="s">
        <v>216</v>
      </c>
      <c r="L322" s="184"/>
      <c r="M322" s="185" t="s">
        <v>19</v>
      </c>
      <c r="N322" s="186" t="s">
        <v>45</v>
      </c>
      <c r="P322" s="141">
        <f>O322*H322</f>
        <v>0</v>
      </c>
      <c r="Q322" s="141">
        <v>0.0025</v>
      </c>
      <c r="R322" s="141">
        <f>Q322*H322</f>
        <v>0.0025</v>
      </c>
      <c r="S322" s="141">
        <v>0</v>
      </c>
      <c r="T322" s="142">
        <f>S322*H322</f>
        <v>0</v>
      </c>
      <c r="AR322" s="143" t="s">
        <v>286</v>
      </c>
      <c r="AT322" s="143" t="s">
        <v>424</v>
      </c>
      <c r="AU322" s="143" t="s">
        <v>81</v>
      </c>
      <c r="AY322" s="18" t="s">
        <v>210</v>
      </c>
      <c r="BE322" s="144">
        <f>IF(N322="základní",J322,0)</f>
        <v>0</v>
      </c>
      <c r="BF322" s="144">
        <f>IF(N322="snížená",J322,0)</f>
        <v>0</v>
      </c>
      <c r="BG322" s="144">
        <f>IF(N322="zákl. přenesená",J322,0)</f>
        <v>0</v>
      </c>
      <c r="BH322" s="144">
        <f>IF(N322="sníž. přenesená",J322,0)</f>
        <v>0</v>
      </c>
      <c r="BI322" s="144">
        <f>IF(N322="nulová",J322,0)</f>
        <v>0</v>
      </c>
      <c r="BJ322" s="18" t="s">
        <v>81</v>
      </c>
      <c r="BK322" s="144">
        <f>ROUND(I322*H322,2)</f>
        <v>0</v>
      </c>
      <c r="BL322" s="18" t="s">
        <v>217</v>
      </c>
      <c r="BM322" s="143" t="s">
        <v>1038</v>
      </c>
    </row>
    <row r="323" spans="2:51" s="13" customFormat="1" ht="11.25">
      <c r="B323" s="156"/>
      <c r="D323" s="150" t="s">
        <v>221</v>
      </c>
      <c r="E323" s="157" t="s">
        <v>19</v>
      </c>
      <c r="F323" s="158" t="s">
        <v>3253</v>
      </c>
      <c r="H323" s="159">
        <v>1</v>
      </c>
      <c r="I323" s="160"/>
      <c r="L323" s="156"/>
      <c r="M323" s="161"/>
      <c r="T323" s="162"/>
      <c r="AT323" s="157" t="s">
        <v>221</v>
      </c>
      <c r="AU323" s="157" t="s">
        <v>81</v>
      </c>
      <c r="AV323" s="13" t="s">
        <v>83</v>
      </c>
      <c r="AW323" s="13" t="s">
        <v>34</v>
      </c>
      <c r="AX323" s="13" t="s">
        <v>74</v>
      </c>
      <c r="AY323" s="157" t="s">
        <v>210</v>
      </c>
    </row>
    <row r="324" spans="2:51" s="15" customFormat="1" ht="11.25">
      <c r="B324" s="170"/>
      <c r="D324" s="150" t="s">
        <v>221</v>
      </c>
      <c r="E324" s="171" t="s">
        <v>19</v>
      </c>
      <c r="F324" s="172" t="s">
        <v>236</v>
      </c>
      <c r="H324" s="173">
        <v>1</v>
      </c>
      <c r="I324" s="174"/>
      <c r="L324" s="170"/>
      <c r="M324" s="175"/>
      <c r="T324" s="176"/>
      <c r="AT324" s="171" t="s">
        <v>221</v>
      </c>
      <c r="AU324" s="171" t="s">
        <v>81</v>
      </c>
      <c r="AV324" s="15" t="s">
        <v>217</v>
      </c>
      <c r="AW324" s="15" t="s">
        <v>34</v>
      </c>
      <c r="AX324" s="15" t="s">
        <v>81</v>
      </c>
      <c r="AY324" s="171" t="s">
        <v>210</v>
      </c>
    </row>
    <row r="325" spans="2:65" s="1" customFormat="1" ht="16.5" customHeight="1">
      <c r="B325" s="33"/>
      <c r="C325" s="132" t="s">
        <v>718</v>
      </c>
      <c r="D325" s="132" t="s">
        <v>212</v>
      </c>
      <c r="E325" s="133" t="s">
        <v>4754</v>
      </c>
      <c r="F325" s="134" t="s">
        <v>4755</v>
      </c>
      <c r="G325" s="135" t="s">
        <v>409</v>
      </c>
      <c r="H325" s="136">
        <v>1</v>
      </c>
      <c r="I325" s="137"/>
      <c r="J325" s="138">
        <f>ROUND(I325*H325,2)</f>
        <v>0</v>
      </c>
      <c r="K325" s="134" t="s">
        <v>216</v>
      </c>
      <c r="L325" s="33"/>
      <c r="M325" s="139" t="s">
        <v>19</v>
      </c>
      <c r="N325" s="140" t="s">
        <v>45</v>
      </c>
      <c r="P325" s="141">
        <f>O325*H325</f>
        <v>0</v>
      </c>
      <c r="Q325" s="141">
        <v>0</v>
      </c>
      <c r="R325" s="141">
        <f>Q325*H325</f>
        <v>0</v>
      </c>
      <c r="S325" s="141">
        <v>0</v>
      </c>
      <c r="T325" s="142">
        <f>S325*H325</f>
        <v>0</v>
      </c>
      <c r="AR325" s="143" t="s">
        <v>217</v>
      </c>
      <c r="AT325" s="143" t="s">
        <v>212</v>
      </c>
      <c r="AU325" s="143" t="s">
        <v>81</v>
      </c>
      <c r="AY325" s="18" t="s">
        <v>210</v>
      </c>
      <c r="BE325" s="144">
        <f>IF(N325="základní",J325,0)</f>
        <v>0</v>
      </c>
      <c r="BF325" s="144">
        <f>IF(N325="snížená",J325,0)</f>
        <v>0</v>
      </c>
      <c r="BG325" s="144">
        <f>IF(N325="zákl. přenesená",J325,0)</f>
        <v>0</v>
      </c>
      <c r="BH325" s="144">
        <f>IF(N325="sníž. přenesená",J325,0)</f>
        <v>0</v>
      </c>
      <c r="BI325" s="144">
        <f>IF(N325="nulová",J325,0)</f>
        <v>0</v>
      </c>
      <c r="BJ325" s="18" t="s">
        <v>81</v>
      </c>
      <c r="BK325" s="144">
        <f>ROUND(I325*H325,2)</f>
        <v>0</v>
      </c>
      <c r="BL325" s="18" t="s">
        <v>217</v>
      </c>
      <c r="BM325" s="143" t="s">
        <v>1049</v>
      </c>
    </row>
    <row r="326" spans="2:47" s="1" customFormat="1" ht="11.25">
      <c r="B326" s="33"/>
      <c r="D326" s="145" t="s">
        <v>219</v>
      </c>
      <c r="F326" s="146" t="s">
        <v>4756</v>
      </c>
      <c r="I326" s="147"/>
      <c r="L326" s="33"/>
      <c r="M326" s="148"/>
      <c r="T326" s="54"/>
      <c r="AT326" s="18" t="s">
        <v>219</v>
      </c>
      <c r="AU326" s="18" t="s">
        <v>81</v>
      </c>
    </row>
    <row r="327" spans="2:51" s="13" customFormat="1" ht="11.25">
      <c r="B327" s="156"/>
      <c r="D327" s="150" t="s">
        <v>221</v>
      </c>
      <c r="E327" s="157" t="s">
        <v>19</v>
      </c>
      <c r="F327" s="158" t="s">
        <v>3253</v>
      </c>
      <c r="H327" s="159">
        <v>1</v>
      </c>
      <c r="I327" s="160"/>
      <c r="L327" s="156"/>
      <c r="M327" s="161"/>
      <c r="T327" s="162"/>
      <c r="AT327" s="157" t="s">
        <v>221</v>
      </c>
      <c r="AU327" s="157" t="s">
        <v>81</v>
      </c>
      <c r="AV327" s="13" t="s">
        <v>83</v>
      </c>
      <c r="AW327" s="13" t="s">
        <v>34</v>
      </c>
      <c r="AX327" s="13" t="s">
        <v>74</v>
      </c>
      <c r="AY327" s="157" t="s">
        <v>210</v>
      </c>
    </row>
    <row r="328" spans="2:51" s="15" customFormat="1" ht="11.25">
      <c r="B328" s="170"/>
      <c r="D328" s="150" t="s">
        <v>221</v>
      </c>
      <c r="E328" s="171" t="s">
        <v>19</v>
      </c>
      <c r="F328" s="172" t="s">
        <v>236</v>
      </c>
      <c r="H328" s="173">
        <v>1</v>
      </c>
      <c r="I328" s="174"/>
      <c r="L328" s="170"/>
      <c r="M328" s="175"/>
      <c r="T328" s="176"/>
      <c r="AT328" s="171" t="s">
        <v>221</v>
      </c>
      <c r="AU328" s="171" t="s">
        <v>81</v>
      </c>
      <c r="AV328" s="15" t="s">
        <v>217</v>
      </c>
      <c r="AW328" s="15" t="s">
        <v>34</v>
      </c>
      <c r="AX328" s="15" t="s">
        <v>81</v>
      </c>
      <c r="AY328" s="171" t="s">
        <v>210</v>
      </c>
    </row>
    <row r="329" spans="2:65" s="1" customFormat="1" ht="16.5" customHeight="1">
      <c r="B329" s="33"/>
      <c r="C329" s="177" t="s">
        <v>820</v>
      </c>
      <c r="D329" s="177" t="s">
        <v>424</v>
      </c>
      <c r="E329" s="178" t="s">
        <v>4757</v>
      </c>
      <c r="F329" s="179" t="s">
        <v>4758</v>
      </c>
      <c r="G329" s="180" t="s">
        <v>409</v>
      </c>
      <c r="H329" s="181">
        <v>1</v>
      </c>
      <c r="I329" s="182"/>
      <c r="J329" s="183">
        <f>ROUND(I329*H329,2)</f>
        <v>0</v>
      </c>
      <c r="K329" s="179" t="s">
        <v>216</v>
      </c>
      <c r="L329" s="184"/>
      <c r="M329" s="185" t="s">
        <v>19</v>
      </c>
      <c r="N329" s="186" t="s">
        <v>45</v>
      </c>
      <c r="P329" s="141">
        <f>O329*H329</f>
        <v>0</v>
      </c>
      <c r="Q329" s="141">
        <v>0.0035</v>
      </c>
      <c r="R329" s="141">
        <f>Q329*H329</f>
        <v>0.0035</v>
      </c>
      <c r="S329" s="141">
        <v>0</v>
      </c>
      <c r="T329" s="142">
        <f>S329*H329</f>
        <v>0</v>
      </c>
      <c r="AR329" s="143" t="s">
        <v>286</v>
      </c>
      <c r="AT329" s="143" t="s">
        <v>424</v>
      </c>
      <c r="AU329" s="143" t="s">
        <v>81</v>
      </c>
      <c r="AY329" s="18" t="s">
        <v>210</v>
      </c>
      <c r="BE329" s="144">
        <f>IF(N329="základní",J329,0)</f>
        <v>0</v>
      </c>
      <c r="BF329" s="144">
        <f>IF(N329="snížená",J329,0)</f>
        <v>0</v>
      </c>
      <c r="BG329" s="144">
        <f>IF(N329="zákl. přenesená",J329,0)</f>
        <v>0</v>
      </c>
      <c r="BH329" s="144">
        <f>IF(N329="sníž. přenesená",J329,0)</f>
        <v>0</v>
      </c>
      <c r="BI329" s="144">
        <f>IF(N329="nulová",J329,0)</f>
        <v>0</v>
      </c>
      <c r="BJ329" s="18" t="s">
        <v>81</v>
      </c>
      <c r="BK329" s="144">
        <f>ROUND(I329*H329,2)</f>
        <v>0</v>
      </c>
      <c r="BL329" s="18" t="s">
        <v>217</v>
      </c>
      <c r="BM329" s="143" t="s">
        <v>1060</v>
      </c>
    </row>
    <row r="330" spans="2:51" s="13" customFormat="1" ht="11.25">
      <c r="B330" s="156"/>
      <c r="D330" s="150" t="s">
        <v>221</v>
      </c>
      <c r="E330" s="157" t="s">
        <v>19</v>
      </c>
      <c r="F330" s="158" t="s">
        <v>3253</v>
      </c>
      <c r="H330" s="159">
        <v>1</v>
      </c>
      <c r="I330" s="160"/>
      <c r="L330" s="156"/>
      <c r="M330" s="161"/>
      <c r="T330" s="162"/>
      <c r="AT330" s="157" t="s">
        <v>221</v>
      </c>
      <c r="AU330" s="157" t="s">
        <v>81</v>
      </c>
      <c r="AV330" s="13" t="s">
        <v>83</v>
      </c>
      <c r="AW330" s="13" t="s">
        <v>34</v>
      </c>
      <c r="AX330" s="13" t="s">
        <v>74</v>
      </c>
      <c r="AY330" s="157" t="s">
        <v>210</v>
      </c>
    </row>
    <row r="331" spans="2:51" s="15" customFormat="1" ht="11.25">
      <c r="B331" s="170"/>
      <c r="D331" s="150" t="s">
        <v>221</v>
      </c>
      <c r="E331" s="171" t="s">
        <v>19</v>
      </c>
      <c r="F331" s="172" t="s">
        <v>236</v>
      </c>
      <c r="H331" s="173">
        <v>1</v>
      </c>
      <c r="I331" s="174"/>
      <c r="L331" s="170"/>
      <c r="M331" s="175"/>
      <c r="T331" s="176"/>
      <c r="AT331" s="171" t="s">
        <v>221</v>
      </c>
      <c r="AU331" s="171" t="s">
        <v>81</v>
      </c>
      <c r="AV331" s="15" t="s">
        <v>217</v>
      </c>
      <c r="AW331" s="15" t="s">
        <v>34</v>
      </c>
      <c r="AX331" s="15" t="s">
        <v>81</v>
      </c>
      <c r="AY331" s="171" t="s">
        <v>210</v>
      </c>
    </row>
    <row r="332" spans="2:65" s="1" customFormat="1" ht="24.2" customHeight="1">
      <c r="B332" s="33"/>
      <c r="C332" s="132" t="s">
        <v>847</v>
      </c>
      <c r="D332" s="132" t="s">
        <v>212</v>
      </c>
      <c r="E332" s="133" t="s">
        <v>4409</v>
      </c>
      <c r="F332" s="134" t="s">
        <v>4410</v>
      </c>
      <c r="G332" s="135" t="s">
        <v>409</v>
      </c>
      <c r="H332" s="136">
        <v>1</v>
      </c>
      <c r="I332" s="137"/>
      <c r="J332" s="138">
        <f>ROUND(I332*H332,2)</f>
        <v>0</v>
      </c>
      <c r="K332" s="134" t="s">
        <v>216</v>
      </c>
      <c r="L332" s="33"/>
      <c r="M332" s="139" t="s">
        <v>19</v>
      </c>
      <c r="N332" s="140" t="s">
        <v>45</v>
      </c>
      <c r="P332" s="141">
        <f>O332*H332</f>
        <v>0</v>
      </c>
      <c r="Q332" s="141">
        <v>0.00072</v>
      </c>
      <c r="R332" s="141">
        <f>Q332*H332</f>
        <v>0.00072</v>
      </c>
      <c r="S332" s="141">
        <v>0</v>
      </c>
      <c r="T332" s="142">
        <f>S332*H332</f>
        <v>0</v>
      </c>
      <c r="AR332" s="143" t="s">
        <v>217</v>
      </c>
      <c r="AT332" s="143" t="s">
        <v>212</v>
      </c>
      <c r="AU332" s="143" t="s">
        <v>81</v>
      </c>
      <c r="AY332" s="18" t="s">
        <v>210</v>
      </c>
      <c r="BE332" s="144">
        <f>IF(N332="základní",J332,0)</f>
        <v>0</v>
      </c>
      <c r="BF332" s="144">
        <f>IF(N332="snížená",J332,0)</f>
        <v>0</v>
      </c>
      <c r="BG332" s="144">
        <f>IF(N332="zákl. přenesená",J332,0)</f>
        <v>0</v>
      </c>
      <c r="BH332" s="144">
        <f>IF(N332="sníž. přenesená",J332,0)</f>
        <v>0</v>
      </c>
      <c r="BI332" s="144">
        <f>IF(N332="nulová",J332,0)</f>
        <v>0</v>
      </c>
      <c r="BJ332" s="18" t="s">
        <v>81</v>
      </c>
      <c r="BK332" s="144">
        <f>ROUND(I332*H332,2)</f>
        <v>0</v>
      </c>
      <c r="BL332" s="18" t="s">
        <v>217</v>
      </c>
      <c r="BM332" s="143" t="s">
        <v>1095</v>
      </c>
    </row>
    <row r="333" spans="2:47" s="1" customFormat="1" ht="11.25">
      <c r="B333" s="33"/>
      <c r="D333" s="145" t="s">
        <v>219</v>
      </c>
      <c r="F333" s="146" t="s">
        <v>4411</v>
      </c>
      <c r="I333" s="147"/>
      <c r="L333" s="33"/>
      <c r="M333" s="148"/>
      <c r="T333" s="54"/>
      <c r="AT333" s="18" t="s">
        <v>219</v>
      </c>
      <c r="AU333" s="18" t="s">
        <v>81</v>
      </c>
    </row>
    <row r="334" spans="2:51" s="13" customFormat="1" ht="11.25">
      <c r="B334" s="156"/>
      <c r="D334" s="150" t="s">
        <v>221</v>
      </c>
      <c r="E334" s="157" t="s">
        <v>19</v>
      </c>
      <c r="F334" s="158" t="s">
        <v>3253</v>
      </c>
      <c r="H334" s="159">
        <v>1</v>
      </c>
      <c r="I334" s="160"/>
      <c r="L334" s="156"/>
      <c r="M334" s="161"/>
      <c r="T334" s="162"/>
      <c r="AT334" s="157" t="s">
        <v>221</v>
      </c>
      <c r="AU334" s="157" t="s">
        <v>81</v>
      </c>
      <c r="AV334" s="13" t="s">
        <v>83</v>
      </c>
      <c r="AW334" s="13" t="s">
        <v>34</v>
      </c>
      <c r="AX334" s="13" t="s">
        <v>74</v>
      </c>
      <c r="AY334" s="157" t="s">
        <v>210</v>
      </c>
    </row>
    <row r="335" spans="2:51" s="15" customFormat="1" ht="11.25">
      <c r="B335" s="170"/>
      <c r="D335" s="150" t="s">
        <v>221</v>
      </c>
      <c r="E335" s="171" t="s">
        <v>19</v>
      </c>
      <c r="F335" s="172" t="s">
        <v>236</v>
      </c>
      <c r="H335" s="173">
        <v>1</v>
      </c>
      <c r="I335" s="174"/>
      <c r="L335" s="170"/>
      <c r="M335" s="175"/>
      <c r="T335" s="176"/>
      <c r="AT335" s="171" t="s">
        <v>221</v>
      </c>
      <c r="AU335" s="171" t="s">
        <v>81</v>
      </c>
      <c r="AV335" s="15" t="s">
        <v>217</v>
      </c>
      <c r="AW335" s="15" t="s">
        <v>34</v>
      </c>
      <c r="AX335" s="15" t="s">
        <v>81</v>
      </c>
      <c r="AY335" s="171" t="s">
        <v>210</v>
      </c>
    </row>
    <row r="336" spans="2:65" s="1" customFormat="1" ht="16.5" customHeight="1">
      <c r="B336" s="33"/>
      <c r="C336" s="177" t="s">
        <v>855</v>
      </c>
      <c r="D336" s="177" t="s">
        <v>424</v>
      </c>
      <c r="E336" s="178" t="s">
        <v>4759</v>
      </c>
      <c r="F336" s="179" t="s">
        <v>4760</v>
      </c>
      <c r="G336" s="180" t="s">
        <v>409</v>
      </c>
      <c r="H336" s="181">
        <v>1</v>
      </c>
      <c r="I336" s="182"/>
      <c r="J336" s="183">
        <f>ROUND(I336*H336,2)</f>
        <v>0</v>
      </c>
      <c r="K336" s="179" t="s">
        <v>216</v>
      </c>
      <c r="L336" s="184"/>
      <c r="M336" s="185" t="s">
        <v>19</v>
      </c>
      <c r="N336" s="186" t="s">
        <v>45</v>
      </c>
      <c r="P336" s="141">
        <f>O336*H336</f>
        <v>0</v>
      </c>
      <c r="Q336" s="141">
        <v>0</v>
      </c>
      <c r="R336" s="141">
        <f>Q336*H336</f>
        <v>0</v>
      </c>
      <c r="S336" s="141">
        <v>0</v>
      </c>
      <c r="T336" s="142">
        <f>S336*H336</f>
        <v>0</v>
      </c>
      <c r="AR336" s="143" t="s">
        <v>286</v>
      </c>
      <c r="AT336" s="143" t="s">
        <v>424</v>
      </c>
      <c r="AU336" s="143" t="s">
        <v>81</v>
      </c>
      <c r="AY336" s="18" t="s">
        <v>210</v>
      </c>
      <c r="BE336" s="144">
        <f>IF(N336="základní",J336,0)</f>
        <v>0</v>
      </c>
      <c r="BF336" s="144">
        <f>IF(N336="snížená",J336,0)</f>
        <v>0</v>
      </c>
      <c r="BG336" s="144">
        <f>IF(N336="zákl. přenesená",J336,0)</f>
        <v>0</v>
      </c>
      <c r="BH336" s="144">
        <f>IF(N336="sníž. přenesená",J336,0)</f>
        <v>0</v>
      </c>
      <c r="BI336" s="144">
        <f>IF(N336="nulová",J336,0)</f>
        <v>0</v>
      </c>
      <c r="BJ336" s="18" t="s">
        <v>81</v>
      </c>
      <c r="BK336" s="144">
        <f>ROUND(I336*H336,2)</f>
        <v>0</v>
      </c>
      <c r="BL336" s="18" t="s">
        <v>217</v>
      </c>
      <c r="BM336" s="143" t="s">
        <v>1109</v>
      </c>
    </row>
    <row r="337" spans="2:51" s="13" customFormat="1" ht="11.25">
      <c r="B337" s="156"/>
      <c r="D337" s="150" t="s">
        <v>221</v>
      </c>
      <c r="E337" s="157" t="s">
        <v>19</v>
      </c>
      <c r="F337" s="158" t="s">
        <v>3253</v>
      </c>
      <c r="H337" s="159">
        <v>1</v>
      </c>
      <c r="I337" s="160"/>
      <c r="L337" s="156"/>
      <c r="M337" s="161"/>
      <c r="T337" s="162"/>
      <c r="AT337" s="157" t="s">
        <v>221</v>
      </c>
      <c r="AU337" s="157" t="s">
        <v>81</v>
      </c>
      <c r="AV337" s="13" t="s">
        <v>83</v>
      </c>
      <c r="AW337" s="13" t="s">
        <v>34</v>
      </c>
      <c r="AX337" s="13" t="s">
        <v>74</v>
      </c>
      <c r="AY337" s="157" t="s">
        <v>210</v>
      </c>
    </row>
    <row r="338" spans="2:51" s="15" customFormat="1" ht="11.25">
      <c r="B338" s="170"/>
      <c r="D338" s="150" t="s">
        <v>221</v>
      </c>
      <c r="E338" s="171" t="s">
        <v>19</v>
      </c>
      <c r="F338" s="172" t="s">
        <v>236</v>
      </c>
      <c r="H338" s="173">
        <v>1</v>
      </c>
      <c r="I338" s="174"/>
      <c r="L338" s="170"/>
      <c r="M338" s="175"/>
      <c r="T338" s="176"/>
      <c r="AT338" s="171" t="s">
        <v>221</v>
      </c>
      <c r="AU338" s="171" t="s">
        <v>81</v>
      </c>
      <c r="AV338" s="15" t="s">
        <v>217</v>
      </c>
      <c r="AW338" s="15" t="s">
        <v>34</v>
      </c>
      <c r="AX338" s="15" t="s">
        <v>81</v>
      </c>
      <c r="AY338" s="171" t="s">
        <v>210</v>
      </c>
    </row>
    <row r="339" spans="2:65" s="1" customFormat="1" ht="16.5" customHeight="1">
      <c r="B339" s="33"/>
      <c r="C339" s="132" t="s">
        <v>860</v>
      </c>
      <c r="D339" s="132" t="s">
        <v>212</v>
      </c>
      <c r="E339" s="133" t="s">
        <v>4761</v>
      </c>
      <c r="F339" s="134" t="s">
        <v>4762</v>
      </c>
      <c r="G339" s="135" t="s">
        <v>459</v>
      </c>
      <c r="H339" s="136">
        <v>1</v>
      </c>
      <c r="I339" s="137"/>
      <c r="J339" s="138">
        <f>ROUND(I339*H339,2)</f>
        <v>0</v>
      </c>
      <c r="K339" s="134" t="s">
        <v>216</v>
      </c>
      <c r="L339" s="33"/>
      <c r="M339" s="139" t="s">
        <v>19</v>
      </c>
      <c r="N339" s="140" t="s">
        <v>45</v>
      </c>
      <c r="P339" s="141">
        <f>O339*H339</f>
        <v>0</v>
      </c>
      <c r="Q339" s="141">
        <v>0.01093</v>
      </c>
      <c r="R339" s="141">
        <f>Q339*H339</f>
        <v>0.01093</v>
      </c>
      <c r="S339" s="141">
        <v>0</v>
      </c>
      <c r="T339" s="142">
        <f>S339*H339</f>
        <v>0</v>
      </c>
      <c r="AR339" s="143" t="s">
        <v>217</v>
      </c>
      <c r="AT339" s="143" t="s">
        <v>212</v>
      </c>
      <c r="AU339" s="143" t="s">
        <v>81</v>
      </c>
      <c r="AY339" s="18" t="s">
        <v>210</v>
      </c>
      <c r="BE339" s="144">
        <f>IF(N339="základní",J339,0)</f>
        <v>0</v>
      </c>
      <c r="BF339" s="144">
        <f>IF(N339="snížená",J339,0)</f>
        <v>0</v>
      </c>
      <c r="BG339" s="144">
        <f>IF(N339="zákl. přenesená",J339,0)</f>
        <v>0</v>
      </c>
      <c r="BH339" s="144">
        <f>IF(N339="sníž. přenesená",J339,0)</f>
        <v>0</v>
      </c>
      <c r="BI339" s="144">
        <f>IF(N339="nulová",J339,0)</f>
        <v>0</v>
      </c>
      <c r="BJ339" s="18" t="s">
        <v>81</v>
      </c>
      <c r="BK339" s="144">
        <f>ROUND(I339*H339,2)</f>
        <v>0</v>
      </c>
      <c r="BL339" s="18" t="s">
        <v>217</v>
      </c>
      <c r="BM339" s="143" t="s">
        <v>1120</v>
      </c>
    </row>
    <row r="340" spans="2:47" s="1" customFormat="1" ht="11.25">
      <c r="B340" s="33"/>
      <c r="D340" s="145" t="s">
        <v>219</v>
      </c>
      <c r="F340" s="146" t="s">
        <v>4763</v>
      </c>
      <c r="I340" s="147"/>
      <c r="L340" s="33"/>
      <c r="M340" s="148"/>
      <c r="T340" s="54"/>
      <c r="AT340" s="18" t="s">
        <v>219</v>
      </c>
      <c r="AU340" s="18" t="s">
        <v>81</v>
      </c>
    </row>
    <row r="341" spans="2:51" s="13" customFormat="1" ht="11.25">
      <c r="B341" s="156"/>
      <c r="D341" s="150" t="s">
        <v>221</v>
      </c>
      <c r="E341" s="157" t="s">
        <v>19</v>
      </c>
      <c r="F341" s="158" t="s">
        <v>3253</v>
      </c>
      <c r="H341" s="159">
        <v>1</v>
      </c>
      <c r="I341" s="160"/>
      <c r="L341" s="156"/>
      <c r="M341" s="161"/>
      <c r="T341" s="162"/>
      <c r="AT341" s="157" t="s">
        <v>221</v>
      </c>
      <c r="AU341" s="157" t="s">
        <v>81</v>
      </c>
      <c r="AV341" s="13" t="s">
        <v>83</v>
      </c>
      <c r="AW341" s="13" t="s">
        <v>34</v>
      </c>
      <c r="AX341" s="13" t="s">
        <v>74</v>
      </c>
      <c r="AY341" s="157" t="s">
        <v>210</v>
      </c>
    </row>
    <row r="342" spans="2:51" s="15" customFormat="1" ht="11.25">
      <c r="B342" s="170"/>
      <c r="D342" s="150" t="s">
        <v>221</v>
      </c>
      <c r="E342" s="171" t="s">
        <v>19</v>
      </c>
      <c r="F342" s="172" t="s">
        <v>236</v>
      </c>
      <c r="H342" s="173">
        <v>1</v>
      </c>
      <c r="I342" s="174"/>
      <c r="L342" s="170"/>
      <c r="M342" s="175"/>
      <c r="T342" s="176"/>
      <c r="AT342" s="171" t="s">
        <v>221</v>
      </c>
      <c r="AU342" s="171" t="s">
        <v>81</v>
      </c>
      <c r="AV342" s="15" t="s">
        <v>217</v>
      </c>
      <c r="AW342" s="15" t="s">
        <v>34</v>
      </c>
      <c r="AX342" s="15" t="s">
        <v>81</v>
      </c>
      <c r="AY342" s="171" t="s">
        <v>210</v>
      </c>
    </row>
    <row r="343" spans="2:65" s="1" customFormat="1" ht="24.2" customHeight="1">
      <c r="B343" s="33"/>
      <c r="C343" s="132" t="s">
        <v>865</v>
      </c>
      <c r="D343" s="132" t="s">
        <v>212</v>
      </c>
      <c r="E343" s="133" t="s">
        <v>4414</v>
      </c>
      <c r="F343" s="134" t="s">
        <v>4415</v>
      </c>
      <c r="G343" s="135" t="s">
        <v>417</v>
      </c>
      <c r="H343" s="136">
        <v>16.5</v>
      </c>
      <c r="I343" s="137"/>
      <c r="J343" s="138">
        <f>ROUND(I343*H343,2)</f>
        <v>0</v>
      </c>
      <c r="K343" s="134" t="s">
        <v>216</v>
      </c>
      <c r="L343" s="33"/>
      <c r="M343" s="139" t="s">
        <v>19</v>
      </c>
      <c r="N343" s="140" t="s">
        <v>45</v>
      </c>
      <c r="P343" s="141">
        <f>O343*H343</f>
        <v>0</v>
      </c>
      <c r="Q343" s="141">
        <v>0.00035</v>
      </c>
      <c r="R343" s="141">
        <f>Q343*H343</f>
        <v>0.005775</v>
      </c>
      <c r="S343" s="141">
        <v>0</v>
      </c>
      <c r="T343" s="142">
        <f>S343*H343</f>
        <v>0</v>
      </c>
      <c r="AR343" s="143" t="s">
        <v>217</v>
      </c>
      <c r="AT343" s="143" t="s">
        <v>212</v>
      </c>
      <c r="AU343" s="143" t="s">
        <v>81</v>
      </c>
      <c r="AY343" s="18" t="s">
        <v>210</v>
      </c>
      <c r="BE343" s="144">
        <f>IF(N343="základní",J343,0)</f>
        <v>0</v>
      </c>
      <c r="BF343" s="144">
        <f>IF(N343="snížená",J343,0)</f>
        <v>0</v>
      </c>
      <c r="BG343" s="144">
        <f>IF(N343="zákl. přenesená",J343,0)</f>
        <v>0</v>
      </c>
      <c r="BH343" s="144">
        <f>IF(N343="sníž. přenesená",J343,0)</f>
        <v>0</v>
      </c>
      <c r="BI343" s="144">
        <f>IF(N343="nulová",J343,0)</f>
        <v>0</v>
      </c>
      <c r="BJ343" s="18" t="s">
        <v>81</v>
      </c>
      <c r="BK343" s="144">
        <f>ROUND(I343*H343,2)</f>
        <v>0</v>
      </c>
      <c r="BL343" s="18" t="s">
        <v>217</v>
      </c>
      <c r="BM343" s="143" t="s">
        <v>1132</v>
      </c>
    </row>
    <row r="344" spans="2:47" s="1" customFormat="1" ht="11.25">
      <c r="B344" s="33"/>
      <c r="D344" s="145" t="s">
        <v>219</v>
      </c>
      <c r="F344" s="146" t="s">
        <v>4416</v>
      </c>
      <c r="I344" s="147"/>
      <c r="L344" s="33"/>
      <c r="M344" s="148"/>
      <c r="T344" s="54"/>
      <c r="AT344" s="18" t="s">
        <v>219</v>
      </c>
      <c r="AU344" s="18" t="s">
        <v>81</v>
      </c>
    </row>
    <row r="345" spans="2:51" s="13" customFormat="1" ht="11.25">
      <c r="B345" s="156"/>
      <c r="D345" s="150" t="s">
        <v>221</v>
      </c>
      <c r="E345" s="157" t="s">
        <v>19</v>
      </c>
      <c r="F345" s="158" t="s">
        <v>4686</v>
      </c>
      <c r="H345" s="159">
        <v>16.5</v>
      </c>
      <c r="I345" s="160"/>
      <c r="L345" s="156"/>
      <c r="M345" s="161"/>
      <c r="T345" s="162"/>
      <c r="AT345" s="157" t="s">
        <v>221</v>
      </c>
      <c r="AU345" s="157" t="s">
        <v>81</v>
      </c>
      <c r="AV345" s="13" t="s">
        <v>83</v>
      </c>
      <c r="AW345" s="13" t="s">
        <v>34</v>
      </c>
      <c r="AX345" s="13" t="s">
        <v>74</v>
      </c>
      <c r="AY345" s="157" t="s">
        <v>210</v>
      </c>
    </row>
    <row r="346" spans="2:51" s="15" customFormat="1" ht="11.25">
      <c r="B346" s="170"/>
      <c r="D346" s="150" t="s">
        <v>221</v>
      </c>
      <c r="E346" s="171" t="s">
        <v>19</v>
      </c>
      <c r="F346" s="172" t="s">
        <v>236</v>
      </c>
      <c r="H346" s="173">
        <v>16.5</v>
      </c>
      <c r="I346" s="174"/>
      <c r="L346" s="170"/>
      <c r="M346" s="175"/>
      <c r="T346" s="176"/>
      <c r="AT346" s="171" t="s">
        <v>221</v>
      </c>
      <c r="AU346" s="171" t="s">
        <v>81</v>
      </c>
      <c r="AV346" s="15" t="s">
        <v>217</v>
      </c>
      <c r="AW346" s="15" t="s">
        <v>34</v>
      </c>
      <c r="AX346" s="15" t="s">
        <v>81</v>
      </c>
      <c r="AY346" s="171" t="s">
        <v>210</v>
      </c>
    </row>
    <row r="347" spans="2:65" s="1" customFormat="1" ht="16.5" customHeight="1">
      <c r="B347" s="33"/>
      <c r="C347" s="132" t="s">
        <v>872</v>
      </c>
      <c r="D347" s="132" t="s">
        <v>212</v>
      </c>
      <c r="E347" s="133" t="s">
        <v>4418</v>
      </c>
      <c r="F347" s="134" t="s">
        <v>4419</v>
      </c>
      <c r="G347" s="135" t="s">
        <v>417</v>
      </c>
      <c r="H347" s="136">
        <v>16.5</v>
      </c>
      <c r="I347" s="137"/>
      <c r="J347" s="138">
        <f>ROUND(I347*H347,2)</f>
        <v>0</v>
      </c>
      <c r="K347" s="134" t="s">
        <v>216</v>
      </c>
      <c r="L347" s="33"/>
      <c r="M347" s="139" t="s">
        <v>19</v>
      </c>
      <c r="N347" s="140" t="s">
        <v>45</v>
      </c>
      <c r="P347" s="141">
        <f>O347*H347</f>
        <v>0</v>
      </c>
      <c r="Q347" s="141">
        <v>0</v>
      </c>
      <c r="R347" s="141">
        <f>Q347*H347</f>
        <v>0</v>
      </c>
      <c r="S347" s="141">
        <v>0</v>
      </c>
      <c r="T347" s="142">
        <f>S347*H347</f>
        <v>0</v>
      </c>
      <c r="AR347" s="143" t="s">
        <v>217</v>
      </c>
      <c r="AT347" s="143" t="s">
        <v>212</v>
      </c>
      <c r="AU347" s="143" t="s">
        <v>81</v>
      </c>
      <c r="AY347" s="18" t="s">
        <v>210</v>
      </c>
      <c r="BE347" s="144">
        <f>IF(N347="základní",J347,0)</f>
        <v>0</v>
      </c>
      <c r="BF347" s="144">
        <f>IF(N347="snížená",J347,0)</f>
        <v>0</v>
      </c>
      <c r="BG347" s="144">
        <f>IF(N347="zákl. přenesená",J347,0)</f>
        <v>0</v>
      </c>
      <c r="BH347" s="144">
        <f>IF(N347="sníž. přenesená",J347,0)</f>
        <v>0</v>
      </c>
      <c r="BI347" s="144">
        <f>IF(N347="nulová",J347,0)</f>
        <v>0</v>
      </c>
      <c r="BJ347" s="18" t="s">
        <v>81</v>
      </c>
      <c r="BK347" s="144">
        <f>ROUND(I347*H347,2)</f>
        <v>0</v>
      </c>
      <c r="BL347" s="18" t="s">
        <v>217</v>
      </c>
      <c r="BM347" s="143" t="s">
        <v>1145</v>
      </c>
    </row>
    <row r="348" spans="2:47" s="1" customFormat="1" ht="11.25">
      <c r="B348" s="33"/>
      <c r="D348" s="145" t="s">
        <v>219</v>
      </c>
      <c r="F348" s="146" t="s">
        <v>4420</v>
      </c>
      <c r="I348" s="147"/>
      <c r="L348" s="33"/>
      <c r="M348" s="148"/>
      <c r="T348" s="54"/>
      <c r="AT348" s="18" t="s">
        <v>219</v>
      </c>
      <c r="AU348" s="18" t="s">
        <v>81</v>
      </c>
    </row>
    <row r="349" spans="2:51" s="13" customFormat="1" ht="11.25">
      <c r="B349" s="156"/>
      <c r="D349" s="150" t="s">
        <v>221</v>
      </c>
      <c r="E349" s="157" t="s">
        <v>19</v>
      </c>
      <c r="F349" s="158" t="s">
        <v>4686</v>
      </c>
      <c r="H349" s="159">
        <v>16.5</v>
      </c>
      <c r="I349" s="160"/>
      <c r="L349" s="156"/>
      <c r="M349" s="161"/>
      <c r="T349" s="162"/>
      <c r="AT349" s="157" t="s">
        <v>221</v>
      </c>
      <c r="AU349" s="157" t="s">
        <v>81</v>
      </c>
      <c r="AV349" s="13" t="s">
        <v>83</v>
      </c>
      <c r="AW349" s="13" t="s">
        <v>34</v>
      </c>
      <c r="AX349" s="13" t="s">
        <v>74</v>
      </c>
      <c r="AY349" s="157" t="s">
        <v>210</v>
      </c>
    </row>
    <row r="350" spans="2:51" s="15" customFormat="1" ht="11.25">
      <c r="B350" s="170"/>
      <c r="D350" s="150" t="s">
        <v>221</v>
      </c>
      <c r="E350" s="171" t="s">
        <v>19</v>
      </c>
      <c r="F350" s="172" t="s">
        <v>236</v>
      </c>
      <c r="H350" s="173">
        <v>16.5</v>
      </c>
      <c r="I350" s="174"/>
      <c r="L350" s="170"/>
      <c r="M350" s="175"/>
      <c r="T350" s="176"/>
      <c r="AT350" s="171" t="s">
        <v>221</v>
      </c>
      <c r="AU350" s="171" t="s">
        <v>81</v>
      </c>
      <c r="AV350" s="15" t="s">
        <v>217</v>
      </c>
      <c r="AW350" s="15" t="s">
        <v>34</v>
      </c>
      <c r="AX350" s="15" t="s">
        <v>81</v>
      </c>
      <c r="AY350" s="171" t="s">
        <v>210</v>
      </c>
    </row>
    <row r="351" spans="2:63" s="11" customFormat="1" ht="25.9" customHeight="1">
      <c r="B351" s="120"/>
      <c r="D351" s="121" t="s">
        <v>73</v>
      </c>
      <c r="E351" s="122" t="s">
        <v>4385</v>
      </c>
      <c r="F351" s="122" t="s">
        <v>4764</v>
      </c>
      <c r="I351" s="123"/>
      <c r="J351" s="124">
        <f>BK351</f>
        <v>0</v>
      </c>
      <c r="L351" s="120"/>
      <c r="M351" s="125"/>
      <c r="P351" s="126">
        <f>SUM(P352:P375)</f>
        <v>0</v>
      </c>
      <c r="R351" s="126">
        <f>SUM(R352:R375)</f>
        <v>0.5598</v>
      </c>
      <c r="T351" s="127">
        <f>SUM(T352:T375)</f>
        <v>0</v>
      </c>
      <c r="AR351" s="121" t="s">
        <v>81</v>
      </c>
      <c r="AT351" s="128" t="s">
        <v>73</v>
      </c>
      <c r="AU351" s="128" t="s">
        <v>74</v>
      </c>
      <c r="AY351" s="121" t="s">
        <v>210</v>
      </c>
      <c r="BK351" s="129">
        <f>SUM(BK352:BK375)</f>
        <v>0</v>
      </c>
    </row>
    <row r="352" spans="2:65" s="1" customFormat="1" ht="16.5" customHeight="1">
      <c r="B352" s="33"/>
      <c r="C352" s="132" t="s">
        <v>879</v>
      </c>
      <c r="D352" s="132" t="s">
        <v>212</v>
      </c>
      <c r="E352" s="133" t="s">
        <v>4765</v>
      </c>
      <c r="F352" s="134" t="s">
        <v>4766</v>
      </c>
      <c r="G352" s="135" t="s">
        <v>409</v>
      </c>
      <c r="H352" s="136">
        <v>1</v>
      </c>
      <c r="I352" s="137"/>
      <c r="J352" s="138">
        <f>ROUND(I352*H352,2)</f>
        <v>0</v>
      </c>
      <c r="K352" s="134" t="s">
        <v>216</v>
      </c>
      <c r="L352" s="33"/>
      <c r="M352" s="139" t="s">
        <v>19</v>
      </c>
      <c r="N352" s="140" t="s">
        <v>45</v>
      </c>
      <c r="P352" s="141">
        <f>O352*H352</f>
        <v>0</v>
      </c>
      <c r="Q352" s="141">
        <v>0.38627</v>
      </c>
      <c r="R352" s="141">
        <f>Q352*H352</f>
        <v>0.38627</v>
      </c>
      <c r="S352" s="141">
        <v>0</v>
      </c>
      <c r="T352" s="142">
        <f>S352*H352</f>
        <v>0</v>
      </c>
      <c r="AR352" s="143" t="s">
        <v>217</v>
      </c>
      <c r="AT352" s="143" t="s">
        <v>212</v>
      </c>
      <c r="AU352" s="143" t="s">
        <v>81</v>
      </c>
      <c r="AY352" s="18" t="s">
        <v>210</v>
      </c>
      <c r="BE352" s="144">
        <f>IF(N352="základní",J352,0)</f>
        <v>0</v>
      </c>
      <c r="BF352" s="144">
        <f>IF(N352="snížená",J352,0)</f>
        <v>0</v>
      </c>
      <c r="BG352" s="144">
        <f>IF(N352="zákl. přenesená",J352,0)</f>
        <v>0</v>
      </c>
      <c r="BH352" s="144">
        <f>IF(N352="sníž. přenesená",J352,0)</f>
        <v>0</v>
      </c>
      <c r="BI352" s="144">
        <f>IF(N352="nulová",J352,0)</f>
        <v>0</v>
      </c>
      <c r="BJ352" s="18" t="s">
        <v>81</v>
      </c>
      <c r="BK352" s="144">
        <f>ROUND(I352*H352,2)</f>
        <v>0</v>
      </c>
      <c r="BL352" s="18" t="s">
        <v>217</v>
      </c>
      <c r="BM352" s="143" t="s">
        <v>1157</v>
      </c>
    </row>
    <row r="353" spans="2:47" s="1" customFormat="1" ht="11.25">
      <c r="B353" s="33"/>
      <c r="D353" s="145" t="s">
        <v>219</v>
      </c>
      <c r="F353" s="146" t="s">
        <v>4767</v>
      </c>
      <c r="I353" s="147"/>
      <c r="L353" s="33"/>
      <c r="M353" s="148"/>
      <c r="T353" s="54"/>
      <c r="AT353" s="18" t="s">
        <v>219</v>
      </c>
      <c r="AU353" s="18" t="s">
        <v>81</v>
      </c>
    </row>
    <row r="354" spans="2:51" s="13" customFormat="1" ht="11.25">
      <c r="B354" s="156"/>
      <c r="D354" s="150" t="s">
        <v>221</v>
      </c>
      <c r="E354" s="157" t="s">
        <v>19</v>
      </c>
      <c r="F354" s="158" t="s">
        <v>3253</v>
      </c>
      <c r="H354" s="159">
        <v>1</v>
      </c>
      <c r="I354" s="160"/>
      <c r="L354" s="156"/>
      <c r="M354" s="161"/>
      <c r="T354" s="162"/>
      <c r="AT354" s="157" t="s">
        <v>221</v>
      </c>
      <c r="AU354" s="157" t="s">
        <v>81</v>
      </c>
      <c r="AV354" s="13" t="s">
        <v>83</v>
      </c>
      <c r="AW354" s="13" t="s">
        <v>34</v>
      </c>
      <c r="AX354" s="13" t="s">
        <v>74</v>
      </c>
      <c r="AY354" s="157" t="s">
        <v>210</v>
      </c>
    </row>
    <row r="355" spans="2:51" s="15" customFormat="1" ht="11.25">
      <c r="B355" s="170"/>
      <c r="D355" s="150" t="s">
        <v>221</v>
      </c>
      <c r="E355" s="171" t="s">
        <v>19</v>
      </c>
      <c r="F355" s="172" t="s">
        <v>236</v>
      </c>
      <c r="H355" s="173">
        <v>1</v>
      </c>
      <c r="I355" s="174"/>
      <c r="L355" s="170"/>
      <c r="M355" s="175"/>
      <c r="T355" s="176"/>
      <c r="AT355" s="171" t="s">
        <v>221</v>
      </c>
      <c r="AU355" s="171" t="s">
        <v>81</v>
      </c>
      <c r="AV355" s="15" t="s">
        <v>217</v>
      </c>
      <c r="AW355" s="15" t="s">
        <v>34</v>
      </c>
      <c r="AX355" s="15" t="s">
        <v>81</v>
      </c>
      <c r="AY355" s="171" t="s">
        <v>210</v>
      </c>
    </row>
    <row r="356" spans="2:65" s="1" customFormat="1" ht="16.5" customHeight="1">
      <c r="B356" s="33"/>
      <c r="C356" s="177" t="s">
        <v>884</v>
      </c>
      <c r="D356" s="177" t="s">
        <v>424</v>
      </c>
      <c r="E356" s="178" t="s">
        <v>4768</v>
      </c>
      <c r="F356" s="179" t="s">
        <v>4769</v>
      </c>
      <c r="G356" s="180" t="s">
        <v>409</v>
      </c>
      <c r="H356" s="181">
        <v>1</v>
      </c>
      <c r="I356" s="182"/>
      <c r="J356" s="183">
        <f>ROUND(I356*H356,2)</f>
        <v>0</v>
      </c>
      <c r="K356" s="179" t="s">
        <v>216</v>
      </c>
      <c r="L356" s="184"/>
      <c r="M356" s="185" t="s">
        <v>19</v>
      </c>
      <c r="N356" s="186" t="s">
        <v>45</v>
      </c>
      <c r="P356" s="141">
        <f>O356*H356</f>
        <v>0</v>
      </c>
      <c r="Q356" s="141">
        <v>0</v>
      </c>
      <c r="R356" s="141">
        <f>Q356*H356</f>
        <v>0</v>
      </c>
      <c r="S356" s="141">
        <v>0</v>
      </c>
      <c r="T356" s="142">
        <f>S356*H356</f>
        <v>0</v>
      </c>
      <c r="AR356" s="143" t="s">
        <v>286</v>
      </c>
      <c r="AT356" s="143" t="s">
        <v>424</v>
      </c>
      <c r="AU356" s="143" t="s">
        <v>81</v>
      </c>
      <c r="AY356" s="18" t="s">
        <v>210</v>
      </c>
      <c r="BE356" s="144">
        <f>IF(N356="základní",J356,0)</f>
        <v>0</v>
      </c>
      <c r="BF356" s="144">
        <f>IF(N356="snížená",J356,0)</f>
        <v>0</v>
      </c>
      <c r="BG356" s="144">
        <f>IF(N356="zákl. přenesená",J356,0)</f>
        <v>0</v>
      </c>
      <c r="BH356" s="144">
        <f>IF(N356="sníž. přenesená",J356,0)</f>
        <v>0</v>
      </c>
      <c r="BI356" s="144">
        <f>IF(N356="nulová",J356,0)</f>
        <v>0</v>
      </c>
      <c r="BJ356" s="18" t="s">
        <v>81</v>
      </c>
      <c r="BK356" s="144">
        <f>ROUND(I356*H356,2)</f>
        <v>0</v>
      </c>
      <c r="BL356" s="18" t="s">
        <v>217</v>
      </c>
      <c r="BM356" s="143" t="s">
        <v>1168</v>
      </c>
    </row>
    <row r="357" spans="2:51" s="13" customFormat="1" ht="11.25">
      <c r="B357" s="156"/>
      <c r="D357" s="150" t="s">
        <v>221</v>
      </c>
      <c r="E357" s="157" t="s">
        <v>19</v>
      </c>
      <c r="F357" s="158" t="s">
        <v>3253</v>
      </c>
      <c r="H357" s="159">
        <v>1</v>
      </c>
      <c r="I357" s="160"/>
      <c r="L357" s="156"/>
      <c r="M357" s="161"/>
      <c r="T357" s="162"/>
      <c r="AT357" s="157" t="s">
        <v>221</v>
      </c>
      <c r="AU357" s="157" t="s">
        <v>81</v>
      </c>
      <c r="AV357" s="13" t="s">
        <v>83</v>
      </c>
      <c r="AW357" s="13" t="s">
        <v>34</v>
      </c>
      <c r="AX357" s="13" t="s">
        <v>74</v>
      </c>
      <c r="AY357" s="157" t="s">
        <v>210</v>
      </c>
    </row>
    <row r="358" spans="2:51" s="15" customFormat="1" ht="11.25">
      <c r="B358" s="170"/>
      <c r="D358" s="150" t="s">
        <v>221</v>
      </c>
      <c r="E358" s="171" t="s">
        <v>19</v>
      </c>
      <c r="F358" s="172" t="s">
        <v>236</v>
      </c>
      <c r="H358" s="173">
        <v>1</v>
      </c>
      <c r="I358" s="174"/>
      <c r="L358" s="170"/>
      <c r="M358" s="175"/>
      <c r="T358" s="176"/>
      <c r="AT358" s="171" t="s">
        <v>221</v>
      </c>
      <c r="AU358" s="171" t="s">
        <v>81</v>
      </c>
      <c r="AV358" s="15" t="s">
        <v>217</v>
      </c>
      <c r="AW358" s="15" t="s">
        <v>34</v>
      </c>
      <c r="AX358" s="15" t="s">
        <v>81</v>
      </c>
      <c r="AY358" s="171" t="s">
        <v>210</v>
      </c>
    </row>
    <row r="359" spans="2:65" s="1" customFormat="1" ht="16.5" customHeight="1">
      <c r="B359" s="33"/>
      <c r="C359" s="132" t="s">
        <v>891</v>
      </c>
      <c r="D359" s="132" t="s">
        <v>212</v>
      </c>
      <c r="E359" s="133" t="s">
        <v>4770</v>
      </c>
      <c r="F359" s="134" t="s">
        <v>4771</v>
      </c>
      <c r="G359" s="135" t="s">
        <v>409</v>
      </c>
      <c r="H359" s="136">
        <v>1</v>
      </c>
      <c r="I359" s="137"/>
      <c r="J359" s="138">
        <f>ROUND(I359*H359,2)</f>
        <v>0</v>
      </c>
      <c r="K359" s="134" t="s">
        <v>216</v>
      </c>
      <c r="L359" s="33"/>
      <c r="M359" s="139" t="s">
        <v>19</v>
      </c>
      <c r="N359" s="140" t="s">
        <v>45</v>
      </c>
      <c r="P359" s="141">
        <f>O359*H359</f>
        <v>0</v>
      </c>
      <c r="Q359" s="141">
        <v>0.0505</v>
      </c>
      <c r="R359" s="141">
        <f>Q359*H359</f>
        <v>0.0505</v>
      </c>
      <c r="S359" s="141">
        <v>0</v>
      </c>
      <c r="T359" s="142">
        <f>S359*H359</f>
        <v>0</v>
      </c>
      <c r="AR359" s="143" t="s">
        <v>217</v>
      </c>
      <c r="AT359" s="143" t="s">
        <v>212</v>
      </c>
      <c r="AU359" s="143" t="s">
        <v>81</v>
      </c>
      <c r="AY359" s="18" t="s">
        <v>210</v>
      </c>
      <c r="BE359" s="144">
        <f>IF(N359="základní",J359,0)</f>
        <v>0</v>
      </c>
      <c r="BF359" s="144">
        <f>IF(N359="snížená",J359,0)</f>
        <v>0</v>
      </c>
      <c r="BG359" s="144">
        <f>IF(N359="zákl. přenesená",J359,0)</f>
        <v>0</v>
      </c>
      <c r="BH359" s="144">
        <f>IF(N359="sníž. přenesená",J359,0)</f>
        <v>0</v>
      </c>
      <c r="BI359" s="144">
        <f>IF(N359="nulová",J359,0)</f>
        <v>0</v>
      </c>
      <c r="BJ359" s="18" t="s">
        <v>81</v>
      </c>
      <c r="BK359" s="144">
        <f>ROUND(I359*H359,2)</f>
        <v>0</v>
      </c>
      <c r="BL359" s="18" t="s">
        <v>217</v>
      </c>
      <c r="BM359" s="143" t="s">
        <v>1177</v>
      </c>
    </row>
    <row r="360" spans="2:47" s="1" customFormat="1" ht="11.25">
      <c r="B360" s="33"/>
      <c r="D360" s="145" t="s">
        <v>219</v>
      </c>
      <c r="F360" s="146" t="s">
        <v>4772</v>
      </c>
      <c r="I360" s="147"/>
      <c r="L360" s="33"/>
      <c r="M360" s="148"/>
      <c r="T360" s="54"/>
      <c r="AT360" s="18" t="s">
        <v>219</v>
      </c>
      <c r="AU360" s="18" t="s">
        <v>81</v>
      </c>
    </row>
    <row r="361" spans="2:51" s="13" customFormat="1" ht="11.25">
      <c r="B361" s="156"/>
      <c r="D361" s="150" t="s">
        <v>221</v>
      </c>
      <c r="E361" s="157" t="s">
        <v>19</v>
      </c>
      <c r="F361" s="158" t="s">
        <v>3253</v>
      </c>
      <c r="H361" s="159">
        <v>1</v>
      </c>
      <c r="I361" s="160"/>
      <c r="L361" s="156"/>
      <c r="M361" s="161"/>
      <c r="T361" s="162"/>
      <c r="AT361" s="157" t="s">
        <v>221</v>
      </c>
      <c r="AU361" s="157" t="s">
        <v>81</v>
      </c>
      <c r="AV361" s="13" t="s">
        <v>83</v>
      </c>
      <c r="AW361" s="13" t="s">
        <v>34</v>
      </c>
      <c r="AX361" s="13" t="s">
        <v>74</v>
      </c>
      <c r="AY361" s="157" t="s">
        <v>210</v>
      </c>
    </row>
    <row r="362" spans="2:51" s="15" customFormat="1" ht="11.25">
      <c r="B362" s="170"/>
      <c r="D362" s="150" t="s">
        <v>221</v>
      </c>
      <c r="E362" s="171" t="s">
        <v>19</v>
      </c>
      <c r="F362" s="172" t="s">
        <v>236</v>
      </c>
      <c r="H362" s="173">
        <v>1</v>
      </c>
      <c r="I362" s="174"/>
      <c r="L362" s="170"/>
      <c r="M362" s="175"/>
      <c r="T362" s="176"/>
      <c r="AT362" s="171" t="s">
        <v>221</v>
      </c>
      <c r="AU362" s="171" t="s">
        <v>81</v>
      </c>
      <c r="AV362" s="15" t="s">
        <v>217</v>
      </c>
      <c r="AW362" s="15" t="s">
        <v>34</v>
      </c>
      <c r="AX362" s="15" t="s">
        <v>81</v>
      </c>
      <c r="AY362" s="171" t="s">
        <v>210</v>
      </c>
    </row>
    <row r="363" spans="2:65" s="1" customFormat="1" ht="16.5" customHeight="1">
      <c r="B363" s="33"/>
      <c r="C363" s="177" t="s">
        <v>898</v>
      </c>
      <c r="D363" s="177" t="s">
        <v>424</v>
      </c>
      <c r="E363" s="178" t="s">
        <v>4773</v>
      </c>
      <c r="F363" s="179" t="s">
        <v>4774</v>
      </c>
      <c r="G363" s="180" t="s">
        <v>409</v>
      </c>
      <c r="H363" s="181">
        <v>1</v>
      </c>
      <c r="I363" s="182"/>
      <c r="J363" s="183">
        <f>ROUND(I363*H363,2)</f>
        <v>0</v>
      </c>
      <c r="K363" s="179" t="s">
        <v>216</v>
      </c>
      <c r="L363" s="184"/>
      <c r="M363" s="185" t="s">
        <v>19</v>
      </c>
      <c r="N363" s="186" t="s">
        <v>45</v>
      </c>
      <c r="P363" s="141">
        <f>O363*H363</f>
        <v>0</v>
      </c>
      <c r="Q363" s="141">
        <v>0</v>
      </c>
      <c r="R363" s="141">
        <f>Q363*H363</f>
        <v>0</v>
      </c>
      <c r="S363" s="141">
        <v>0</v>
      </c>
      <c r="T363" s="142">
        <f>S363*H363</f>
        <v>0</v>
      </c>
      <c r="AR363" s="143" t="s">
        <v>286</v>
      </c>
      <c r="AT363" s="143" t="s">
        <v>424</v>
      </c>
      <c r="AU363" s="143" t="s">
        <v>81</v>
      </c>
      <c r="AY363" s="18" t="s">
        <v>210</v>
      </c>
      <c r="BE363" s="144">
        <f>IF(N363="základní",J363,0)</f>
        <v>0</v>
      </c>
      <c r="BF363" s="144">
        <f>IF(N363="snížená",J363,0)</f>
        <v>0</v>
      </c>
      <c r="BG363" s="144">
        <f>IF(N363="zákl. přenesená",J363,0)</f>
        <v>0</v>
      </c>
      <c r="BH363" s="144">
        <f>IF(N363="sníž. přenesená",J363,0)</f>
        <v>0</v>
      </c>
      <c r="BI363" s="144">
        <f>IF(N363="nulová",J363,0)</f>
        <v>0</v>
      </c>
      <c r="BJ363" s="18" t="s">
        <v>81</v>
      </c>
      <c r="BK363" s="144">
        <f>ROUND(I363*H363,2)</f>
        <v>0</v>
      </c>
      <c r="BL363" s="18" t="s">
        <v>217</v>
      </c>
      <c r="BM363" s="143" t="s">
        <v>1197</v>
      </c>
    </row>
    <row r="364" spans="2:51" s="13" customFormat="1" ht="11.25">
      <c r="B364" s="156"/>
      <c r="D364" s="150" t="s">
        <v>221</v>
      </c>
      <c r="E364" s="157" t="s">
        <v>19</v>
      </c>
      <c r="F364" s="158" t="s">
        <v>3253</v>
      </c>
      <c r="H364" s="159">
        <v>1</v>
      </c>
      <c r="I364" s="160"/>
      <c r="L364" s="156"/>
      <c r="M364" s="161"/>
      <c r="T364" s="162"/>
      <c r="AT364" s="157" t="s">
        <v>221</v>
      </c>
      <c r="AU364" s="157" t="s">
        <v>81</v>
      </c>
      <c r="AV364" s="13" t="s">
        <v>83</v>
      </c>
      <c r="AW364" s="13" t="s">
        <v>34</v>
      </c>
      <c r="AX364" s="13" t="s">
        <v>74</v>
      </c>
      <c r="AY364" s="157" t="s">
        <v>210</v>
      </c>
    </row>
    <row r="365" spans="2:51" s="15" customFormat="1" ht="11.25">
      <c r="B365" s="170"/>
      <c r="D365" s="150" t="s">
        <v>221</v>
      </c>
      <c r="E365" s="171" t="s">
        <v>19</v>
      </c>
      <c r="F365" s="172" t="s">
        <v>236</v>
      </c>
      <c r="H365" s="173">
        <v>1</v>
      </c>
      <c r="I365" s="174"/>
      <c r="L365" s="170"/>
      <c r="M365" s="175"/>
      <c r="T365" s="176"/>
      <c r="AT365" s="171" t="s">
        <v>221</v>
      </c>
      <c r="AU365" s="171" t="s">
        <v>81</v>
      </c>
      <c r="AV365" s="15" t="s">
        <v>217</v>
      </c>
      <c r="AW365" s="15" t="s">
        <v>34</v>
      </c>
      <c r="AX365" s="15" t="s">
        <v>81</v>
      </c>
      <c r="AY365" s="171" t="s">
        <v>210</v>
      </c>
    </row>
    <row r="366" spans="2:65" s="1" customFormat="1" ht="16.5" customHeight="1">
      <c r="B366" s="33"/>
      <c r="C366" s="132" t="s">
        <v>903</v>
      </c>
      <c r="D366" s="132" t="s">
        <v>212</v>
      </c>
      <c r="E366" s="133" t="s">
        <v>4775</v>
      </c>
      <c r="F366" s="134" t="s">
        <v>4776</v>
      </c>
      <c r="G366" s="135" t="s">
        <v>409</v>
      </c>
      <c r="H366" s="136">
        <v>1</v>
      </c>
      <c r="I366" s="137"/>
      <c r="J366" s="138">
        <f>ROUND(I366*H366,2)</f>
        <v>0</v>
      </c>
      <c r="K366" s="134" t="s">
        <v>216</v>
      </c>
      <c r="L366" s="33"/>
      <c r="M366" s="139" t="s">
        <v>19</v>
      </c>
      <c r="N366" s="140" t="s">
        <v>45</v>
      </c>
      <c r="P366" s="141">
        <f>O366*H366</f>
        <v>0</v>
      </c>
      <c r="Q366" s="141">
        <v>0.12303</v>
      </c>
      <c r="R366" s="141">
        <f>Q366*H366</f>
        <v>0.12303</v>
      </c>
      <c r="S366" s="141">
        <v>0</v>
      </c>
      <c r="T366" s="142">
        <f>S366*H366</f>
        <v>0</v>
      </c>
      <c r="AR366" s="143" t="s">
        <v>217</v>
      </c>
      <c r="AT366" s="143" t="s">
        <v>212</v>
      </c>
      <c r="AU366" s="143" t="s">
        <v>81</v>
      </c>
      <c r="AY366" s="18" t="s">
        <v>210</v>
      </c>
      <c r="BE366" s="144">
        <f>IF(N366="základní",J366,0)</f>
        <v>0</v>
      </c>
      <c r="BF366" s="144">
        <f>IF(N366="snížená",J366,0)</f>
        <v>0</v>
      </c>
      <c r="BG366" s="144">
        <f>IF(N366="zákl. přenesená",J366,0)</f>
        <v>0</v>
      </c>
      <c r="BH366" s="144">
        <f>IF(N366="sníž. přenesená",J366,0)</f>
        <v>0</v>
      </c>
      <c r="BI366" s="144">
        <f>IF(N366="nulová",J366,0)</f>
        <v>0</v>
      </c>
      <c r="BJ366" s="18" t="s">
        <v>81</v>
      </c>
      <c r="BK366" s="144">
        <f>ROUND(I366*H366,2)</f>
        <v>0</v>
      </c>
      <c r="BL366" s="18" t="s">
        <v>217</v>
      </c>
      <c r="BM366" s="143" t="s">
        <v>1213</v>
      </c>
    </row>
    <row r="367" spans="2:47" s="1" customFormat="1" ht="11.25">
      <c r="B367" s="33"/>
      <c r="D367" s="145" t="s">
        <v>219</v>
      </c>
      <c r="F367" s="146" t="s">
        <v>4777</v>
      </c>
      <c r="I367" s="147"/>
      <c r="L367" s="33"/>
      <c r="M367" s="148"/>
      <c r="T367" s="54"/>
      <c r="AT367" s="18" t="s">
        <v>219</v>
      </c>
      <c r="AU367" s="18" t="s">
        <v>81</v>
      </c>
    </row>
    <row r="368" spans="2:51" s="13" customFormat="1" ht="11.25">
      <c r="B368" s="156"/>
      <c r="D368" s="150" t="s">
        <v>221</v>
      </c>
      <c r="E368" s="157" t="s">
        <v>19</v>
      </c>
      <c r="F368" s="158" t="s">
        <v>3253</v>
      </c>
      <c r="H368" s="159">
        <v>1</v>
      </c>
      <c r="I368" s="160"/>
      <c r="L368" s="156"/>
      <c r="M368" s="161"/>
      <c r="T368" s="162"/>
      <c r="AT368" s="157" t="s">
        <v>221</v>
      </c>
      <c r="AU368" s="157" t="s">
        <v>81</v>
      </c>
      <c r="AV368" s="13" t="s">
        <v>83</v>
      </c>
      <c r="AW368" s="13" t="s">
        <v>34</v>
      </c>
      <c r="AX368" s="13" t="s">
        <v>74</v>
      </c>
      <c r="AY368" s="157" t="s">
        <v>210</v>
      </c>
    </row>
    <row r="369" spans="2:51" s="15" customFormat="1" ht="11.25">
      <c r="B369" s="170"/>
      <c r="D369" s="150" t="s">
        <v>221</v>
      </c>
      <c r="E369" s="171" t="s">
        <v>19</v>
      </c>
      <c r="F369" s="172" t="s">
        <v>236</v>
      </c>
      <c r="H369" s="173">
        <v>1</v>
      </c>
      <c r="I369" s="174"/>
      <c r="L369" s="170"/>
      <c r="M369" s="175"/>
      <c r="T369" s="176"/>
      <c r="AT369" s="171" t="s">
        <v>221</v>
      </c>
      <c r="AU369" s="171" t="s">
        <v>81</v>
      </c>
      <c r="AV369" s="15" t="s">
        <v>217</v>
      </c>
      <c r="AW369" s="15" t="s">
        <v>34</v>
      </c>
      <c r="AX369" s="15" t="s">
        <v>81</v>
      </c>
      <c r="AY369" s="171" t="s">
        <v>210</v>
      </c>
    </row>
    <row r="370" spans="2:65" s="1" customFormat="1" ht="16.5" customHeight="1">
      <c r="B370" s="33"/>
      <c r="C370" s="177" t="s">
        <v>910</v>
      </c>
      <c r="D370" s="177" t="s">
        <v>424</v>
      </c>
      <c r="E370" s="178" t="s">
        <v>4778</v>
      </c>
      <c r="F370" s="179" t="s">
        <v>4779</v>
      </c>
      <c r="G370" s="180" t="s">
        <v>409</v>
      </c>
      <c r="H370" s="181">
        <v>1</v>
      </c>
      <c r="I370" s="182"/>
      <c r="J370" s="183">
        <f>ROUND(I370*H370,2)</f>
        <v>0</v>
      </c>
      <c r="K370" s="179" t="s">
        <v>216</v>
      </c>
      <c r="L370" s="184"/>
      <c r="M370" s="185" t="s">
        <v>19</v>
      </c>
      <c r="N370" s="186" t="s">
        <v>45</v>
      </c>
      <c r="P370" s="141">
        <f>O370*H370</f>
        <v>0</v>
      </c>
      <c r="Q370" s="141">
        <v>0</v>
      </c>
      <c r="R370" s="141">
        <f>Q370*H370</f>
        <v>0</v>
      </c>
      <c r="S370" s="141">
        <v>0</v>
      </c>
      <c r="T370" s="142">
        <f>S370*H370</f>
        <v>0</v>
      </c>
      <c r="AR370" s="143" t="s">
        <v>286</v>
      </c>
      <c r="AT370" s="143" t="s">
        <v>424</v>
      </c>
      <c r="AU370" s="143" t="s">
        <v>81</v>
      </c>
      <c r="AY370" s="18" t="s">
        <v>210</v>
      </c>
      <c r="BE370" s="144">
        <f>IF(N370="základní",J370,0)</f>
        <v>0</v>
      </c>
      <c r="BF370" s="144">
        <f>IF(N370="snížená",J370,0)</f>
        <v>0</v>
      </c>
      <c r="BG370" s="144">
        <f>IF(N370="zákl. přenesená",J370,0)</f>
        <v>0</v>
      </c>
      <c r="BH370" s="144">
        <f>IF(N370="sníž. přenesená",J370,0)</f>
        <v>0</v>
      </c>
      <c r="BI370" s="144">
        <f>IF(N370="nulová",J370,0)</f>
        <v>0</v>
      </c>
      <c r="BJ370" s="18" t="s">
        <v>81</v>
      </c>
      <c r="BK370" s="144">
        <f>ROUND(I370*H370,2)</f>
        <v>0</v>
      </c>
      <c r="BL370" s="18" t="s">
        <v>217</v>
      </c>
      <c r="BM370" s="143" t="s">
        <v>1232</v>
      </c>
    </row>
    <row r="371" spans="2:51" s="13" customFormat="1" ht="11.25">
      <c r="B371" s="156"/>
      <c r="D371" s="150" t="s">
        <v>221</v>
      </c>
      <c r="E371" s="157" t="s">
        <v>19</v>
      </c>
      <c r="F371" s="158" t="s">
        <v>3253</v>
      </c>
      <c r="H371" s="159">
        <v>1</v>
      </c>
      <c r="I371" s="160"/>
      <c r="L371" s="156"/>
      <c r="M371" s="161"/>
      <c r="T371" s="162"/>
      <c r="AT371" s="157" t="s">
        <v>221</v>
      </c>
      <c r="AU371" s="157" t="s">
        <v>81</v>
      </c>
      <c r="AV371" s="13" t="s">
        <v>83</v>
      </c>
      <c r="AW371" s="13" t="s">
        <v>34</v>
      </c>
      <c r="AX371" s="13" t="s">
        <v>74</v>
      </c>
      <c r="AY371" s="157" t="s">
        <v>210</v>
      </c>
    </row>
    <row r="372" spans="2:51" s="15" customFormat="1" ht="11.25">
      <c r="B372" s="170"/>
      <c r="D372" s="150" t="s">
        <v>221</v>
      </c>
      <c r="E372" s="171" t="s">
        <v>19</v>
      </c>
      <c r="F372" s="172" t="s">
        <v>236</v>
      </c>
      <c r="H372" s="173">
        <v>1</v>
      </c>
      <c r="I372" s="174"/>
      <c r="L372" s="170"/>
      <c r="M372" s="175"/>
      <c r="T372" s="176"/>
      <c r="AT372" s="171" t="s">
        <v>221</v>
      </c>
      <c r="AU372" s="171" t="s">
        <v>81</v>
      </c>
      <c r="AV372" s="15" t="s">
        <v>217</v>
      </c>
      <c r="AW372" s="15" t="s">
        <v>34</v>
      </c>
      <c r="AX372" s="15" t="s">
        <v>81</v>
      </c>
      <c r="AY372" s="171" t="s">
        <v>210</v>
      </c>
    </row>
    <row r="373" spans="2:65" s="1" customFormat="1" ht="16.5" customHeight="1">
      <c r="B373" s="33"/>
      <c r="C373" s="132" t="s">
        <v>916</v>
      </c>
      <c r="D373" s="132" t="s">
        <v>212</v>
      </c>
      <c r="E373" s="133" t="s">
        <v>4422</v>
      </c>
      <c r="F373" s="134" t="s">
        <v>4780</v>
      </c>
      <c r="G373" s="135" t="s">
        <v>3358</v>
      </c>
      <c r="H373" s="136">
        <v>1</v>
      </c>
      <c r="I373" s="137"/>
      <c r="J373" s="138">
        <f>ROUND(I373*H373,2)</f>
        <v>0</v>
      </c>
      <c r="K373" s="134" t="s">
        <v>296</v>
      </c>
      <c r="L373" s="33"/>
      <c r="M373" s="139" t="s">
        <v>19</v>
      </c>
      <c r="N373" s="140" t="s">
        <v>45</v>
      </c>
      <c r="P373" s="141">
        <f>O373*H373</f>
        <v>0</v>
      </c>
      <c r="Q373" s="141">
        <v>0</v>
      </c>
      <c r="R373" s="141">
        <f>Q373*H373</f>
        <v>0</v>
      </c>
      <c r="S373" s="141">
        <v>0</v>
      </c>
      <c r="T373" s="142">
        <f>S373*H373</f>
        <v>0</v>
      </c>
      <c r="AR373" s="143" t="s">
        <v>217</v>
      </c>
      <c r="AT373" s="143" t="s">
        <v>212</v>
      </c>
      <c r="AU373" s="143" t="s">
        <v>81</v>
      </c>
      <c r="AY373" s="18" t="s">
        <v>210</v>
      </c>
      <c r="BE373" s="144">
        <f>IF(N373="základní",J373,0)</f>
        <v>0</v>
      </c>
      <c r="BF373" s="144">
        <f>IF(N373="snížená",J373,0)</f>
        <v>0</v>
      </c>
      <c r="BG373" s="144">
        <f>IF(N373="zákl. přenesená",J373,0)</f>
        <v>0</v>
      </c>
      <c r="BH373" s="144">
        <f>IF(N373="sníž. přenesená",J373,0)</f>
        <v>0</v>
      </c>
      <c r="BI373" s="144">
        <f>IF(N373="nulová",J373,0)</f>
        <v>0</v>
      </c>
      <c r="BJ373" s="18" t="s">
        <v>81</v>
      </c>
      <c r="BK373" s="144">
        <f>ROUND(I373*H373,2)</f>
        <v>0</v>
      </c>
      <c r="BL373" s="18" t="s">
        <v>217</v>
      </c>
      <c r="BM373" s="143" t="s">
        <v>1242</v>
      </c>
    </row>
    <row r="374" spans="2:51" s="13" customFormat="1" ht="11.25">
      <c r="B374" s="156"/>
      <c r="D374" s="150" t="s">
        <v>221</v>
      </c>
      <c r="E374" s="157" t="s">
        <v>19</v>
      </c>
      <c r="F374" s="158" t="s">
        <v>3253</v>
      </c>
      <c r="H374" s="159">
        <v>1</v>
      </c>
      <c r="I374" s="160"/>
      <c r="L374" s="156"/>
      <c r="M374" s="161"/>
      <c r="T374" s="162"/>
      <c r="AT374" s="157" t="s">
        <v>221</v>
      </c>
      <c r="AU374" s="157" t="s">
        <v>81</v>
      </c>
      <c r="AV374" s="13" t="s">
        <v>83</v>
      </c>
      <c r="AW374" s="13" t="s">
        <v>34</v>
      </c>
      <c r="AX374" s="13" t="s">
        <v>74</v>
      </c>
      <c r="AY374" s="157" t="s">
        <v>210</v>
      </c>
    </row>
    <row r="375" spans="2:51" s="15" customFormat="1" ht="11.25">
      <c r="B375" s="170"/>
      <c r="D375" s="150" t="s">
        <v>221</v>
      </c>
      <c r="E375" s="171" t="s">
        <v>19</v>
      </c>
      <c r="F375" s="172" t="s">
        <v>236</v>
      </c>
      <c r="H375" s="173">
        <v>1</v>
      </c>
      <c r="I375" s="174"/>
      <c r="L375" s="170"/>
      <c r="M375" s="175"/>
      <c r="T375" s="176"/>
      <c r="AT375" s="171" t="s">
        <v>221</v>
      </c>
      <c r="AU375" s="171" t="s">
        <v>81</v>
      </c>
      <c r="AV375" s="15" t="s">
        <v>217</v>
      </c>
      <c r="AW375" s="15" t="s">
        <v>34</v>
      </c>
      <c r="AX375" s="15" t="s">
        <v>81</v>
      </c>
      <c r="AY375" s="171" t="s">
        <v>210</v>
      </c>
    </row>
    <row r="376" spans="2:63" s="11" customFormat="1" ht="25.9" customHeight="1">
      <c r="B376" s="120"/>
      <c r="D376" s="121" t="s">
        <v>73</v>
      </c>
      <c r="E376" s="122" t="s">
        <v>1168</v>
      </c>
      <c r="F376" s="122" t="s">
        <v>4441</v>
      </c>
      <c r="I376" s="123"/>
      <c r="J376" s="124">
        <f>BK376</f>
        <v>0</v>
      </c>
      <c r="L376" s="120"/>
      <c r="M376" s="125"/>
      <c r="P376" s="126">
        <f>SUM(P377:P380)</f>
        <v>0</v>
      </c>
      <c r="R376" s="126">
        <f>SUM(R377:R380)</f>
        <v>0</v>
      </c>
      <c r="T376" s="127">
        <f>SUM(T377:T380)</f>
        <v>2.64</v>
      </c>
      <c r="AR376" s="121" t="s">
        <v>81</v>
      </c>
      <c r="AT376" s="128" t="s">
        <v>73</v>
      </c>
      <c r="AU376" s="128" t="s">
        <v>74</v>
      </c>
      <c r="AY376" s="121" t="s">
        <v>210</v>
      </c>
      <c r="BK376" s="129">
        <f>SUM(BK377:BK380)</f>
        <v>0</v>
      </c>
    </row>
    <row r="377" spans="2:65" s="1" customFormat="1" ht="16.5" customHeight="1">
      <c r="B377" s="33"/>
      <c r="C377" s="132" t="s">
        <v>926</v>
      </c>
      <c r="D377" s="132" t="s">
        <v>212</v>
      </c>
      <c r="E377" s="133" t="s">
        <v>4781</v>
      </c>
      <c r="F377" s="134" t="s">
        <v>4782</v>
      </c>
      <c r="G377" s="135" t="s">
        <v>215</v>
      </c>
      <c r="H377" s="136">
        <v>1.5</v>
      </c>
      <c r="I377" s="137"/>
      <c r="J377" s="138">
        <f>ROUND(I377*H377,2)</f>
        <v>0</v>
      </c>
      <c r="K377" s="134" t="s">
        <v>216</v>
      </c>
      <c r="L377" s="33"/>
      <c r="M377" s="139" t="s">
        <v>19</v>
      </c>
      <c r="N377" s="140" t="s">
        <v>45</v>
      </c>
      <c r="P377" s="141">
        <f>O377*H377</f>
        <v>0</v>
      </c>
      <c r="Q377" s="141">
        <v>0</v>
      </c>
      <c r="R377" s="141">
        <f>Q377*H377</f>
        <v>0</v>
      </c>
      <c r="S377" s="141">
        <v>1.76</v>
      </c>
      <c r="T377" s="142">
        <f>S377*H377</f>
        <v>2.64</v>
      </c>
      <c r="AR377" s="143" t="s">
        <v>217</v>
      </c>
      <c r="AT377" s="143" t="s">
        <v>212</v>
      </c>
      <c r="AU377" s="143" t="s">
        <v>81</v>
      </c>
      <c r="AY377" s="18" t="s">
        <v>210</v>
      </c>
      <c r="BE377" s="144">
        <f>IF(N377="základní",J377,0)</f>
        <v>0</v>
      </c>
      <c r="BF377" s="144">
        <f>IF(N377="snížená",J377,0)</f>
        <v>0</v>
      </c>
      <c r="BG377" s="144">
        <f>IF(N377="zákl. přenesená",J377,0)</f>
        <v>0</v>
      </c>
      <c r="BH377" s="144">
        <f>IF(N377="sníž. přenesená",J377,0)</f>
        <v>0</v>
      </c>
      <c r="BI377" s="144">
        <f>IF(N377="nulová",J377,0)</f>
        <v>0</v>
      </c>
      <c r="BJ377" s="18" t="s">
        <v>81</v>
      </c>
      <c r="BK377" s="144">
        <f>ROUND(I377*H377,2)</f>
        <v>0</v>
      </c>
      <c r="BL377" s="18" t="s">
        <v>217</v>
      </c>
      <c r="BM377" s="143" t="s">
        <v>1261</v>
      </c>
    </row>
    <row r="378" spans="2:47" s="1" customFormat="1" ht="11.25">
      <c r="B378" s="33"/>
      <c r="D378" s="145" t="s">
        <v>219</v>
      </c>
      <c r="F378" s="146" t="s">
        <v>4783</v>
      </c>
      <c r="I378" s="147"/>
      <c r="L378" s="33"/>
      <c r="M378" s="148"/>
      <c r="T378" s="54"/>
      <c r="AT378" s="18" t="s">
        <v>219</v>
      </c>
      <c r="AU378" s="18" t="s">
        <v>81</v>
      </c>
    </row>
    <row r="379" spans="2:51" s="13" customFormat="1" ht="11.25">
      <c r="B379" s="156"/>
      <c r="D379" s="150" t="s">
        <v>221</v>
      </c>
      <c r="E379" s="157" t="s">
        <v>19</v>
      </c>
      <c r="F379" s="158" t="s">
        <v>4784</v>
      </c>
      <c r="H379" s="159">
        <v>1.5</v>
      </c>
      <c r="I379" s="160"/>
      <c r="L379" s="156"/>
      <c r="M379" s="161"/>
      <c r="T379" s="162"/>
      <c r="AT379" s="157" t="s">
        <v>221</v>
      </c>
      <c r="AU379" s="157" t="s">
        <v>81</v>
      </c>
      <c r="AV379" s="13" t="s">
        <v>83</v>
      </c>
      <c r="AW379" s="13" t="s">
        <v>34</v>
      </c>
      <c r="AX379" s="13" t="s">
        <v>74</v>
      </c>
      <c r="AY379" s="157" t="s">
        <v>210</v>
      </c>
    </row>
    <row r="380" spans="2:51" s="15" customFormat="1" ht="11.25">
      <c r="B380" s="170"/>
      <c r="D380" s="150" t="s">
        <v>221</v>
      </c>
      <c r="E380" s="171" t="s">
        <v>19</v>
      </c>
      <c r="F380" s="172" t="s">
        <v>236</v>
      </c>
      <c r="H380" s="173">
        <v>1.5</v>
      </c>
      <c r="I380" s="174"/>
      <c r="L380" s="170"/>
      <c r="M380" s="175"/>
      <c r="T380" s="176"/>
      <c r="AT380" s="171" t="s">
        <v>221</v>
      </c>
      <c r="AU380" s="171" t="s">
        <v>81</v>
      </c>
      <c r="AV380" s="15" t="s">
        <v>217</v>
      </c>
      <c r="AW380" s="15" t="s">
        <v>34</v>
      </c>
      <c r="AX380" s="15" t="s">
        <v>81</v>
      </c>
      <c r="AY380" s="171" t="s">
        <v>210</v>
      </c>
    </row>
    <row r="381" spans="2:63" s="11" customFormat="1" ht="25.9" customHeight="1">
      <c r="B381" s="120"/>
      <c r="D381" s="121" t="s">
        <v>73</v>
      </c>
      <c r="E381" s="122" t="s">
        <v>877</v>
      </c>
      <c r="F381" s="122" t="s">
        <v>878</v>
      </c>
      <c r="I381" s="123"/>
      <c r="J381" s="124">
        <f>BK381</f>
        <v>0</v>
      </c>
      <c r="L381" s="120"/>
      <c r="M381" s="125"/>
      <c r="P381" s="126">
        <f>SUM(P382:P390)</f>
        <v>0</v>
      </c>
      <c r="R381" s="126">
        <f>SUM(R382:R390)</f>
        <v>0</v>
      </c>
      <c r="T381" s="127">
        <f>SUM(T382:T390)</f>
        <v>0</v>
      </c>
      <c r="AR381" s="121" t="s">
        <v>81</v>
      </c>
      <c r="AT381" s="128" t="s">
        <v>73</v>
      </c>
      <c r="AU381" s="128" t="s">
        <v>74</v>
      </c>
      <c r="AY381" s="121" t="s">
        <v>210</v>
      </c>
      <c r="BK381" s="129">
        <f>SUM(BK382:BK390)</f>
        <v>0</v>
      </c>
    </row>
    <row r="382" spans="2:65" s="1" customFormat="1" ht="24.2" customHeight="1">
      <c r="B382" s="33"/>
      <c r="C382" s="132" t="s">
        <v>931</v>
      </c>
      <c r="D382" s="132" t="s">
        <v>212</v>
      </c>
      <c r="E382" s="133" t="s">
        <v>4785</v>
      </c>
      <c r="F382" s="134" t="s">
        <v>4786</v>
      </c>
      <c r="G382" s="135" t="s">
        <v>356</v>
      </c>
      <c r="H382" s="136">
        <v>18.6</v>
      </c>
      <c r="I382" s="137"/>
      <c r="J382" s="138">
        <f>ROUND(I382*H382,2)</f>
        <v>0</v>
      </c>
      <c r="K382" s="134" t="s">
        <v>216</v>
      </c>
      <c r="L382" s="33"/>
      <c r="M382" s="139" t="s">
        <v>19</v>
      </c>
      <c r="N382" s="140" t="s">
        <v>45</v>
      </c>
      <c r="P382" s="141">
        <f>O382*H382</f>
        <v>0</v>
      </c>
      <c r="Q382" s="141">
        <v>0</v>
      </c>
      <c r="R382" s="141">
        <f>Q382*H382</f>
        <v>0</v>
      </c>
      <c r="S382" s="141">
        <v>0</v>
      </c>
      <c r="T382" s="142">
        <f>S382*H382</f>
        <v>0</v>
      </c>
      <c r="AR382" s="143" t="s">
        <v>217</v>
      </c>
      <c r="AT382" s="143" t="s">
        <v>212</v>
      </c>
      <c r="AU382" s="143" t="s">
        <v>81</v>
      </c>
      <c r="AY382" s="18" t="s">
        <v>210</v>
      </c>
      <c r="BE382" s="144">
        <f>IF(N382="základní",J382,0)</f>
        <v>0</v>
      </c>
      <c r="BF382" s="144">
        <f>IF(N382="snížená",J382,0)</f>
        <v>0</v>
      </c>
      <c r="BG382" s="144">
        <f>IF(N382="zákl. přenesená",J382,0)</f>
        <v>0</v>
      </c>
      <c r="BH382" s="144">
        <f>IF(N382="sníž. přenesená",J382,0)</f>
        <v>0</v>
      </c>
      <c r="BI382" s="144">
        <f>IF(N382="nulová",J382,0)</f>
        <v>0</v>
      </c>
      <c r="BJ382" s="18" t="s">
        <v>81</v>
      </c>
      <c r="BK382" s="144">
        <f>ROUND(I382*H382,2)</f>
        <v>0</v>
      </c>
      <c r="BL382" s="18" t="s">
        <v>217</v>
      </c>
      <c r="BM382" s="143" t="s">
        <v>4787</v>
      </c>
    </row>
    <row r="383" spans="2:47" s="1" customFormat="1" ht="11.25">
      <c r="B383" s="33"/>
      <c r="D383" s="145" t="s">
        <v>219</v>
      </c>
      <c r="F383" s="146" t="s">
        <v>4788</v>
      </c>
      <c r="I383" s="147"/>
      <c r="L383" s="33"/>
      <c r="M383" s="148"/>
      <c r="T383" s="54"/>
      <c r="AT383" s="18" t="s">
        <v>219</v>
      </c>
      <c r="AU383" s="18" t="s">
        <v>81</v>
      </c>
    </row>
    <row r="384" spans="2:65" s="1" customFormat="1" ht="21.75" customHeight="1">
      <c r="B384" s="33"/>
      <c r="C384" s="132" t="s">
        <v>936</v>
      </c>
      <c r="D384" s="132" t="s">
        <v>212</v>
      </c>
      <c r="E384" s="133" t="s">
        <v>899</v>
      </c>
      <c r="F384" s="134" t="s">
        <v>900</v>
      </c>
      <c r="G384" s="135" t="s">
        <v>356</v>
      </c>
      <c r="H384" s="136">
        <v>18.6</v>
      </c>
      <c r="I384" s="137"/>
      <c r="J384" s="138">
        <f>ROUND(I384*H384,2)</f>
        <v>0</v>
      </c>
      <c r="K384" s="134" t="s">
        <v>216</v>
      </c>
      <c r="L384" s="33"/>
      <c r="M384" s="139" t="s">
        <v>19</v>
      </c>
      <c r="N384" s="140" t="s">
        <v>45</v>
      </c>
      <c r="P384" s="141">
        <f>O384*H384</f>
        <v>0</v>
      </c>
      <c r="Q384" s="141">
        <v>0</v>
      </c>
      <c r="R384" s="141">
        <f>Q384*H384</f>
        <v>0</v>
      </c>
      <c r="S384" s="141">
        <v>0</v>
      </c>
      <c r="T384" s="142">
        <f>S384*H384</f>
        <v>0</v>
      </c>
      <c r="AR384" s="143" t="s">
        <v>217</v>
      </c>
      <c r="AT384" s="143" t="s">
        <v>212</v>
      </c>
      <c r="AU384" s="143" t="s">
        <v>81</v>
      </c>
      <c r="AY384" s="18" t="s">
        <v>210</v>
      </c>
      <c r="BE384" s="144">
        <f>IF(N384="základní",J384,0)</f>
        <v>0</v>
      </c>
      <c r="BF384" s="144">
        <f>IF(N384="snížená",J384,0)</f>
        <v>0</v>
      </c>
      <c r="BG384" s="144">
        <f>IF(N384="zákl. přenesená",J384,0)</f>
        <v>0</v>
      </c>
      <c r="BH384" s="144">
        <f>IF(N384="sníž. přenesená",J384,0)</f>
        <v>0</v>
      </c>
      <c r="BI384" s="144">
        <f>IF(N384="nulová",J384,0)</f>
        <v>0</v>
      </c>
      <c r="BJ384" s="18" t="s">
        <v>81</v>
      </c>
      <c r="BK384" s="144">
        <f>ROUND(I384*H384,2)</f>
        <v>0</v>
      </c>
      <c r="BL384" s="18" t="s">
        <v>217</v>
      </c>
      <c r="BM384" s="143" t="s">
        <v>4789</v>
      </c>
    </row>
    <row r="385" spans="2:47" s="1" customFormat="1" ht="11.25">
      <c r="B385" s="33"/>
      <c r="D385" s="145" t="s">
        <v>219</v>
      </c>
      <c r="F385" s="146" t="s">
        <v>902</v>
      </c>
      <c r="I385" s="147"/>
      <c r="L385" s="33"/>
      <c r="M385" s="148"/>
      <c r="T385" s="54"/>
      <c r="AT385" s="18" t="s">
        <v>219</v>
      </c>
      <c r="AU385" s="18" t="s">
        <v>81</v>
      </c>
    </row>
    <row r="386" spans="2:65" s="1" customFormat="1" ht="24.2" customHeight="1">
      <c r="B386" s="33"/>
      <c r="C386" s="132" t="s">
        <v>945</v>
      </c>
      <c r="D386" s="132" t="s">
        <v>212</v>
      </c>
      <c r="E386" s="133" t="s">
        <v>904</v>
      </c>
      <c r="F386" s="134" t="s">
        <v>905</v>
      </c>
      <c r="G386" s="135" t="s">
        <v>356</v>
      </c>
      <c r="H386" s="136">
        <v>167.4</v>
      </c>
      <c r="I386" s="137"/>
      <c r="J386" s="138">
        <f>ROUND(I386*H386,2)</f>
        <v>0</v>
      </c>
      <c r="K386" s="134" t="s">
        <v>216</v>
      </c>
      <c r="L386" s="33"/>
      <c r="M386" s="139" t="s">
        <v>19</v>
      </c>
      <c r="N386" s="140" t="s">
        <v>45</v>
      </c>
      <c r="P386" s="141">
        <f>O386*H386</f>
        <v>0</v>
      </c>
      <c r="Q386" s="141">
        <v>0</v>
      </c>
      <c r="R386" s="141">
        <f>Q386*H386</f>
        <v>0</v>
      </c>
      <c r="S386" s="141">
        <v>0</v>
      </c>
      <c r="T386" s="142">
        <f>S386*H386</f>
        <v>0</v>
      </c>
      <c r="AR386" s="143" t="s">
        <v>217</v>
      </c>
      <c r="AT386" s="143" t="s">
        <v>212</v>
      </c>
      <c r="AU386" s="143" t="s">
        <v>81</v>
      </c>
      <c r="AY386" s="18" t="s">
        <v>210</v>
      </c>
      <c r="BE386" s="144">
        <f>IF(N386="základní",J386,0)</f>
        <v>0</v>
      </c>
      <c r="BF386" s="144">
        <f>IF(N386="snížená",J386,0)</f>
        <v>0</v>
      </c>
      <c r="BG386" s="144">
        <f>IF(N386="zákl. přenesená",J386,0)</f>
        <v>0</v>
      </c>
      <c r="BH386" s="144">
        <f>IF(N386="sníž. přenesená",J386,0)</f>
        <v>0</v>
      </c>
      <c r="BI386" s="144">
        <f>IF(N386="nulová",J386,0)</f>
        <v>0</v>
      </c>
      <c r="BJ386" s="18" t="s">
        <v>81</v>
      </c>
      <c r="BK386" s="144">
        <f>ROUND(I386*H386,2)</f>
        <v>0</v>
      </c>
      <c r="BL386" s="18" t="s">
        <v>217</v>
      </c>
      <c r="BM386" s="143" t="s">
        <v>4790</v>
      </c>
    </row>
    <row r="387" spans="2:47" s="1" customFormat="1" ht="11.25">
      <c r="B387" s="33"/>
      <c r="D387" s="145" t="s">
        <v>219</v>
      </c>
      <c r="F387" s="146" t="s">
        <v>907</v>
      </c>
      <c r="I387" s="147"/>
      <c r="L387" s="33"/>
      <c r="M387" s="148"/>
      <c r="T387" s="54"/>
      <c r="AT387" s="18" t="s">
        <v>219</v>
      </c>
      <c r="AU387" s="18" t="s">
        <v>81</v>
      </c>
    </row>
    <row r="388" spans="2:51" s="13" customFormat="1" ht="11.25">
      <c r="B388" s="156"/>
      <c r="D388" s="150" t="s">
        <v>221</v>
      </c>
      <c r="F388" s="158" t="s">
        <v>4791</v>
      </c>
      <c r="H388" s="159">
        <v>167.4</v>
      </c>
      <c r="I388" s="160"/>
      <c r="L388" s="156"/>
      <c r="M388" s="161"/>
      <c r="T388" s="162"/>
      <c r="AT388" s="157" t="s">
        <v>221</v>
      </c>
      <c r="AU388" s="157" t="s">
        <v>81</v>
      </c>
      <c r="AV388" s="13" t="s">
        <v>83</v>
      </c>
      <c r="AW388" s="13" t="s">
        <v>4</v>
      </c>
      <c r="AX388" s="13" t="s">
        <v>81</v>
      </c>
      <c r="AY388" s="157" t="s">
        <v>210</v>
      </c>
    </row>
    <row r="389" spans="2:65" s="1" customFormat="1" ht="24.2" customHeight="1">
      <c r="B389" s="33"/>
      <c r="C389" s="132" t="s">
        <v>952</v>
      </c>
      <c r="D389" s="132" t="s">
        <v>212</v>
      </c>
      <c r="E389" s="133" t="s">
        <v>4792</v>
      </c>
      <c r="F389" s="134" t="s">
        <v>3155</v>
      </c>
      <c r="G389" s="135" t="s">
        <v>356</v>
      </c>
      <c r="H389" s="136">
        <v>15.96</v>
      </c>
      <c r="I389" s="137"/>
      <c r="J389" s="138">
        <f>ROUND(I389*H389,2)</f>
        <v>0</v>
      </c>
      <c r="K389" s="134" t="s">
        <v>216</v>
      </c>
      <c r="L389" s="33"/>
      <c r="M389" s="139" t="s">
        <v>19</v>
      </c>
      <c r="N389" s="140" t="s">
        <v>45</v>
      </c>
      <c r="P389" s="141">
        <f>O389*H389</f>
        <v>0</v>
      </c>
      <c r="Q389" s="141">
        <v>0</v>
      </c>
      <c r="R389" s="141">
        <f>Q389*H389</f>
        <v>0</v>
      </c>
      <c r="S389" s="141">
        <v>0</v>
      </c>
      <c r="T389" s="142">
        <f>S389*H389</f>
        <v>0</v>
      </c>
      <c r="AR389" s="143" t="s">
        <v>217</v>
      </c>
      <c r="AT389" s="143" t="s">
        <v>212</v>
      </c>
      <c r="AU389" s="143" t="s">
        <v>81</v>
      </c>
      <c r="AY389" s="18" t="s">
        <v>210</v>
      </c>
      <c r="BE389" s="144">
        <f>IF(N389="základní",J389,0)</f>
        <v>0</v>
      </c>
      <c r="BF389" s="144">
        <f>IF(N389="snížená",J389,0)</f>
        <v>0</v>
      </c>
      <c r="BG389" s="144">
        <f>IF(N389="zákl. přenesená",J389,0)</f>
        <v>0</v>
      </c>
      <c r="BH389" s="144">
        <f>IF(N389="sníž. přenesená",J389,0)</f>
        <v>0</v>
      </c>
      <c r="BI389" s="144">
        <f>IF(N389="nulová",J389,0)</f>
        <v>0</v>
      </c>
      <c r="BJ389" s="18" t="s">
        <v>81</v>
      </c>
      <c r="BK389" s="144">
        <f>ROUND(I389*H389,2)</f>
        <v>0</v>
      </c>
      <c r="BL389" s="18" t="s">
        <v>217</v>
      </c>
      <c r="BM389" s="143" t="s">
        <v>4793</v>
      </c>
    </row>
    <row r="390" spans="2:47" s="1" customFormat="1" ht="11.25">
      <c r="B390" s="33"/>
      <c r="D390" s="145" t="s">
        <v>219</v>
      </c>
      <c r="F390" s="146" t="s">
        <v>4794</v>
      </c>
      <c r="I390" s="147"/>
      <c r="L390" s="33"/>
      <c r="M390" s="148"/>
      <c r="T390" s="54"/>
      <c r="AT390" s="18" t="s">
        <v>219</v>
      </c>
      <c r="AU390" s="18" t="s">
        <v>81</v>
      </c>
    </row>
    <row r="391" spans="2:63" s="11" customFormat="1" ht="25.9" customHeight="1">
      <c r="B391" s="120"/>
      <c r="D391" s="121" t="s">
        <v>73</v>
      </c>
      <c r="E391" s="122" t="s">
        <v>924</v>
      </c>
      <c r="F391" s="122" t="s">
        <v>4448</v>
      </c>
      <c r="I391" s="123"/>
      <c r="J391" s="124">
        <f>BK391</f>
        <v>0</v>
      </c>
      <c r="L391" s="120"/>
      <c r="M391" s="125"/>
      <c r="P391" s="126">
        <f>SUM(P392:P409)</f>
        <v>0</v>
      </c>
      <c r="R391" s="126">
        <f>SUM(R392:R409)</f>
        <v>0</v>
      </c>
      <c r="T391" s="127">
        <f>SUM(T392:T409)</f>
        <v>0</v>
      </c>
      <c r="AR391" s="121" t="s">
        <v>81</v>
      </c>
      <c r="AT391" s="128" t="s">
        <v>73</v>
      </c>
      <c r="AU391" s="128" t="s">
        <v>74</v>
      </c>
      <c r="AY391" s="121" t="s">
        <v>210</v>
      </c>
      <c r="BK391" s="129">
        <f>SUM(BK392:BK409)</f>
        <v>0</v>
      </c>
    </row>
    <row r="392" spans="2:65" s="1" customFormat="1" ht="24.2" customHeight="1">
      <c r="B392" s="33"/>
      <c r="C392" s="132" t="s">
        <v>958</v>
      </c>
      <c r="D392" s="132" t="s">
        <v>212</v>
      </c>
      <c r="E392" s="133" t="s">
        <v>4449</v>
      </c>
      <c r="F392" s="134" t="s">
        <v>4450</v>
      </c>
      <c r="G392" s="135" t="s">
        <v>356</v>
      </c>
      <c r="H392" s="136">
        <v>12.851</v>
      </c>
      <c r="I392" s="137"/>
      <c r="J392" s="138">
        <f>ROUND(I392*H392,2)</f>
        <v>0</v>
      </c>
      <c r="K392" s="134" t="s">
        <v>216</v>
      </c>
      <c r="L392" s="33"/>
      <c r="M392" s="139" t="s">
        <v>19</v>
      </c>
      <c r="N392" s="140" t="s">
        <v>45</v>
      </c>
      <c r="P392" s="141">
        <f>O392*H392</f>
        <v>0</v>
      </c>
      <c r="Q392" s="141">
        <v>0</v>
      </c>
      <c r="R392" s="141">
        <f>Q392*H392</f>
        <v>0</v>
      </c>
      <c r="S392" s="141">
        <v>0</v>
      </c>
      <c r="T392" s="142">
        <f>S392*H392</f>
        <v>0</v>
      </c>
      <c r="AR392" s="143" t="s">
        <v>217</v>
      </c>
      <c r="AT392" s="143" t="s">
        <v>212</v>
      </c>
      <c r="AU392" s="143" t="s">
        <v>81</v>
      </c>
      <c r="AY392" s="18" t="s">
        <v>210</v>
      </c>
      <c r="BE392" s="144">
        <f>IF(N392="základní",J392,0)</f>
        <v>0</v>
      </c>
      <c r="BF392" s="144">
        <f>IF(N392="snížená",J392,0)</f>
        <v>0</v>
      </c>
      <c r="BG392" s="144">
        <f>IF(N392="zákl. přenesená",J392,0)</f>
        <v>0</v>
      </c>
      <c r="BH392" s="144">
        <f>IF(N392="sníž. přenesená",J392,0)</f>
        <v>0</v>
      </c>
      <c r="BI392" s="144">
        <f>IF(N392="nulová",J392,0)</f>
        <v>0</v>
      </c>
      <c r="BJ392" s="18" t="s">
        <v>81</v>
      </c>
      <c r="BK392" s="144">
        <f>ROUND(I392*H392,2)</f>
        <v>0</v>
      </c>
      <c r="BL392" s="18" t="s">
        <v>217</v>
      </c>
      <c r="BM392" s="143" t="s">
        <v>1301</v>
      </c>
    </row>
    <row r="393" spans="2:47" s="1" customFormat="1" ht="11.25">
      <c r="B393" s="33"/>
      <c r="D393" s="145" t="s">
        <v>219</v>
      </c>
      <c r="F393" s="146" t="s">
        <v>4451</v>
      </c>
      <c r="I393" s="147"/>
      <c r="L393" s="33"/>
      <c r="M393" s="148"/>
      <c r="T393" s="54"/>
      <c r="AT393" s="18" t="s">
        <v>219</v>
      </c>
      <c r="AU393" s="18" t="s">
        <v>81</v>
      </c>
    </row>
    <row r="394" spans="2:51" s="13" customFormat="1" ht="11.25">
      <c r="B394" s="156"/>
      <c r="D394" s="150" t="s">
        <v>221</v>
      </c>
      <c r="E394" s="157" t="s">
        <v>19</v>
      </c>
      <c r="F394" s="158" t="s">
        <v>4795</v>
      </c>
      <c r="H394" s="159">
        <v>12.851</v>
      </c>
      <c r="I394" s="160"/>
      <c r="L394" s="156"/>
      <c r="M394" s="161"/>
      <c r="T394" s="162"/>
      <c r="AT394" s="157" t="s">
        <v>221</v>
      </c>
      <c r="AU394" s="157" t="s">
        <v>81</v>
      </c>
      <c r="AV394" s="13" t="s">
        <v>83</v>
      </c>
      <c r="AW394" s="13" t="s">
        <v>34</v>
      </c>
      <c r="AX394" s="13" t="s">
        <v>74</v>
      </c>
      <c r="AY394" s="157" t="s">
        <v>210</v>
      </c>
    </row>
    <row r="395" spans="2:51" s="15" customFormat="1" ht="11.25">
      <c r="B395" s="170"/>
      <c r="D395" s="150" t="s">
        <v>221</v>
      </c>
      <c r="E395" s="171" t="s">
        <v>19</v>
      </c>
      <c r="F395" s="172" t="s">
        <v>236</v>
      </c>
      <c r="H395" s="173">
        <v>12.851</v>
      </c>
      <c r="I395" s="174"/>
      <c r="L395" s="170"/>
      <c r="M395" s="175"/>
      <c r="T395" s="176"/>
      <c r="AT395" s="171" t="s">
        <v>221</v>
      </c>
      <c r="AU395" s="171" t="s">
        <v>81</v>
      </c>
      <c r="AV395" s="15" t="s">
        <v>217</v>
      </c>
      <c r="AW395" s="15" t="s">
        <v>34</v>
      </c>
      <c r="AX395" s="15" t="s">
        <v>81</v>
      </c>
      <c r="AY395" s="171" t="s">
        <v>210</v>
      </c>
    </row>
    <row r="396" spans="2:65" s="1" customFormat="1" ht="24.2" customHeight="1">
      <c r="B396" s="33"/>
      <c r="C396" s="132" t="s">
        <v>964</v>
      </c>
      <c r="D396" s="132" t="s">
        <v>212</v>
      </c>
      <c r="E396" s="133" t="s">
        <v>4453</v>
      </c>
      <c r="F396" s="134" t="s">
        <v>4454</v>
      </c>
      <c r="G396" s="135" t="s">
        <v>356</v>
      </c>
      <c r="H396" s="136">
        <v>0.117</v>
      </c>
      <c r="I396" s="137"/>
      <c r="J396" s="138">
        <f>ROUND(I396*H396,2)</f>
        <v>0</v>
      </c>
      <c r="K396" s="134" t="s">
        <v>216</v>
      </c>
      <c r="L396" s="33"/>
      <c r="M396" s="139" t="s">
        <v>19</v>
      </c>
      <c r="N396" s="140" t="s">
        <v>45</v>
      </c>
      <c r="P396" s="141">
        <f>O396*H396</f>
        <v>0</v>
      </c>
      <c r="Q396" s="141">
        <v>0</v>
      </c>
      <c r="R396" s="141">
        <f>Q396*H396</f>
        <v>0</v>
      </c>
      <c r="S396" s="141">
        <v>0</v>
      </c>
      <c r="T396" s="142">
        <f>S396*H396</f>
        <v>0</v>
      </c>
      <c r="AR396" s="143" t="s">
        <v>217</v>
      </c>
      <c r="AT396" s="143" t="s">
        <v>212</v>
      </c>
      <c r="AU396" s="143" t="s">
        <v>81</v>
      </c>
      <c r="AY396" s="18" t="s">
        <v>210</v>
      </c>
      <c r="BE396" s="144">
        <f>IF(N396="základní",J396,0)</f>
        <v>0</v>
      </c>
      <c r="BF396" s="144">
        <f>IF(N396="snížená",J396,0)</f>
        <v>0</v>
      </c>
      <c r="BG396" s="144">
        <f>IF(N396="zákl. přenesená",J396,0)</f>
        <v>0</v>
      </c>
      <c r="BH396" s="144">
        <f>IF(N396="sníž. přenesená",J396,0)</f>
        <v>0</v>
      </c>
      <c r="BI396" s="144">
        <f>IF(N396="nulová",J396,0)</f>
        <v>0</v>
      </c>
      <c r="BJ396" s="18" t="s">
        <v>81</v>
      </c>
      <c r="BK396" s="144">
        <f>ROUND(I396*H396,2)</f>
        <v>0</v>
      </c>
      <c r="BL396" s="18" t="s">
        <v>217</v>
      </c>
      <c r="BM396" s="143" t="s">
        <v>1315</v>
      </c>
    </row>
    <row r="397" spans="2:47" s="1" customFormat="1" ht="11.25">
      <c r="B397" s="33"/>
      <c r="D397" s="145" t="s">
        <v>219</v>
      </c>
      <c r="F397" s="146" t="s">
        <v>4455</v>
      </c>
      <c r="I397" s="147"/>
      <c r="L397" s="33"/>
      <c r="M397" s="148"/>
      <c r="T397" s="54"/>
      <c r="AT397" s="18" t="s">
        <v>219</v>
      </c>
      <c r="AU397" s="18" t="s">
        <v>81</v>
      </c>
    </row>
    <row r="398" spans="2:51" s="13" customFormat="1" ht="11.25">
      <c r="B398" s="156"/>
      <c r="D398" s="150" t="s">
        <v>221</v>
      </c>
      <c r="E398" s="157" t="s">
        <v>19</v>
      </c>
      <c r="F398" s="158" t="s">
        <v>4796</v>
      </c>
      <c r="H398" s="159">
        <v>0.117</v>
      </c>
      <c r="I398" s="160"/>
      <c r="L398" s="156"/>
      <c r="M398" s="161"/>
      <c r="T398" s="162"/>
      <c r="AT398" s="157" t="s">
        <v>221</v>
      </c>
      <c r="AU398" s="157" t="s">
        <v>81</v>
      </c>
      <c r="AV398" s="13" t="s">
        <v>83</v>
      </c>
      <c r="AW398" s="13" t="s">
        <v>34</v>
      </c>
      <c r="AX398" s="13" t="s">
        <v>74</v>
      </c>
      <c r="AY398" s="157" t="s">
        <v>210</v>
      </c>
    </row>
    <row r="399" spans="2:51" s="15" customFormat="1" ht="11.25">
      <c r="B399" s="170"/>
      <c r="D399" s="150" t="s">
        <v>221</v>
      </c>
      <c r="E399" s="171" t="s">
        <v>19</v>
      </c>
      <c r="F399" s="172" t="s">
        <v>236</v>
      </c>
      <c r="H399" s="173">
        <v>0.117</v>
      </c>
      <c r="I399" s="174"/>
      <c r="L399" s="170"/>
      <c r="M399" s="175"/>
      <c r="T399" s="176"/>
      <c r="AT399" s="171" t="s">
        <v>221</v>
      </c>
      <c r="AU399" s="171" t="s">
        <v>81</v>
      </c>
      <c r="AV399" s="15" t="s">
        <v>217</v>
      </c>
      <c r="AW399" s="15" t="s">
        <v>34</v>
      </c>
      <c r="AX399" s="15" t="s">
        <v>81</v>
      </c>
      <c r="AY399" s="171" t="s">
        <v>210</v>
      </c>
    </row>
    <row r="400" spans="2:65" s="1" customFormat="1" ht="24.2" customHeight="1">
      <c r="B400" s="33"/>
      <c r="C400" s="132" t="s">
        <v>969</v>
      </c>
      <c r="D400" s="132" t="s">
        <v>212</v>
      </c>
      <c r="E400" s="133" t="s">
        <v>4457</v>
      </c>
      <c r="F400" s="134" t="s">
        <v>4458</v>
      </c>
      <c r="G400" s="135" t="s">
        <v>356</v>
      </c>
      <c r="H400" s="136">
        <v>38.458</v>
      </c>
      <c r="I400" s="137"/>
      <c r="J400" s="138">
        <f>ROUND(I400*H400,2)</f>
        <v>0</v>
      </c>
      <c r="K400" s="134" t="s">
        <v>216</v>
      </c>
      <c r="L400" s="33"/>
      <c r="M400" s="139" t="s">
        <v>19</v>
      </c>
      <c r="N400" s="140" t="s">
        <v>45</v>
      </c>
      <c r="P400" s="141">
        <f>O400*H400</f>
        <v>0</v>
      </c>
      <c r="Q400" s="141">
        <v>0</v>
      </c>
      <c r="R400" s="141">
        <f>Q400*H400</f>
        <v>0</v>
      </c>
      <c r="S400" s="141">
        <v>0</v>
      </c>
      <c r="T400" s="142">
        <f>S400*H400</f>
        <v>0</v>
      </c>
      <c r="AR400" s="143" t="s">
        <v>217</v>
      </c>
      <c r="AT400" s="143" t="s">
        <v>212</v>
      </c>
      <c r="AU400" s="143" t="s">
        <v>81</v>
      </c>
      <c r="AY400" s="18" t="s">
        <v>210</v>
      </c>
      <c r="BE400" s="144">
        <f>IF(N400="základní",J400,0)</f>
        <v>0</v>
      </c>
      <c r="BF400" s="144">
        <f>IF(N400="snížená",J400,0)</f>
        <v>0</v>
      </c>
      <c r="BG400" s="144">
        <f>IF(N400="zákl. přenesená",J400,0)</f>
        <v>0</v>
      </c>
      <c r="BH400" s="144">
        <f>IF(N400="sníž. přenesená",J400,0)</f>
        <v>0</v>
      </c>
      <c r="BI400" s="144">
        <f>IF(N400="nulová",J400,0)</f>
        <v>0</v>
      </c>
      <c r="BJ400" s="18" t="s">
        <v>81</v>
      </c>
      <c r="BK400" s="144">
        <f>ROUND(I400*H400,2)</f>
        <v>0</v>
      </c>
      <c r="BL400" s="18" t="s">
        <v>217</v>
      </c>
      <c r="BM400" s="143" t="s">
        <v>1330</v>
      </c>
    </row>
    <row r="401" spans="2:47" s="1" customFormat="1" ht="11.25">
      <c r="B401" s="33"/>
      <c r="D401" s="145" t="s">
        <v>219</v>
      </c>
      <c r="F401" s="146" t="s">
        <v>4459</v>
      </c>
      <c r="I401" s="147"/>
      <c r="L401" s="33"/>
      <c r="M401" s="148"/>
      <c r="T401" s="54"/>
      <c r="AT401" s="18" t="s">
        <v>219</v>
      </c>
      <c r="AU401" s="18" t="s">
        <v>81</v>
      </c>
    </row>
    <row r="402" spans="2:51" s="13" customFormat="1" ht="11.25">
      <c r="B402" s="156"/>
      <c r="D402" s="150" t="s">
        <v>221</v>
      </c>
      <c r="E402" s="157" t="s">
        <v>19</v>
      </c>
      <c r="F402" s="158" t="s">
        <v>4797</v>
      </c>
      <c r="H402" s="159">
        <v>38.458</v>
      </c>
      <c r="I402" s="160"/>
      <c r="L402" s="156"/>
      <c r="M402" s="161"/>
      <c r="T402" s="162"/>
      <c r="AT402" s="157" t="s">
        <v>221</v>
      </c>
      <c r="AU402" s="157" t="s">
        <v>81</v>
      </c>
      <c r="AV402" s="13" t="s">
        <v>83</v>
      </c>
      <c r="AW402" s="13" t="s">
        <v>34</v>
      </c>
      <c r="AX402" s="13" t="s">
        <v>74</v>
      </c>
      <c r="AY402" s="157" t="s">
        <v>210</v>
      </c>
    </row>
    <row r="403" spans="2:51" s="15" customFormat="1" ht="11.25">
      <c r="B403" s="170"/>
      <c r="D403" s="150" t="s">
        <v>221</v>
      </c>
      <c r="E403" s="171" t="s">
        <v>19</v>
      </c>
      <c r="F403" s="172" t="s">
        <v>236</v>
      </c>
      <c r="H403" s="173">
        <v>38.458</v>
      </c>
      <c r="I403" s="174"/>
      <c r="L403" s="170"/>
      <c r="M403" s="175"/>
      <c r="T403" s="176"/>
      <c r="AT403" s="171" t="s">
        <v>221</v>
      </c>
      <c r="AU403" s="171" t="s">
        <v>81</v>
      </c>
      <c r="AV403" s="15" t="s">
        <v>217</v>
      </c>
      <c r="AW403" s="15" t="s">
        <v>34</v>
      </c>
      <c r="AX403" s="15" t="s">
        <v>81</v>
      </c>
      <c r="AY403" s="171" t="s">
        <v>210</v>
      </c>
    </row>
    <row r="404" spans="2:65" s="1" customFormat="1" ht="16.5" customHeight="1">
      <c r="B404" s="33"/>
      <c r="C404" s="132" t="s">
        <v>973</v>
      </c>
      <c r="D404" s="132" t="s">
        <v>212</v>
      </c>
      <c r="E404" s="133" t="s">
        <v>3199</v>
      </c>
      <c r="F404" s="134" t="s">
        <v>3200</v>
      </c>
      <c r="G404" s="135" t="s">
        <v>356</v>
      </c>
      <c r="H404" s="136">
        <v>2.64</v>
      </c>
      <c r="I404" s="137"/>
      <c r="J404" s="138">
        <f>ROUND(I404*H404,2)</f>
        <v>0</v>
      </c>
      <c r="K404" s="134" t="s">
        <v>216</v>
      </c>
      <c r="L404" s="33"/>
      <c r="M404" s="139" t="s">
        <v>19</v>
      </c>
      <c r="N404" s="140" t="s">
        <v>45</v>
      </c>
      <c r="P404" s="141">
        <f>O404*H404</f>
        <v>0</v>
      </c>
      <c r="Q404" s="141">
        <v>0</v>
      </c>
      <c r="R404" s="141">
        <f>Q404*H404</f>
        <v>0</v>
      </c>
      <c r="S404" s="141">
        <v>0</v>
      </c>
      <c r="T404" s="142">
        <f>S404*H404</f>
        <v>0</v>
      </c>
      <c r="AR404" s="143" t="s">
        <v>217</v>
      </c>
      <c r="AT404" s="143" t="s">
        <v>212</v>
      </c>
      <c r="AU404" s="143" t="s">
        <v>81</v>
      </c>
      <c r="AY404" s="18" t="s">
        <v>210</v>
      </c>
      <c r="BE404" s="144">
        <f>IF(N404="základní",J404,0)</f>
        <v>0</v>
      </c>
      <c r="BF404" s="144">
        <f>IF(N404="snížená",J404,0)</f>
        <v>0</v>
      </c>
      <c r="BG404" s="144">
        <f>IF(N404="zákl. přenesená",J404,0)</f>
        <v>0</v>
      </c>
      <c r="BH404" s="144">
        <f>IF(N404="sníž. přenesená",J404,0)</f>
        <v>0</v>
      </c>
      <c r="BI404" s="144">
        <f>IF(N404="nulová",J404,0)</f>
        <v>0</v>
      </c>
      <c r="BJ404" s="18" t="s">
        <v>81</v>
      </c>
      <c r="BK404" s="144">
        <f>ROUND(I404*H404,2)</f>
        <v>0</v>
      </c>
      <c r="BL404" s="18" t="s">
        <v>217</v>
      </c>
      <c r="BM404" s="143" t="s">
        <v>4798</v>
      </c>
    </row>
    <row r="405" spans="2:47" s="1" customFormat="1" ht="11.25">
      <c r="B405" s="33"/>
      <c r="D405" s="145" t="s">
        <v>219</v>
      </c>
      <c r="F405" s="146" t="s">
        <v>3202</v>
      </c>
      <c r="I405" s="147"/>
      <c r="L405" s="33"/>
      <c r="M405" s="148"/>
      <c r="T405" s="54"/>
      <c r="AT405" s="18" t="s">
        <v>219</v>
      </c>
      <c r="AU405" s="18" t="s">
        <v>81</v>
      </c>
    </row>
    <row r="406" spans="2:65" s="1" customFormat="1" ht="16.5" customHeight="1">
      <c r="B406" s="33"/>
      <c r="C406" s="132" t="s">
        <v>982</v>
      </c>
      <c r="D406" s="132" t="s">
        <v>212</v>
      </c>
      <c r="E406" s="133" t="s">
        <v>4446</v>
      </c>
      <c r="F406" s="134" t="s">
        <v>4799</v>
      </c>
      <c r="G406" s="135" t="s">
        <v>409</v>
      </c>
      <c r="H406" s="136">
        <v>1</v>
      </c>
      <c r="I406" s="137"/>
      <c r="J406" s="138">
        <f>ROUND(I406*H406,2)</f>
        <v>0</v>
      </c>
      <c r="K406" s="134" t="s">
        <v>216</v>
      </c>
      <c r="L406" s="33"/>
      <c r="M406" s="139" t="s">
        <v>19</v>
      </c>
      <c r="N406" s="140" t="s">
        <v>45</v>
      </c>
      <c r="P406" s="141">
        <f>O406*H406</f>
        <v>0</v>
      </c>
      <c r="Q406" s="141">
        <v>0</v>
      </c>
      <c r="R406" s="141">
        <f>Q406*H406</f>
        <v>0</v>
      </c>
      <c r="S406" s="141">
        <v>0</v>
      </c>
      <c r="T406" s="142">
        <f>S406*H406</f>
        <v>0</v>
      </c>
      <c r="AR406" s="143" t="s">
        <v>217</v>
      </c>
      <c r="AT406" s="143" t="s">
        <v>212</v>
      </c>
      <c r="AU406" s="143" t="s">
        <v>81</v>
      </c>
      <c r="AY406" s="18" t="s">
        <v>210</v>
      </c>
      <c r="BE406" s="144">
        <f>IF(N406="základní",J406,0)</f>
        <v>0</v>
      </c>
      <c r="BF406" s="144">
        <f>IF(N406="snížená",J406,0)</f>
        <v>0</v>
      </c>
      <c r="BG406" s="144">
        <f>IF(N406="zákl. přenesená",J406,0)</f>
        <v>0</v>
      </c>
      <c r="BH406" s="144">
        <f>IF(N406="sníž. přenesená",J406,0)</f>
        <v>0</v>
      </c>
      <c r="BI406" s="144">
        <f>IF(N406="nulová",J406,0)</f>
        <v>0</v>
      </c>
      <c r="BJ406" s="18" t="s">
        <v>81</v>
      </c>
      <c r="BK406" s="144">
        <f>ROUND(I406*H406,2)</f>
        <v>0</v>
      </c>
      <c r="BL406" s="18" t="s">
        <v>217</v>
      </c>
      <c r="BM406" s="143" t="s">
        <v>4800</v>
      </c>
    </row>
    <row r="407" spans="2:47" s="1" customFormat="1" ht="11.25">
      <c r="B407" s="33"/>
      <c r="D407" s="145" t="s">
        <v>219</v>
      </c>
      <c r="F407" s="146" t="s">
        <v>4801</v>
      </c>
      <c r="I407" s="147"/>
      <c r="L407" s="33"/>
      <c r="M407" s="148"/>
      <c r="T407" s="54"/>
      <c r="AT407" s="18" t="s">
        <v>219</v>
      </c>
      <c r="AU407" s="18" t="s">
        <v>81</v>
      </c>
    </row>
    <row r="408" spans="2:51" s="13" customFormat="1" ht="11.25">
      <c r="B408" s="156"/>
      <c r="D408" s="150" t="s">
        <v>221</v>
      </c>
      <c r="E408" s="157" t="s">
        <v>19</v>
      </c>
      <c r="F408" s="158" t="s">
        <v>3253</v>
      </c>
      <c r="H408" s="159">
        <v>1</v>
      </c>
      <c r="I408" s="160"/>
      <c r="L408" s="156"/>
      <c r="M408" s="161"/>
      <c r="T408" s="162"/>
      <c r="AT408" s="157" t="s">
        <v>221</v>
      </c>
      <c r="AU408" s="157" t="s">
        <v>81</v>
      </c>
      <c r="AV408" s="13" t="s">
        <v>83</v>
      </c>
      <c r="AW408" s="13" t="s">
        <v>34</v>
      </c>
      <c r="AX408" s="13" t="s">
        <v>74</v>
      </c>
      <c r="AY408" s="157" t="s">
        <v>210</v>
      </c>
    </row>
    <row r="409" spans="2:51" s="15" customFormat="1" ht="11.25">
      <c r="B409" s="170"/>
      <c r="D409" s="150" t="s">
        <v>221</v>
      </c>
      <c r="E409" s="171" t="s">
        <v>19</v>
      </c>
      <c r="F409" s="172" t="s">
        <v>236</v>
      </c>
      <c r="H409" s="173">
        <v>1</v>
      </c>
      <c r="I409" s="174"/>
      <c r="L409" s="170"/>
      <c r="M409" s="194"/>
      <c r="N409" s="195"/>
      <c r="O409" s="195"/>
      <c r="P409" s="195"/>
      <c r="Q409" s="195"/>
      <c r="R409" s="195"/>
      <c r="S409" s="195"/>
      <c r="T409" s="196"/>
      <c r="AT409" s="171" t="s">
        <v>221</v>
      </c>
      <c r="AU409" s="171" t="s">
        <v>81</v>
      </c>
      <c r="AV409" s="15" t="s">
        <v>217</v>
      </c>
      <c r="AW409" s="15" t="s">
        <v>34</v>
      </c>
      <c r="AX409" s="15" t="s">
        <v>81</v>
      </c>
      <c r="AY409" s="171" t="s">
        <v>210</v>
      </c>
    </row>
    <row r="410" spans="2:12" s="1" customFormat="1" ht="6.95" customHeight="1">
      <c r="B410" s="42"/>
      <c r="C410" s="43"/>
      <c r="D410" s="43"/>
      <c r="E410" s="43"/>
      <c r="F410" s="43"/>
      <c r="G410" s="43"/>
      <c r="H410" s="43"/>
      <c r="I410" s="43"/>
      <c r="J410" s="43"/>
      <c r="K410" s="43"/>
      <c r="L410" s="33"/>
    </row>
  </sheetData>
  <sheetProtection algorithmName="SHA-512" hashValue="c5ENvu2xdbrXcu1icLPJAmIsZ0EA7fON6vN6jHaohOU5KaSCYtFmQ0T63UTHxXGXcU2p5mFrYtii0r4EE0NWMw==" saltValue="3SpkbunuZ4zU+qXOPQQyKLWpgH5a135sSEBb82rVJRNhv/KQ1BxZTX3lU1Sg387Vdng52DJIIrNgtNqMIuPSXQ==" spinCount="100000" sheet="1" objects="1" scenarios="1" formatColumns="0" formatRows="0" autoFilter="0"/>
  <autoFilter ref="C106:K409"/>
  <mergeCells count="15">
    <mergeCell ref="E93:H93"/>
    <mergeCell ref="E97:H97"/>
    <mergeCell ref="E95:H95"/>
    <mergeCell ref="E99:H99"/>
    <mergeCell ref="L2:V2"/>
    <mergeCell ref="E31:H31"/>
    <mergeCell ref="E52:H52"/>
    <mergeCell ref="E56:H56"/>
    <mergeCell ref="E54:H54"/>
    <mergeCell ref="E58:H58"/>
    <mergeCell ref="E7:H7"/>
    <mergeCell ref="E11:H11"/>
    <mergeCell ref="E9:H9"/>
    <mergeCell ref="E13:H13"/>
    <mergeCell ref="E22:H22"/>
  </mergeCells>
  <hyperlinks>
    <hyperlink ref="F110" r:id="rId1" display="https://podminky.urs.cz/item/CS_URS_2023_01/119001401"/>
    <hyperlink ref="F114" r:id="rId2" display="https://podminky.urs.cz/item/CS_URS_2023_01/119001421"/>
    <hyperlink ref="F118" r:id="rId3" display="https://podminky.urs.cz/item/CS_URS_2023_01/R-pol-11-1"/>
    <hyperlink ref="F123" r:id="rId4" display="https://podminky.urs.cz/item/CS_URS_2023_01/132254203"/>
    <hyperlink ref="F128" r:id="rId5" display="https://podminky.urs.cz/item/CS_URS_2023_01/139001101"/>
    <hyperlink ref="F131" r:id="rId6" display="https://podminky.urs.cz/item/CS_URS_2023_01/151811131"/>
    <hyperlink ref="F135" r:id="rId7" display="https://podminky.urs.cz/item/CS_URS_2023_01/151811231"/>
    <hyperlink ref="F140" r:id="rId8" display="https://podminky.urs.cz/item/CS_URS_2023_01/161150000"/>
    <hyperlink ref="F144" r:id="rId9" display="https://podminky.urs.cz/item/CS_URS_2023_01/162751117"/>
    <hyperlink ref="F148" r:id="rId10" display="https://podminky.urs.cz/item/CS_URS_2023_01/171201231"/>
    <hyperlink ref="F153" r:id="rId11" display="https://podminky.urs.cz/item/CS_URS_2023_01/174151101"/>
    <hyperlink ref="F161" r:id="rId12" display="https://podminky.urs.cz/item/CS_URS_2023_01/451570001"/>
    <hyperlink ref="F165" r:id="rId13" display="https://podminky.urs.cz/item/CS_URS_2023_01/451570002"/>
    <hyperlink ref="F169" r:id="rId14" display="https://podminky.urs.cz/item/CS_URS_2023_01/452311131"/>
    <hyperlink ref="F174" r:id="rId15" display="https://podminky.urs.cz/item/CS_URS_2023_01/452311121"/>
    <hyperlink ref="F179" r:id="rId16" display="https://podminky.urs.cz/item/CS_URS_2023_01/452351101"/>
    <hyperlink ref="F183" r:id="rId17" display="https://podminky.urs.cz/item/CS_URS_2023_01/899721111"/>
    <hyperlink ref="F189" r:id="rId18" display="https://podminky.urs.cz/item/CS_URS_2023_01/113106061"/>
    <hyperlink ref="F197" r:id="rId19" display="https://podminky.urs.cz/item/CS_URS_2023_01/113107023"/>
    <hyperlink ref="F205" r:id="rId20" display="https://podminky.urs.cz/item/CS_URS_2023_01/121112003"/>
    <hyperlink ref="F214" r:id="rId21" display="https://podminky.urs.cz/item/CS_URS_2023_01/132212331"/>
    <hyperlink ref="F223" r:id="rId22" display="https://podminky.urs.cz/item/CS_URS_2023_01/174111101"/>
    <hyperlink ref="F225" r:id="rId23" display="https://podminky.urs.cz/item/CS_URS_2023_01/181311103"/>
    <hyperlink ref="F228" r:id="rId24" display="https://podminky.urs.cz/item/CS_URS_2023_01/564730001"/>
    <hyperlink ref="F235" r:id="rId25" display="https://podminky.urs.cz/item/CS_URS_2023_01/564760101"/>
    <hyperlink ref="F242" r:id="rId26" display="https://podminky.urs.cz/item/CS_URS_2023_01/591111111R"/>
    <hyperlink ref="F252" r:id="rId27" display="https://podminky.urs.cz/item/CS_URS_2023_01/871355221"/>
    <hyperlink ref="F256" r:id="rId28" display="https://podminky.urs.cz/item/CS_URS_2023_01/721170001"/>
    <hyperlink ref="F260" r:id="rId29" display="https://podminky.urs.cz/item/CS_URS_2023_01/721170002"/>
    <hyperlink ref="F264" r:id="rId30" display="https://podminky.urs.cz/item/CS_URS_2023_01/892351111"/>
    <hyperlink ref="F269" r:id="rId31" display="https://podminky.urs.cz/item/CS_URS_2023_01/894410102"/>
    <hyperlink ref="F276" r:id="rId32" display="https://podminky.urs.cz/item/CS_URS_2023_01/894410101"/>
    <hyperlink ref="F283" r:id="rId33" display="https://podminky.urs.cz/item/CS_URS_2023_01/894410211"/>
    <hyperlink ref="F290" r:id="rId34" display="https://podminky.urs.cz/item/CS_URS_2023_01/894410212"/>
    <hyperlink ref="F297" r:id="rId35" display="https://podminky.urs.cz/item/CS_URS_2023_01/894410232"/>
    <hyperlink ref="F304" r:id="rId36" display="https://podminky.urs.cz/item/CS_URS_2023_01/452386111"/>
    <hyperlink ref="F308" r:id="rId37" display="https://podminky.urs.cz/item/CS_URS_2023_01/899104112"/>
    <hyperlink ref="F312" r:id="rId38" display="https://podminky.urs.cz/item/CS_URS_2023_01/871181141"/>
    <hyperlink ref="F319" r:id="rId39" display="https://podminky.urs.cz/item/CS_URS_2023_01/891359111"/>
    <hyperlink ref="F326" r:id="rId40" display="https://podminky.urs.cz/item/CS_URS_2023_01/722219191"/>
    <hyperlink ref="F333" r:id="rId41" display="https://podminky.urs.cz/item/CS_URS_2023_01/891211112"/>
    <hyperlink ref="F340" r:id="rId42" display="https://podminky.urs.cz/item/CS_URS_2023_01/722270105"/>
    <hyperlink ref="F344" r:id="rId43" display="https://podminky.urs.cz/item/CS_URS_2023_01/722290229"/>
    <hyperlink ref="F348" r:id="rId44" display="https://podminky.urs.cz/item/CS_URS_2023_01/892241111"/>
    <hyperlink ref="F353" r:id="rId45" display="https://podminky.urs.cz/item/CS_URS_2023_01/893420101"/>
    <hyperlink ref="F360" r:id="rId46" display="https://podminky.urs.cz/item/CS_URS_2023_01/893420103"/>
    <hyperlink ref="F367" r:id="rId47" display="https://podminky.urs.cz/item/CS_URS_2023_01/899401112"/>
    <hyperlink ref="F378" r:id="rId48" display="https://podminky.urs.cz/item/CS_URS_2023_01/890211851"/>
    <hyperlink ref="F383" r:id="rId49" display="https://podminky.urs.cz/item/CS_URS_2023_01/997013111"/>
    <hyperlink ref="F385" r:id="rId50" display="https://podminky.urs.cz/item/CS_URS_2023_01/997013501"/>
    <hyperlink ref="F387" r:id="rId51" display="https://podminky.urs.cz/item/CS_URS_2023_01/997013509"/>
    <hyperlink ref="F390" r:id="rId52" display="https://podminky.urs.cz/item/CS_URS_2023_01/997013873"/>
    <hyperlink ref="F393" r:id="rId53" display="https://podminky.urs.cz/item/CS_URS_2023_01/998275101"/>
    <hyperlink ref="F397" r:id="rId54" display="https://podminky.urs.cz/item/CS_URS_2023_01/998276101"/>
    <hyperlink ref="F401" r:id="rId55" display="https://podminky.urs.cz/item/CS_URS_2023_01/998225111"/>
    <hyperlink ref="F405" r:id="rId56" display="https://podminky.urs.cz/item/CS_URS_2023_01/997002611"/>
    <hyperlink ref="F407" r:id="rId57" display="https://podminky.urs.cz/item/CS_URS_2023_01/R-pol-997-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58"/>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BM167"/>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8"/>
      <c r="M2" s="288"/>
      <c r="N2" s="288"/>
      <c r="O2" s="288"/>
      <c r="P2" s="288"/>
      <c r="Q2" s="288"/>
      <c r="R2" s="288"/>
      <c r="S2" s="288"/>
      <c r="T2" s="288"/>
      <c r="U2" s="288"/>
      <c r="V2" s="288"/>
      <c r="AT2" s="18" t="s">
        <v>142</v>
      </c>
    </row>
    <row r="3" spans="2:46" ht="6.95" customHeight="1">
      <c r="B3" s="19"/>
      <c r="C3" s="20"/>
      <c r="D3" s="20"/>
      <c r="E3" s="20"/>
      <c r="F3" s="20"/>
      <c r="G3" s="20"/>
      <c r="H3" s="20"/>
      <c r="I3" s="20"/>
      <c r="J3" s="20"/>
      <c r="K3" s="20"/>
      <c r="L3" s="21"/>
      <c r="AT3" s="18" t="s">
        <v>83</v>
      </c>
    </row>
    <row r="4" spans="2:46" ht="24.95" customHeight="1">
      <c r="B4" s="21"/>
      <c r="D4" s="22" t="s">
        <v>166</v>
      </c>
      <c r="L4" s="21"/>
      <c r="M4" s="91" t="s">
        <v>10</v>
      </c>
      <c r="AT4" s="18" t="s">
        <v>4</v>
      </c>
    </row>
    <row r="5" spans="2:12" ht="6.95" customHeight="1">
      <c r="B5" s="21"/>
      <c r="L5" s="21"/>
    </row>
    <row r="6" spans="2:12" ht="12" customHeight="1">
      <c r="B6" s="21"/>
      <c r="D6" s="28" t="s">
        <v>16</v>
      </c>
      <c r="L6" s="21"/>
    </row>
    <row r="7" spans="2:12" ht="16.5" customHeight="1">
      <c r="B7" s="21"/>
      <c r="E7" s="326" t="str">
        <f>'Rekapitulace stavby'!K6</f>
        <v>Revitalizace Starého děkanství, Nymburk</v>
      </c>
      <c r="F7" s="327"/>
      <c r="G7" s="327"/>
      <c r="H7" s="327"/>
      <c r="L7" s="21"/>
    </row>
    <row r="8" spans="2:12" ht="12" customHeight="1">
      <c r="B8" s="21"/>
      <c r="D8" s="28" t="s">
        <v>167</v>
      </c>
      <c r="L8" s="21"/>
    </row>
    <row r="9" spans="2:12" s="1" customFormat="1" ht="16.5" customHeight="1">
      <c r="B9" s="33"/>
      <c r="E9" s="326" t="s">
        <v>2260</v>
      </c>
      <c r="F9" s="328"/>
      <c r="G9" s="328"/>
      <c r="H9" s="328"/>
      <c r="L9" s="33"/>
    </row>
    <row r="10" spans="2:12" s="1" customFormat="1" ht="12" customHeight="1">
      <c r="B10" s="33"/>
      <c r="D10" s="28" t="s">
        <v>169</v>
      </c>
      <c r="L10" s="33"/>
    </row>
    <row r="11" spans="2:12" s="1" customFormat="1" ht="16.5" customHeight="1">
      <c r="B11" s="33"/>
      <c r="E11" s="309" t="s">
        <v>4802</v>
      </c>
      <c r="F11" s="328"/>
      <c r="G11" s="328"/>
      <c r="H11" s="328"/>
      <c r="L11" s="33"/>
    </row>
    <row r="12" spans="2:12" s="1" customFormat="1" ht="11.25">
      <c r="B12" s="33"/>
      <c r="L12" s="33"/>
    </row>
    <row r="13" spans="2:12" s="1" customFormat="1" ht="12" customHeight="1">
      <c r="B13" s="33"/>
      <c r="D13" s="28" t="s">
        <v>18</v>
      </c>
      <c r="F13" s="26" t="s">
        <v>19</v>
      </c>
      <c r="I13" s="28" t="s">
        <v>20</v>
      </c>
      <c r="J13" s="26" t="s">
        <v>19</v>
      </c>
      <c r="L13" s="33"/>
    </row>
    <row r="14" spans="2:12" s="1" customFormat="1" ht="12" customHeight="1">
      <c r="B14" s="33"/>
      <c r="D14" s="28" t="s">
        <v>21</v>
      </c>
      <c r="F14" s="26" t="s">
        <v>27</v>
      </c>
      <c r="I14" s="28" t="s">
        <v>23</v>
      </c>
      <c r="J14" s="50" t="str">
        <f>'Rekapitulace stavby'!AN8</f>
        <v>2. 5. 2022</v>
      </c>
      <c r="L14" s="33"/>
    </row>
    <row r="15" spans="2:12" s="1" customFormat="1" ht="10.9" customHeight="1">
      <c r="B15" s="33"/>
      <c r="L15" s="33"/>
    </row>
    <row r="16" spans="2:12" s="1" customFormat="1" ht="12" customHeight="1">
      <c r="B16" s="33"/>
      <c r="D16" s="28" t="s">
        <v>25</v>
      </c>
      <c r="I16" s="28" t="s">
        <v>26</v>
      </c>
      <c r="J16" s="26" t="str">
        <f>IF('Rekapitulace stavby'!AN10="","",'Rekapitulace stavby'!AN10)</f>
        <v/>
      </c>
      <c r="L16" s="33"/>
    </row>
    <row r="17" spans="2:12" s="1" customFormat="1" ht="18" customHeight="1">
      <c r="B17" s="33"/>
      <c r="E17" s="26" t="str">
        <f>IF('Rekapitulace stavby'!E11="","",'Rekapitulace stavby'!E11)</f>
        <v xml:space="preserve"> </v>
      </c>
      <c r="I17" s="28" t="s">
        <v>28</v>
      </c>
      <c r="J17" s="26" t="str">
        <f>IF('Rekapitulace stavby'!AN11="","",'Rekapitulace stavby'!AN11)</f>
        <v/>
      </c>
      <c r="L17" s="33"/>
    </row>
    <row r="18" spans="2:12" s="1" customFormat="1" ht="6.95" customHeight="1">
      <c r="B18" s="33"/>
      <c r="L18" s="33"/>
    </row>
    <row r="19" spans="2:12" s="1" customFormat="1" ht="12" customHeight="1">
      <c r="B19" s="33"/>
      <c r="D19" s="28" t="s">
        <v>29</v>
      </c>
      <c r="I19" s="28" t="s">
        <v>26</v>
      </c>
      <c r="J19" s="29" t="str">
        <f>'Rekapitulace stavby'!AN13</f>
        <v>Vyplň údaj</v>
      </c>
      <c r="L19" s="33"/>
    </row>
    <row r="20" spans="2:12" s="1" customFormat="1" ht="18" customHeight="1">
      <c r="B20" s="33"/>
      <c r="E20" s="329" t="str">
        <f>'Rekapitulace stavby'!E14</f>
        <v>Vyplň údaj</v>
      </c>
      <c r="F20" s="287"/>
      <c r="G20" s="287"/>
      <c r="H20" s="287"/>
      <c r="I20" s="28" t="s">
        <v>28</v>
      </c>
      <c r="J20" s="29" t="str">
        <f>'Rekapitulace stavby'!AN14</f>
        <v>Vyplň údaj</v>
      </c>
      <c r="L20" s="33"/>
    </row>
    <row r="21" spans="2:12" s="1" customFormat="1" ht="6.95" customHeight="1">
      <c r="B21" s="33"/>
      <c r="L21" s="33"/>
    </row>
    <row r="22" spans="2:12" s="1" customFormat="1" ht="12" customHeight="1">
      <c r="B22" s="33"/>
      <c r="D22" s="28" t="s">
        <v>31</v>
      </c>
      <c r="I22" s="28" t="s">
        <v>26</v>
      </c>
      <c r="J22" s="26" t="s">
        <v>32</v>
      </c>
      <c r="L22" s="33"/>
    </row>
    <row r="23" spans="2:12" s="1" customFormat="1" ht="18" customHeight="1">
      <c r="B23" s="33"/>
      <c r="E23" s="26" t="s">
        <v>33</v>
      </c>
      <c r="I23" s="28" t="s">
        <v>28</v>
      </c>
      <c r="J23" s="26" t="s">
        <v>19</v>
      </c>
      <c r="L23" s="33"/>
    </row>
    <row r="24" spans="2:12" s="1" customFormat="1" ht="6.95" customHeight="1">
      <c r="B24" s="33"/>
      <c r="L24" s="33"/>
    </row>
    <row r="25" spans="2:12" s="1" customFormat="1" ht="12" customHeight="1">
      <c r="B25" s="33"/>
      <c r="D25" s="28" t="s">
        <v>35</v>
      </c>
      <c r="I25" s="28" t="s">
        <v>26</v>
      </c>
      <c r="J25" s="26" t="str">
        <f>IF('Rekapitulace stavby'!AN19="","",'Rekapitulace stavby'!AN19)</f>
        <v>47747528</v>
      </c>
      <c r="L25" s="33"/>
    </row>
    <row r="26" spans="2:12" s="1" customFormat="1" ht="18" customHeight="1">
      <c r="B26" s="33"/>
      <c r="E26" s="26" t="str">
        <f>IF('Rekapitulace stavby'!E20="","",'Rekapitulace stavby'!E20)</f>
        <v>Veronika Šoulová</v>
      </c>
      <c r="I26" s="28" t="s">
        <v>28</v>
      </c>
      <c r="J26" s="26" t="str">
        <f>IF('Rekapitulace stavby'!AN20="","",'Rekapitulace stavby'!AN20)</f>
        <v/>
      </c>
      <c r="L26" s="33"/>
    </row>
    <row r="27" spans="2:12" s="1" customFormat="1" ht="6.95" customHeight="1">
      <c r="B27" s="33"/>
      <c r="L27" s="33"/>
    </row>
    <row r="28" spans="2:12" s="1" customFormat="1" ht="12" customHeight="1">
      <c r="B28" s="33"/>
      <c r="D28" s="28" t="s">
        <v>38</v>
      </c>
      <c r="L28" s="33"/>
    </row>
    <row r="29" spans="2:12" s="7" customFormat="1" ht="16.5" customHeight="1">
      <c r="B29" s="92"/>
      <c r="E29" s="292" t="s">
        <v>19</v>
      </c>
      <c r="F29" s="292"/>
      <c r="G29" s="292"/>
      <c r="H29" s="292"/>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40</v>
      </c>
      <c r="J32" s="64">
        <f>ROUND(J93,2)</f>
        <v>0</v>
      </c>
      <c r="L32" s="33"/>
    </row>
    <row r="33" spans="2:12" s="1" customFormat="1" ht="6.95" customHeight="1">
      <c r="B33" s="33"/>
      <c r="D33" s="51"/>
      <c r="E33" s="51"/>
      <c r="F33" s="51"/>
      <c r="G33" s="51"/>
      <c r="H33" s="51"/>
      <c r="I33" s="51"/>
      <c r="J33" s="51"/>
      <c r="K33" s="51"/>
      <c r="L33" s="33"/>
    </row>
    <row r="34" spans="2:12" s="1" customFormat="1" ht="14.45" customHeight="1">
      <c r="B34" s="33"/>
      <c r="F34" s="36" t="s">
        <v>42</v>
      </c>
      <c r="I34" s="36" t="s">
        <v>41</v>
      </c>
      <c r="J34" s="36" t="s">
        <v>43</v>
      </c>
      <c r="L34" s="33"/>
    </row>
    <row r="35" spans="2:12" s="1" customFormat="1" ht="14.45" customHeight="1">
      <c r="B35" s="33"/>
      <c r="D35" s="53" t="s">
        <v>44</v>
      </c>
      <c r="E35" s="28" t="s">
        <v>45</v>
      </c>
      <c r="F35" s="83">
        <f>ROUND((SUM(BE93:BE166)),2)</f>
        <v>0</v>
      </c>
      <c r="I35" s="94">
        <v>0.21</v>
      </c>
      <c r="J35" s="83">
        <f>ROUND(((SUM(BE93:BE166))*I35),2)</f>
        <v>0</v>
      </c>
      <c r="L35" s="33"/>
    </row>
    <row r="36" spans="2:12" s="1" customFormat="1" ht="14.45" customHeight="1">
      <c r="B36" s="33"/>
      <c r="E36" s="28" t="s">
        <v>46</v>
      </c>
      <c r="F36" s="83">
        <f>ROUND((SUM(BF93:BF166)),2)</f>
        <v>0</v>
      </c>
      <c r="I36" s="94">
        <v>0.15</v>
      </c>
      <c r="J36" s="83">
        <f>ROUND(((SUM(BF93:BF166))*I36),2)</f>
        <v>0</v>
      </c>
      <c r="L36" s="33"/>
    </row>
    <row r="37" spans="2:12" s="1" customFormat="1" ht="14.45" customHeight="1" hidden="1">
      <c r="B37" s="33"/>
      <c r="E37" s="28" t="s">
        <v>47</v>
      </c>
      <c r="F37" s="83">
        <f>ROUND((SUM(BG93:BG166)),2)</f>
        <v>0</v>
      </c>
      <c r="I37" s="94">
        <v>0.21</v>
      </c>
      <c r="J37" s="83">
        <f>0</f>
        <v>0</v>
      </c>
      <c r="L37" s="33"/>
    </row>
    <row r="38" spans="2:12" s="1" customFormat="1" ht="14.45" customHeight="1" hidden="1">
      <c r="B38" s="33"/>
      <c r="E38" s="28" t="s">
        <v>48</v>
      </c>
      <c r="F38" s="83">
        <f>ROUND((SUM(BH93:BH166)),2)</f>
        <v>0</v>
      </c>
      <c r="I38" s="94">
        <v>0.15</v>
      </c>
      <c r="J38" s="83">
        <f>0</f>
        <v>0</v>
      </c>
      <c r="L38" s="33"/>
    </row>
    <row r="39" spans="2:12" s="1" customFormat="1" ht="14.45" customHeight="1" hidden="1">
      <c r="B39" s="33"/>
      <c r="E39" s="28" t="s">
        <v>49</v>
      </c>
      <c r="F39" s="83">
        <f>ROUND((SUM(BI93:BI166)),2)</f>
        <v>0</v>
      </c>
      <c r="I39" s="94">
        <v>0</v>
      </c>
      <c r="J39" s="83">
        <f>0</f>
        <v>0</v>
      </c>
      <c r="L39" s="33"/>
    </row>
    <row r="40" spans="2:12" s="1" customFormat="1" ht="6.95" customHeight="1">
      <c r="B40" s="33"/>
      <c r="L40" s="33"/>
    </row>
    <row r="41" spans="2:12" s="1" customFormat="1" ht="25.35" customHeight="1">
      <c r="B41" s="33"/>
      <c r="C41" s="95"/>
      <c r="D41" s="96" t="s">
        <v>50</v>
      </c>
      <c r="E41" s="55"/>
      <c r="F41" s="55"/>
      <c r="G41" s="97" t="s">
        <v>51</v>
      </c>
      <c r="H41" s="98" t="s">
        <v>52</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173</v>
      </c>
      <c r="L47" s="33"/>
    </row>
    <row r="48" spans="2:12" s="1" customFormat="1" ht="6.95" customHeight="1">
      <c r="B48" s="33"/>
      <c r="L48" s="33"/>
    </row>
    <row r="49" spans="2:12" s="1" customFormat="1" ht="12" customHeight="1">
      <c r="B49" s="33"/>
      <c r="C49" s="28" t="s">
        <v>16</v>
      </c>
      <c r="L49" s="33"/>
    </row>
    <row r="50" spans="2:12" s="1" customFormat="1" ht="16.5" customHeight="1">
      <c r="B50" s="33"/>
      <c r="E50" s="326" t="str">
        <f>E7</f>
        <v>Revitalizace Starého děkanství, Nymburk</v>
      </c>
      <c r="F50" s="327"/>
      <c r="G50" s="327"/>
      <c r="H50" s="327"/>
      <c r="L50" s="33"/>
    </row>
    <row r="51" spans="2:12" ht="12" customHeight="1">
      <c r="B51" s="21"/>
      <c r="C51" s="28" t="s">
        <v>167</v>
      </c>
      <c r="L51" s="21"/>
    </row>
    <row r="52" spans="2:12" s="1" customFormat="1" ht="16.5" customHeight="1">
      <c r="B52" s="33"/>
      <c r="E52" s="326" t="s">
        <v>2260</v>
      </c>
      <c r="F52" s="328"/>
      <c r="G52" s="328"/>
      <c r="H52" s="328"/>
      <c r="L52" s="33"/>
    </row>
    <row r="53" spans="2:12" s="1" customFormat="1" ht="12" customHeight="1">
      <c r="B53" s="33"/>
      <c r="C53" s="28" t="s">
        <v>169</v>
      </c>
      <c r="L53" s="33"/>
    </row>
    <row r="54" spans="2:12" s="1" customFormat="1" ht="16.5" customHeight="1">
      <c r="B54" s="33"/>
      <c r="E54" s="309" t="str">
        <f>E11</f>
        <v>SO 06 - Plynovodní přípojka</v>
      </c>
      <c r="F54" s="328"/>
      <c r="G54" s="328"/>
      <c r="H54" s="328"/>
      <c r="L54" s="33"/>
    </row>
    <row r="55" spans="2:12" s="1" customFormat="1" ht="6.95" customHeight="1">
      <c r="B55" s="33"/>
      <c r="L55" s="33"/>
    </row>
    <row r="56" spans="2:12" s="1" customFormat="1" ht="12" customHeight="1">
      <c r="B56" s="33"/>
      <c r="C56" s="28" t="s">
        <v>21</v>
      </c>
      <c r="F56" s="26" t="str">
        <f>F14</f>
        <v xml:space="preserve"> </v>
      </c>
      <c r="I56" s="28" t="s">
        <v>23</v>
      </c>
      <c r="J56" s="50" t="str">
        <f>IF(J14="","",J14)</f>
        <v>2. 5. 2022</v>
      </c>
      <c r="L56" s="33"/>
    </row>
    <row r="57" spans="2:12" s="1" customFormat="1" ht="6.95" customHeight="1">
      <c r="B57" s="33"/>
      <c r="L57" s="33"/>
    </row>
    <row r="58" spans="2:12" s="1" customFormat="1" ht="15.2" customHeight="1">
      <c r="B58" s="33"/>
      <c r="C58" s="28" t="s">
        <v>25</v>
      </c>
      <c r="F58" s="26" t="str">
        <f>E17</f>
        <v xml:space="preserve"> </v>
      </c>
      <c r="I58" s="28" t="s">
        <v>31</v>
      </c>
      <c r="J58" s="31" t="str">
        <f>E23</f>
        <v>FAPAL s.r.o.</v>
      </c>
      <c r="L58" s="33"/>
    </row>
    <row r="59" spans="2:12" s="1" customFormat="1" ht="15.2" customHeight="1">
      <c r="B59" s="33"/>
      <c r="C59" s="28" t="s">
        <v>29</v>
      </c>
      <c r="F59" s="26" t="str">
        <f>IF(E20="","",E20)</f>
        <v>Vyplň údaj</v>
      </c>
      <c r="I59" s="28" t="s">
        <v>35</v>
      </c>
      <c r="J59" s="31" t="str">
        <f>E26</f>
        <v>Veronika Šoulová</v>
      </c>
      <c r="L59" s="33"/>
    </row>
    <row r="60" spans="2:12" s="1" customFormat="1" ht="10.35" customHeight="1">
      <c r="B60" s="33"/>
      <c r="L60" s="33"/>
    </row>
    <row r="61" spans="2:12" s="1" customFormat="1" ht="29.25" customHeight="1">
      <c r="B61" s="33"/>
      <c r="C61" s="101" t="s">
        <v>174</v>
      </c>
      <c r="D61" s="95"/>
      <c r="E61" s="95"/>
      <c r="F61" s="95"/>
      <c r="G61" s="95"/>
      <c r="H61" s="95"/>
      <c r="I61" s="95"/>
      <c r="J61" s="102" t="s">
        <v>175</v>
      </c>
      <c r="K61" s="95"/>
      <c r="L61" s="33"/>
    </row>
    <row r="62" spans="2:12" s="1" customFormat="1" ht="10.35" customHeight="1">
      <c r="B62" s="33"/>
      <c r="L62" s="33"/>
    </row>
    <row r="63" spans="2:47" s="1" customFormat="1" ht="22.9" customHeight="1">
      <c r="B63" s="33"/>
      <c r="C63" s="103" t="s">
        <v>72</v>
      </c>
      <c r="J63" s="64">
        <f>J93</f>
        <v>0</v>
      </c>
      <c r="L63" s="33"/>
      <c r="AU63" s="18" t="s">
        <v>176</v>
      </c>
    </row>
    <row r="64" spans="2:12" s="8" customFormat="1" ht="24.95" customHeight="1">
      <c r="B64" s="104"/>
      <c r="D64" s="105" t="s">
        <v>177</v>
      </c>
      <c r="E64" s="106"/>
      <c r="F64" s="106"/>
      <c r="G64" s="106"/>
      <c r="H64" s="106"/>
      <c r="I64" s="106"/>
      <c r="J64" s="107">
        <f>J94</f>
        <v>0</v>
      </c>
      <c r="L64" s="104"/>
    </row>
    <row r="65" spans="2:12" s="9" customFormat="1" ht="19.9" customHeight="1">
      <c r="B65" s="108"/>
      <c r="D65" s="109" t="s">
        <v>178</v>
      </c>
      <c r="E65" s="110"/>
      <c r="F65" s="110"/>
      <c r="G65" s="110"/>
      <c r="H65" s="110"/>
      <c r="I65" s="110"/>
      <c r="J65" s="111">
        <f>J95</f>
        <v>0</v>
      </c>
      <c r="L65" s="108"/>
    </row>
    <row r="66" spans="2:12" s="9" customFormat="1" ht="19.9" customHeight="1">
      <c r="B66" s="108"/>
      <c r="D66" s="109" t="s">
        <v>181</v>
      </c>
      <c r="E66" s="110"/>
      <c r="F66" s="110"/>
      <c r="G66" s="110"/>
      <c r="H66" s="110"/>
      <c r="I66" s="110"/>
      <c r="J66" s="111">
        <f>J118</f>
        <v>0</v>
      </c>
      <c r="L66" s="108"/>
    </row>
    <row r="67" spans="2:12" s="9" customFormat="1" ht="19.9" customHeight="1">
      <c r="B67" s="108"/>
      <c r="D67" s="109" t="s">
        <v>4647</v>
      </c>
      <c r="E67" s="110"/>
      <c r="F67" s="110"/>
      <c r="G67" s="110"/>
      <c r="H67" s="110"/>
      <c r="I67" s="110"/>
      <c r="J67" s="111">
        <f>J123</f>
        <v>0</v>
      </c>
      <c r="L67" s="108"/>
    </row>
    <row r="68" spans="2:12" s="9" customFormat="1" ht="19.9" customHeight="1">
      <c r="B68" s="108"/>
      <c r="D68" s="109" t="s">
        <v>4462</v>
      </c>
      <c r="E68" s="110"/>
      <c r="F68" s="110"/>
      <c r="G68" s="110"/>
      <c r="H68" s="110"/>
      <c r="I68" s="110"/>
      <c r="J68" s="111">
        <f>J131</f>
        <v>0</v>
      </c>
      <c r="L68" s="108"/>
    </row>
    <row r="69" spans="2:12" s="9" customFormat="1" ht="19.9" customHeight="1">
      <c r="B69" s="108"/>
      <c r="D69" s="109" t="s">
        <v>184</v>
      </c>
      <c r="E69" s="110"/>
      <c r="F69" s="110"/>
      <c r="G69" s="110"/>
      <c r="H69" s="110"/>
      <c r="I69" s="110"/>
      <c r="J69" s="111">
        <f>J140</f>
        <v>0</v>
      </c>
      <c r="L69" s="108"/>
    </row>
    <row r="70" spans="2:12" s="8" customFormat="1" ht="24.95" customHeight="1">
      <c r="B70" s="104"/>
      <c r="D70" s="105" t="s">
        <v>3628</v>
      </c>
      <c r="E70" s="106"/>
      <c r="F70" s="106"/>
      <c r="G70" s="106"/>
      <c r="H70" s="106"/>
      <c r="I70" s="106"/>
      <c r="J70" s="107">
        <f>J150</f>
        <v>0</v>
      </c>
      <c r="L70" s="104"/>
    </row>
    <row r="71" spans="2:12" s="9" customFormat="1" ht="19.9" customHeight="1">
      <c r="B71" s="108"/>
      <c r="D71" s="109" t="s">
        <v>4803</v>
      </c>
      <c r="E71" s="110"/>
      <c r="F71" s="110"/>
      <c r="G71" s="110"/>
      <c r="H71" s="110"/>
      <c r="I71" s="110"/>
      <c r="J71" s="111">
        <f>J151</f>
        <v>0</v>
      </c>
      <c r="L71" s="108"/>
    </row>
    <row r="72" spans="2:12" s="1" customFormat="1" ht="21.75" customHeight="1">
      <c r="B72" s="33"/>
      <c r="L72" s="33"/>
    </row>
    <row r="73" spans="2:12" s="1" customFormat="1" ht="6.95" customHeight="1">
      <c r="B73" s="42"/>
      <c r="C73" s="43"/>
      <c r="D73" s="43"/>
      <c r="E73" s="43"/>
      <c r="F73" s="43"/>
      <c r="G73" s="43"/>
      <c r="H73" s="43"/>
      <c r="I73" s="43"/>
      <c r="J73" s="43"/>
      <c r="K73" s="43"/>
      <c r="L73" s="33"/>
    </row>
    <row r="77" spans="2:12" s="1" customFormat="1" ht="6.95" customHeight="1">
      <c r="B77" s="44"/>
      <c r="C77" s="45"/>
      <c r="D77" s="45"/>
      <c r="E77" s="45"/>
      <c r="F77" s="45"/>
      <c r="G77" s="45"/>
      <c r="H77" s="45"/>
      <c r="I77" s="45"/>
      <c r="J77" s="45"/>
      <c r="K77" s="45"/>
      <c r="L77" s="33"/>
    </row>
    <row r="78" spans="2:12" s="1" customFormat="1" ht="24.95" customHeight="1">
      <c r="B78" s="33"/>
      <c r="C78" s="22" t="s">
        <v>195</v>
      </c>
      <c r="L78" s="33"/>
    </row>
    <row r="79" spans="2:12" s="1" customFormat="1" ht="6.95" customHeight="1">
      <c r="B79" s="33"/>
      <c r="L79" s="33"/>
    </row>
    <row r="80" spans="2:12" s="1" customFormat="1" ht="12" customHeight="1">
      <c r="B80" s="33"/>
      <c r="C80" s="28" t="s">
        <v>16</v>
      </c>
      <c r="L80" s="33"/>
    </row>
    <row r="81" spans="2:12" s="1" customFormat="1" ht="16.5" customHeight="1">
      <c r="B81" s="33"/>
      <c r="E81" s="326" t="str">
        <f>E7</f>
        <v>Revitalizace Starého děkanství, Nymburk</v>
      </c>
      <c r="F81" s="327"/>
      <c r="G81" s="327"/>
      <c r="H81" s="327"/>
      <c r="L81" s="33"/>
    </row>
    <row r="82" spans="2:12" ht="12" customHeight="1">
      <c r="B82" s="21"/>
      <c r="C82" s="28" t="s">
        <v>167</v>
      </c>
      <c r="L82" s="21"/>
    </row>
    <row r="83" spans="2:12" s="1" customFormat="1" ht="16.5" customHeight="1">
      <c r="B83" s="33"/>
      <c r="E83" s="326" t="s">
        <v>2260</v>
      </c>
      <c r="F83" s="328"/>
      <c r="G83" s="328"/>
      <c r="H83" s="328"/>
      <c r="L83" s="33"/>
    </row>
    <row r="84" spans="2:12" s="1" customFormat="1" ht="12" customHeight="1">
      <c r="B84" s="33"/>
      <c r="C84" s="28" t="s">
        <v>169</v>
      </c>
      <c r="L84" s="33"/>
    </row>
    <row r="85" spans="2:12" s="1" customFormat="1" ht="16.5" customHeight="1">
      <c r="B85" s="33"/>
      <c r="E85" s="309" t="str">
        <f>E11</f>
        <v>SO 06 - Plynovodní přípojka</v>
      </c>
      <c r="F85" s="328"/>
      <c r="G85" s="328"/>
      <c r="H85" s="328"/>
      <c r="L85" s="33"/>
    </row>
    <row r="86" spans="2:12" s="1" customFormat="1" ht="6.95" customHeight="1">
      <c r="B86" s="33"/>
      <c r="L86" s="33"/>
    </row>
    <row r="87" spans="2:12" s="1" customFormat="1" ht="12" customHeight="1">
      <c r="B87" s="33"/>
      <c r="C87" s="28" t="s">
        <v>21</v>
      </c>
      <c r="F87" s="26" t="str">
        <f>F14</f>
        <v xml:space="preserve"> </v>
      </c>
      <c r="I87" s="28" t="s">
        <v>23</v>
      </c>
      <c r="J87" s="50" t="str">
        <f>IF(J14="","",J14)</f>
        <v>2. 5. 2022</v>
      </c>
      <c r="L87" s="33"/>
    </row>
    <row r="88" spans="2:12" s="1" customFormat="1" ht="6.95" customHeight="1">
      <c r="B88" s="33"/>
      <c r="L88" s="33"/>
    </row>
    <row r="89" spans="2:12" s="1" customFormat="1" ht="15.2" customHeight="1">
      <c r="B89" s="33"/>
      <c r="C89" s="28" t="s">
        <v>25</v>
      </c>
      <c r="F89" s="26" t="str">
        <f>E17</f>
        <v xml:space="preserve"> </v>
      </c>
      <c r="I89" s="28" t="s">
        <v>31</v>
      </c>
      <c r="J89" s="31" t="str">
        <f>E23</f>
        <v>FAPAL s.r.o.</v>
      </c>
      <c r="L89" s="33"/>
    </row>
    <row r="90" spans="2:12" s="1" customFormat="1" ht="15.2" customHeight="1">
      <c r="B90" s="33"/>
      <c r="C90" s="28" t="s">
        <v>29</v>
      </c>
      <c r="F90" s="26" t="str">
        <f>IF(E20="","",E20)</f>
        <v>Vyplň údaj</v>
      </c>
      <c r="I90" s="28" t="s">
        <v>35</v>
      </c>
      <c r="J90" s="31" t="str">
        <f>E26</f>
        <v>Veronika Šoulová</v>
      </c>
      <c r="L90" s="33"/>
    </row>
    <row r="91" spans="2:12" s="1" customFormat="1" ht="10.35" customHeight="1">
      <c r="B91" s="33"/>
      <c r="L91" s="33"/>
    </row>
    <row r="92" spans="2:20" s="10" customFormat="1" ht="29.25" customHeight="1">
      <c r="B92" s="112"/>
      <c r="C92" s="113" t="s">
        <v>196</v>
      </c>
      <c r="D92" s="114" t="s">
        <v>59</v>
      </c>
      <c r="E92" s="114" t="s">
        <v>55</v>
      </c>
      <c r="F92" s="114" t="s">
        <v>56</v>
      </c>
      <c r="G92" s="114" t="s">
        <v>197</v>
      </c>
      <c r="H92" s="114" t="s">
        <v>198</v>
      </c>
      <c r="I92" s="114" t="s">
        <v>199</v>
      </c>
      <c r="J92" s="114" t="s">
        <v>175</v>
      </c>
      <c r="K92" s="115" t="s">
        <v>200</v>
      </c>
      <c r="L92" s="112"/>
      <c r="M92" s="57" t="s">
        <v>19</v>
      </c>
      <c r="N92" s="58" t="s">
        <v>44</v>
      </c>
      <c r="O92" s="58" t="s">
        <v>201</v>
      </c>
      <c r="P92" s="58" t="s">
        <v>202</v>
      </c>
      <c r="Q92" s="58" t="s">
        <v>203</v>
      </c>
      <c r="R92" s="58" t="s">
        <v>204</v>
      </c>
      <c r="S92" s="58" t="s">
        <v>205</v>
      </c>
      <c r="T92" s="59" t="s">
        <v>206</v>
      </c>
    </row>
    <row r="93" spans="2:63" s="1" customFormat="1" ht="22.9" customHeight="1">
      <c r="B93" s="33"/>
      <c r="C93" s="62" t="s">
        <v>207</v>
      </c>
      <c r="J93" s="116">
        <f>BK93</f>
        <v>0</v>
      </c>
      <c r="L93" s="33"/>
      <c r="M93" s="60"/>
      <c r="N93" s="51"/>
      <c r="O93" s="51"/>
      <c r="P93" s="117">
        <f>P94+P150</f>
        <v>0</v>
      </c>
      <c r="Q93" s="51"/>
      <c r="R93" s="117">
        <f>R94+R150</f>
        <v>4.8421</v>
      </c>
      <c r="S93" s="51"/>
      <c r="T93" s="118">
        <f>T94+T150</f>
        <v>3.7392000000000003</v>
      </c>
      <c r="AT93" s="18" t="s">
        <v>73</v>
      </c>
      <c r="AU93" s="18" t="s">
        <v>176</v>
      </c>
      <c r="BK93" s="119">
        <f>BK94+BK150</f>
        <v>0</v>
      </c>
    </row>
    <row r="94" spans="2:63" s="11" customFormat="1" ht="25.9" customHeight="1">
      <c r="B94" s="120"/>
      <c r="D94" s="121" t="s">
        <v>73</v>
      </c>
      <c r="E94" s="122" t="s">
        <v>208</v>
      </c>
      <c r="F94" s="122" t="s">
        <v>209</v>
      </c>
      <c r="I94" s="123"/>
      <c r="J94" s="124">
        <f>BK94</f>
        <v>0</v>
      </c>
      <c r="L94" s="120"/>
      <c r="M94" s="125"/>
      <c r="P94" s="126">
        <f>P95+P118+P123+P131+P140</f>
        <v>0</v>
      </c>
      <c r="R94" s="126">
        <f>R95+R118+R123+R131+R140</f>
        <v>4.8421</v>
      </c>
      <c r="T94" s="127">
        <f>T95+T118+T123+T131+T140</f>
        <v>3.7392000000000003</v>
      </c>
      <c r="AR94" s="121" t="s">
        <v>81</v>
      </c>
      <c r="AT94" s="128" t="s">
        <v>73</v>
      </c>
      <c r="AU94" s="128" t="s">
        <v>74</v>
      </c>
      <c r="AY94" s="121" t="s">
        <v>210</v>
      </c>
      <c r="BK94" s="129">
        <f>BK95+BK118+BK123+BK131+BK140</f>
        <v>0</v>
      </c>
    </row>
    <row r="95" spans="2:63" s="11" customFormat="1" ht="22.9" customHeight="1">
      <c r="B95" s="120"/>
      <c r="D95" s="121" t="s">
        <v>73</v>
      </c>
      <c r="E95" s="130" t="s">
        <v>81</v>
      </c>
      <c r="F95" s="130" t="s">
        <v>211</v>
      </c>
      <c r="I95" s="123"/>
      <c r="J95" s="131">
        <f>BK95</f>
        <v>0</v>
      </c>
      <c r="L95" s="120"/>
      <c r="M95" s="125"/>
      <c r="P95" s="126">
        <f>SUM(P96:P117)</f>
        <v>0</v>
      </c>
      <c r="R95" s="126">
        <f>SUM(R96:R117)</f>
        <v>3.936</v>
      </c>
      <c r="T95" s="127">
        <f>SUM(T96:T117)</f>
        <v>3.7392000000000003</v>
      </c>
      <c r="AR95" s="121" t="s">
        <v>81</v>
      </c>
      <c r="AT95" s="128" t="s">
        <v>73</v>
      </c>
      <c r="AU95" s="128" t="s">
        <v>81</v>
      </c>
      <c r="AY95" s="121" t="s">
        <v>210</v>
      </c>
      <c r="BK95" s="129">
        <f>SUM(BK96:BK117)</f>
        <v>0</v>
      </c>
    </row>
    <row r="96" spans="2:65" s="1" customFormat="1" ht="37.9" customHeight="1">
      <c r="B96" s="33"/>
      <c r="C96" s="132" t="s">
        <v>81</v>
      </c>
      <c r="D96" s="132" t="s">
        <v>212</v>
      </c>
      <c r="E96" s="133" t="s">
        <v>4687</v>
      </c>
      <c r="F96" s="134" t="s">
        <v>4688</v>
      </c>
      <c r="G96" s="135" t="s">
        <v>270</v>
      </c>
      <c r="H96" s="136">
        <v>4.92</v>
      </c>
      <c r="I96" s="137"/>
      <c r="J96" s="138">
        <f>ROUND(I96*H96,2)</f>
        <v>0</v>
      </c>
      <c r="K96" s="134" t="s">
        <v>216</v>
      </c>
      <c r="L96" s="33"/>
      <c r="M96" s="139" t="s">
        <v>19</v>
      </c>
      <c r="N96" s="140" t="s">
        <v>45</v>
      </c>
      <c r="P96" s="141">
        <f>O96*H96</f>
        <v>0</v>
      </c>
      <c r="Q96" s="141">
        <v>0</v>
      </c>
      <c r="R96" s="141">
        <f>Q96*H96</f>
        <v>0</v>
      </c>
      <c r="S96" s="141">
        <v>0.32</v>
      </c>
      <c r="T96" s="142">
        <f>S96*H96</f>
        <v>1.5744</v>
      </c>
      <c r="AR96" s="143" t="s">
        <v>217</v>
      </c>
      <c r="AT96" s="143" t="s">
        <v>212</v>
      </c>
      <c r="AU96" s="143" t="s">
        <v>83</v>
      </c>
      <c r="AY96" s="18" t="s">
        <v>210</v>
      </c>
      <c r="BE96" s="144">
        <f>IF(N96="základní",J96,0)</f>
        <v>0</v>
      </c>
      <c r="BF96" s="144">
        <f>IF(N96="snížená",J96,0)</f>
        <v>0</v>
      </c>
      <c r="BG96" s="144">
        <f>IF(N96="zákl. přenesená",J96,0)</f>
        <v>0</v>
      </c>
      <c r="BH96" s="144">
        <f>IF(N96="sníž. přenesená",J96,0)</f>
        <v>0</v>
      </c>
      <c r="BI96" s="144">
        <f>IF(N96="nulová",J96,0)</f>
        <v>0</v>
      </c>
      <c r="BJ96" s="18" t="s">
        <v>81</v>
      </c>
      <c r="BK96" s="144">
        <f>ROUND(I96*H96,2)</f>
        <v>0</v>
      </c>
      <c r="BL96" s="18" t="s">
        <v>217</v>
      </c>
      <c r="BM96" s="143" t="s">
        <v>4804</v>
      </c>
    </row>
    <row r="97" spans="2:47" s="1" customFormat="1" ht="11.25">
      <c r="B97" s="33"/>
      <c r="D97" s="145" t="s">
        <v>219</v>
      </c>
      <c r="F97" s="146" t="s">
        <v>4690</v>
      </c>
      <c r="I97" s="147"/>
      <c r="L97" s="33"/>
      <c r="M97" s="148"/>
      <c r="T97" s="54"/>
      <c r="AT97" s="18" t="s">
        <v>219</v>
      </c>
      <c r="AU97" s="18" t="s">
        <v>83</v>
      </c>
    </row>
    <row r="98" spans="2:51" s="12" customFormat="1" ht="11.25">
      <c r="B98" s="149"/>
      <c r="D98" s="150" t="s">
        <v>221</v>
      </c>
      <c r="E98" s="151" t="s">
        <v>19</v>
      </c>
      <c r="F98" s="152" t="s">
        <v>4805</v>
      </c>
      <c r="H98" s="151" t="s">
        <v>19</v>
      </c>
      <c r="I98" s="153"/>
      <c r="L98" s="149"/>
      <c r="M98" s="154"/>
      <c r="T98" s="155"/>
      <c r="AT98" s="151" t="s">
        <v>221</v>
      </c>
      <c r="AU98" s="151" t="s">
        <v>83</v>
      </c>
      <c r="AV98" s="12" t="s">
        <v>81</v>
      </c>
      <c r="AW98" s="12" t="s">
        <v>34</v>
      </c>
      <c r="AX98" s="12" t="s">
        <v>74</v>
      </c>
      <c r="AY98" s="151" t="s">
        <v>210</v>
      </c>
    </row>
    <row r="99" spans="2:51" s="13" customFormat="1" ht="11.25">
      <c r="B99" s="156"/>
      <c r="D99" s="150" t="s">
        <v>221</v>
      </c>
      <c r="E99" s="157" t="s">
        <v>19</v>
      </c>
      <c r="F99" s="158" t="s">
        <v>4806</v>
      </c>
      <c r="H99" s="159">
        <v>4.92</v>
      </c>
      <c r="I99" s="160"/>
      <c r="L99" s="156"/>
      <c r="M99" s="161"/>
      <c r="T99" s="162"/>
      <c r="AT99" s="157" t="s">
        <v>221</v>
      </c>
      <c r="AU99" s="157" t="s">
        <v>83</v>
      </c>
      <c r="AV99" s="13" t="s">
        <v>83</v>
      </c>
      <c r="AW99" s="13" t="s">
        <v>34</v>
      </c>
      <c r="AX99" s="13" t="s">
        <v>81</v>
      </c>
      <c r="AY99" s="157" t="s">
        <v>210</v>
      </c>
    </row>
    <row r="100" spans="2:65" s="1" customFormat="1" ht="37.9" customHeight="1">
      <c r="B100" s="33"/>
      <c r="C100" s="132" t="s">
        <v>83</v>
      </c>
      <c r="D100" s="132" t="s">
        <v>212</v>
      </c>
      <c r="E100" s="133" t="s">
        <v>4696</v>
      </c>
      <c r="F100" s="134" t="s">
        <v>4697</v>
      </c>
      <c r="G100" s="135" t="s">
        <v>270</v>
      </c>
      <c r="H100" s="136">
        <v>4.92</v>
      </c>
      <c r="I100" s="137"/>
      <c r="J100" s="138">
        <f>ROUND(I100*H100,2)</f>
        <v>0</v>
      </c>
      <c r="K100" s="134" t="s">
        <v>216</v>
      </c>
      <c r="L100" s="33"/>
      <c r="M100" s="139" t="s">
        <v>19</v>
      </c>
      <c r="N100" s="140" t="s">
        <v>45</v>
      </c>
      <c r="P100" s="141">
        <f>O100*H100</f>
        <v>0</v>
      </c>
      <c r="Q100" s="141">
        <v>0</v>
      </c>
      <c r="R100" s="141">
        <f>Q100*H100</f>
        <v>0</v>
      </c>
      <c r="S100" s="141">
        <v>0.44</v>
      </c>
      <c r="T100" s="142">
        <f>S100*H100</f>
        <v>2.1648</v>
      </c>
      <c r="AR100" s="143" t="s">
        <v>217</v>
      </c>
      <c r="AT100" s="143" t="s">
        <v>212</v>
      </c>
      <c r="AU100" s="143" t="s">
        <v>83</v>
      </c>
      <c r="AY100" s="18" t="s">
        <v>210</v>
      </c>
      <c r="BE100" s="144">
        <f>IF(N100="základní",J100,0)</f>
        <v>0</v>
      </c>
      <c r="BF100" s="144">
        <f>IF(N100="snížená",J100,0)</f>
        <v>0</v>
      </c>
      <c r="BG100" s="144">
        <f>IF(N100="zákl. přenesená",J100,0)</f>
        <v>0</v>
      </c>
      <c r="BH100" s="144">
        <f>IF(N100="sníž. přenesená",J100,0)</f>
        <v>0</v>
      </c>
      <c r="BI100" s="144">
        <f>IF(N100="nulová",J100,0)</f>
        <v>0</v>
      </c>
      <c r="BJ100" s="18" t="s">
        <v>81</v>
      </c>
      <c r="BK100" s="144">
        <f>ROUND(I100*H100,2)</f>
        <v>0</v>
      </c>
      <c r="BL100" s="18" t="s">
        <v>217</v>
      </c>
      <c r="BM100" s="143" t="s">
        <v>4807</v>
      </c>
    </row>
    <row r="101" spans="2:47" s="1" customFormat="1" ht="11.25">
      <c r="B101" s="33"/>
      <c r="D101" s="145" t="s">
        <v>219</v>
      </c>
      <c r="F101" s="146" t="s">
        <v>4699</v>
      </c>
      <c r="I101" s="147"/>
      <c r="L101" s="33"/>
      <c r="M101" s="148"/>
      <c r="T101" s="54"/>
      <c r="AT101" s="18" t="s">
        <v>219</v>
      </c>
      <c r="AU101" s="18" t="s">
        <v>83</v>
      </c>
    </row>
    <row r="102" spans="2:51" s="12" customFormat="1" ht="11.25">
      <c r="B102" s="149"/>
      <c r="D102" s="150" t="s">
        <v>221</v>
      </c>
      <c r="E102" s="151" t="s">
        <v>19</v>
      </c>
      <c r="F102" s="152" t="s">
        <v>4805</v>
      </c>
      <c r="H102" s="151" t="s">
        <v>19</v>
      </c>
      <c r="I102" s="153"/>
      <c r="L102" s="149"/>
      <c r="M102" s="154"/>
      <c r="T102" s="155"/>
      <c r="AT102" s="151" t="s">
        <v>221</v>
      </c>
      <c r="AU102" s="151" t="s">
        <v>83</v>
      </c>
      <c r="AV102" s="12" t="s">
        <v>81</v>
      </c>
      <c r="AW102" s="12" t="s">
        <v>34</v>
      </c>
      <c r="AX102" s="12" t="s">
        <v>74</v>
      </c>
      <c r="AY102" s="151" t="s">
        <v>210</v>
      </c>
    </row>
    <row r="103" spans="2:51" s="13" customFormat="1" ht="11.25">
      <c r="B103" s="156"/>
      <c r="D103" s="150" t="s">
        <v>221</v>
      </c>
      <c r="E103" s="157" t="s">
        <v>19</v>
      </c>
      <c r="F103" s="158" t="s">
        <v>4806</v>
      </c>
      <c r="H103" s="159">
        <v>4.92</v>
      </c>
      <c r="I103" s="160"/>
      <c r="L103" s="156"/>
      <c r="M103" s="161"/>
      <c r="T103" s="162"/>
      <c r="AT103" s="157" t="s">
        <v>221</v>
      </c>
      <c r="AU103" s="157" t="s">
        <v>83</v>
      </c>
      <c r="AV103" s="13" t="s">
        <v>83</v>
      </c>
      <c r="AW103" s="13" t="s">
        <v>34</v>
      </c>
      <c r="AX103" s="13" t="s">
        <v>81</v>
      </c>
      <c r="AY103" s="157" t="s">
        <v>210</v>
      </c>
    </row>
    <row r="104" spans="2:65" s="1" customFormat="1" ht="24.2" customHeight="1">
      <c r="B104" s="33"/>
      <c r="C104" s="132" t="s">
        <v>91</v>
      </c>
      <c r="D104" s="132" t="s">
        <v>212</v>
      </c>
      <c r="E104" s="133" t="s">
        <v>4469</v>
      </c>
      <c r="F104" s="134" t="s">
        <v>4470</v>
      </c>
      <c r="G104" s="135" t="s">
        <v>215</v>
      </c>
      <c r="H104" s="136">
        <v>4.92</v>
      </c>
      <c r="I104" s="137"/>
      <c r="J104" s="138">
        <f>ROUND(I104*H104,2)</f>
        <v>0</v>
      </c>
      <c r="K104" s="134" t="s">
        <v>216</v>
      </c>
      <c r="L104" s="33"/>
      <c r="M104" s="139" t="s">
        <v>19</v>
      </c>
      <c r="N104" s="140" t="s">
        <v>45</v>
      </c>
      <c r="P104" s="141">
        <f>O104*H104</f>
        <v>0</v>
      </c>
      <c r="Q104" s="141">
        <v>0</v>
      </c>
      <c r="R104" s="141">
        <f>Q104*H104</f>
        <v>0</v>
      </c>
      <c r="S104" s="141">
        <v>0</v>
      </c>
      <c r="T104" s="142">
        <f>S104*H104</f>
        <v>0</v>
      </c>
      <c r="AR104" s="143" t="s">
        <v>217</v>
      </c>
      <c r="AT104" s="143" t="s">
        <v>212</v>
      </c>
      <c r="AU104" s="143" t="s">
        <v>83</v>
      </c>
      <c r="AY104" s="18" t="s">
        <v>210</v>
      </c>
      <c r="BE104" s="144">
        <f>IF(N104="základní",J104,0)</f>
        <v>0</v>
      </c>
      <c r="BF104" s="144">
        <f>IF(N104="snížená",J104,0)</f>
        <v>0</v>
      </c>
      <c r="BG104" s="144">
        <f>IF(N104="zákl. přenesená",J104,0)</f>
        <v>0</v>
      </c>
      <c r="BH104" s="144">
        <f>IF(N104="sníž. přenesená",J104,0)</f>
        <v>0</v>
      </c>
      <c r="BI104" s="144">
        <f>IF(N104="nulová",J104,0)</f>
        <v>0</v>
      </c>
      <c r="BJ104" s="18" t="s">
        <v>81</v>
      </c>
      <c r="BK104" s="144">
        <f>ROUND(I104*H104,2)</f>
        <v>0</v>
      </c>
      <c r="BL104" s="18" t="s">
        <v>217</v>
      </c>
      <c r="BM104" s="143" t="s">
        <v>4808</v>
      </c>
    </row>
    <row r="105" spans="2:47" s="1" customFormat="1" ht="11.25">
      <c r="B105" s="33"/>
      <c r="D105" s="145" t="s">
        <v>219</v>
      </c>
      <c r="F105" s="146" t="s">
        <v>4472</v>
      </c>
      <c r="I105" s="147"/>
      <c r="L105" s="33"/>
      <c r="M105" s="148"/>
      <c r="T105" s="54"/>
      <c r="AT105" s="18" t="s">
        <v>219</v>
      </c>
      <c r="AU105" s="18" t="s">
        <v>83</v>
      </c>
    </row>
    <row r="106" spans="2:51" s="12" customFormat="1" ht="11.25">
      <c r="B106" s="149"/>
      <c r="D106" s="150" t="s">
        <v>221</v>
      </c>
      <c r="E106" s="151" t="s">
        <v>19</v>
      </c>
      <c r="F106" s="152" t="s">
        <v>4805</v>
      </c>
      <c r="H106" s="151" t="s">
        <v>19</v>
      </c>
      <c r="I106" s="153"/>
      <c r="L106" s="149"/>
      <c r="M106" s="154"/>
      <c r="T106" s="155"/>
      <c r="AT106" s="151" t="s">
        <v>221</v>
      </c>
      <c r="AU106" s="151" t="s">
        <v>83</v>
      </c>
      <c r="AV106" s="12" t="s">
        <v>81</v>
      </c>
      <c r="AW106" s="12" t="s">
        <v>34</v>
      </c>
      <c r="AX106" s="12" t="s">
        <v>74</v>
      </c>
      <c r="AY106" s="151" t="s">
        <v>210</v>
      </c>
    </row>
    <row r="107" spans="2:51" s="13" customFormat="1" ht="11.25">
      <c r="B107" s="156"/>
      <c r="D107" s="150" t="s">
        <v>221</v>
      </c>
      <c r="E107" s="157" t="s">
        <v>19</v>
      </c>
      <c r="F107" s="158" t="s">
        <v>4809</v>
      </c>
      <c r="H107" s="159">
        <v>4.92</v>
      </c>
      <c r="I107" s="160"/>
      <c r="L107" s="156"/>
      <c r="M107" s="161"/>
      <c r="T107" s="162"/>
      <c r="AT107" s="157" t="s">
        <v>221</v>
      </c>
      <c r="AU107" s="157" t="s">
        <v>83</v>
      </c>
      <c r="AV107" s="13" t="s">
        <v>83</v>
      </c>
      <c r="AW107" s="13" t="s">
        <v>34</v>
      </c>
      <c r="AX107" s="13" t="s">
        <v>81</v>
      </c>
      <c r="AY107" s="157" t="s">
        <v>210</v>
      </c>
    </row>
    <row r="108" spans="2:65" s="1" customFormat="1" ht="24.2" customHeight="1">
      <c r="B108" s="33"/>
      <c r="C108" s="132" t="s">
        <v>217</v>
      </c>
      <c r="D108" s="132" t="s">
        <v>212</v>
      </c>
      <c r="E108" s="133" t="s">
        <v>4474</v>
      </c>
      <c r="F108" s="134" t="s">
        <v>4475</v>
      </c>
      <c r="G108" s="135" t="s">
        <v>215</v>
      </c>
      <c r="H108" s="136">
        <v>2.46</v>
      </c>
      <c r="I108" s="137"/>
      <c r="J108" s="138">
        <f>ROUND(I108*H108,2)</f>
        <v>0</v>
      </c>
      <c r="K108" s="134" t="s">
        <v>216</v>
      </c>
      <c r="L108" s="33"/>
      <c r="M108" s="139" t="s">
        <v>19</v>
      </c>
      <c r="N108" s="140" t="s">
        <v>45</v>
      </c>
      <c r="P108" s="141">
        <f>O108*H108</f>
        <v>0</v>
      </c>
      <c r="Q108" s="141">
        <v>0</v>
      </c>
      <c r="R108" s="141">
        <f>Q108*H108</f>
        <v>0</v>
      </c>
      <c r="S108" s="141">
        <v>0</v>
      </c>
      <c r="T108" s="142">
        <f>S108*H108</f>
        <v>0</v>
      </c>
      <c r="AR108" s="143" t="s">
        <v>217</v>
      </c>
      <c r="AT108" s="143" t="s">
        <v>212</v>
      </c>
      <c r="AU108" s="143" t="s">
        <v>83</v>
      </c>
      <c r="AY108" s="18" t="s">
        <v>210</v>
      </c>
      <c r="BE108" s="144">
        <f>IF(N108="základní",J108,0)</f>
        <v>0</v>
      </c>
      <c r="BF108" s="144">
        <f>IF(N108="snížená",J108,0)</f>
        <v>0</v>
      </c>
      <c r="BG108" s="144">
        <f>IF(N108="zákl. přenesená",J108,0)</f>
        <v>0</v>
      </c>
      <c r="BH108" s="144">
        <f>IF(N108="sníž. přenesená",J108,0)</f>
        <v>0</v>
      </c>
      <c r="BI108" s="144">
        <f>IF(N108="nulová",J108,0)</f>
        <v>0</v>
      </c>
      <c r="BJ108" s="18" t="s">
        <v>81</v>
      </c>
      <c r="BK108" s="144">
        <f>ROUND(I108*H108,2)</f>
        <v>0</v>
      </c>
      <c r="BL108" s="18" t="s">
        <v>217</v>
      </c>
      <c r="BM108" s="143" t="s">
        <v>4810</v>
      </c>
    </row>
    <row r="109" spans="2:47" s="1" customFormat="1" ht="11.25">
      <c r="B109" s="33"/>
      <c r="D109" s="145" t="s">
        <v>219</v>
      </c>
      <c r="F109" s="146" t="s">
        <v>4477</v>
      </c>
      <c r="I109" s="147"/>
      <c r="L109" s="33"/>
      <c r="M109" s="148"/>
      <c r="T109" s="54"/>
      <c r="AT109" s="18" t="s">
        <v>219</v>
      </c>
      <c r="AU109" s="18" t="s">
        <v>83</v>
      </c>
    </row>
    <row r="110" spans="2:51" s="12" customFormat="1" ht="11.25">
      <c r="B110" s="149"/>
      <c r="D110" s="150" t="s">
        <v>221</v>
      </c>
      <c r="E110" s="151" t="s">
        <v>19</v>
      </c>
      <c r="F110" s="152" t="s">
        <v>4805</v>
      </c>
      <c r="H110" s="151" t="s">
        <v>19</v>
      </c>
      <c r="I110" s="153"/>
      <c r="L110" s="149"/>
      <c r="M110" s="154"/>
      <c r="T110" s="155"/>
      <c r="AT110" s="151" t="s">
        <v>221</v>
      </c>
      <c r="AU110" s="151" t="s">
        <v>83</v>
      </c>
      <c r="AV110" s="12" t="s">
        <v>81</v>
      </c>
      <c r="AW110" s="12" t="s">
        <v>34</v>
      </c>
      <c r="AX110" s="12" t="s">
        <v>74</v>
      </c>
      <c r="AY110" s="151" t="s">
        <v>210</v>
      </c>
    </row>
    <row r="111" spans="2:51" s="13" customFormat="1" ht="11.25">
      <c r="B111" s="156"/>
      <c r="D111" s="150" t="s">
        <v>221</v>
      </c>
      <c r="E111" s="157" t="s">
        <v>19</v>
      </c>
      <c r="F111" s="158" t="s">
        <v>4811</v>
      </c>
      <c r="H111" s="159">
        <v>2.46</v>
      </c>
      <c r="I111" s="160"/>
      <c r="L111" s="156"/>
      <c r="M111" s="161"/>
      <c r="T111" s="162"/>
      <c r="AT111" s="157" t="s">
        <v>221</v>
      </c>
      <c r="AU111" s="157" t="s">
        <v>83</v>
      </c>
      <c r="AV111" s="13" t="s">
        <v>83</v>
      </c>
      <c r="AW111" s="13" t="s">
        <v>34</v>
      </c>
      <c r="AX111" s="13" t="s">
        <v>81</v>
      </c>
      <c r="AY111" s="157" t="s">
        <v>210</v>
      </c>
    </row>
    <row r="112" spans="2:65" s="1" customFormat="1" ht="37.9" customHeight="1">
      <c r="B112" s="33"/>
      <c r="C112" s="132" t="s">
        <v>267</v>
      </c>
      <c r="D112" s="132" t="s">
        <v>212</v>
      </c>
      <c r="E112" s="133" t="s">
        <v>3159</v>
      </c>
      <c r="F112" s="134" t="s">
        <v>3160</v>
      </c>
      <c r="G112" s="135" t="s">
        <v>215</v>
      </c>
      <c r="H112" s="136">
        <v>1.968</v>
      </c>
      <c r="I112" s="137"/>
      <c r="J112" s="138">
        <f>ROUND(I112*H112,2)</f>
        <v>0</v>
      </c>
      <c r="K112" s="134" t="s">
        <v>216</v>
      </c>
      <c r="L112" s="33"/>
      <c r="M112" s="139" t="s">
        <v>19</v>
      </c>
      <c r="N112" s="140" t="s">
        <v>45</v>
      </c>
      <c r="P112" s="141">
        <f>O112*H112</f>
        <v>0</v>
      </c>
      <c r="Q112" s="141">
        <v>0</v>
      </c>
      <c r="R112" s="141">
        <f>Q112*H112</f>
        <v>0</v>
      </c>
      <c r="S112" s="141">
        <v>0</v>
      </c>
      <c r="T112" s="142">
        <f>S112*H112</f>
        <v>0</v>
      </c>
      <c r="AR112" s="143" t="s">
        <v>217</v>
      </c>
      <c r="AT112" s="143" t="s">
        <v>212</v>
      </c>
      <c r="AU112" s="143" t="s">
        <v>83</v>
      </c>
      <c r="AY112" s="18" t="s">
        <v>210</v>
      </c>
      <c r="BE112" s="144">
        <f>IF(N112="základní",J112,0)</f>
        <v>0</v>
      </c>
      <c r="BF112" s="144">
        <f>IF(N112="snížená",J112,0)</f>
        <v>0</v>
      </c>
      <c r="BG112" s="144">
        <f>IF(N112="zákl. přenesená",J112,0)</f>
        <v>0</v>
      </c>
      <c r="BH112" s="144">
        <f>IF(N112="sníž. přenesená",J112,0)</f>
        <v>0</v>
      </c>
      <c r="BI112" s="144">
        <f>IF(N112="nulová",J112,0)</f>
        <v>0</v>
      </c>
      <c r="BJ112" s="18" t="s">
        <v>81</v>
      </c>
      <c r="BK112" s="144">
        <f>ROUND(I112*H112,2)</f>
        <v>0</v>
      </c>
      <c r="BL112" s="18" t="s">
        <v>217</v>
      </c>
      <c r="BM112" s="143" t="s">
        <v>4812</v>
      </c>
    </row>
    <row r="113" spans="2:47" s="1" customFormat="1" ht="11.25">
      <c r="B113" s="33"/>
      <c r="D113" s="145" t="s">
        <v>219</v>
      </c>
      <c r="F113" s="146" t="s">
        <v>3162</v>
      </c>
      <c r="I113" s="147"/>
      <c r="L113" s="33"/>
      <c r="M113" s="148"/>
      <c r="T113" s="54"/>
      <c r="AT113" s="18" t="s">
        <v>219</v>
      </c>
      <c r="AU113" s="18" t="s">
        <v>83</v>
      </c>
    </row>
    <row r="114" spans="2:51" s="12" customFormat="1" ht="11.25">
      <c r="B114" s="149"/>
      <c r="D114" s="150" t="s">
        <v>221</v>
      </c>
      <c r="E114" s="151" t="s">
        <v>19</v>
      </c>
      <c r="F114" s="152" t="s">
        <v>4805</v>
      </c>
      <c r="H114" s="151" t="s">
        <v>19</v>
      </c>
      <c r="I114" s="153"/>
      <c r="L114" s="149"/>
      <c r="M114" s="154"/>
      <c r="T114" s="155"/>
      <c r="AT114" s="151" t="s">
        <v>221</v>
      </c>
      <c r="AU114" s="151" t="s">
        <v>83</v>
      </c>
      <c r="AV114" s="12" t="s">
        <v>81</v>
      </c>
      <c r="AW114" s="12" t="s">
        <v>34</v>
      </c>
      <c r="AX114" s="12" t="s">
        <v>74</v>
      </c>
      <c r="AY114" s="151" t="s">
        <v>210</v>
      </c>
    </row>
    <row r="115" spans="2:51" s="13" customFormat="1" ht="11.25">
      <c r="B115" s="156"/>
      <c r="D115" s="150" t="s">
        <v>221</v>
      </c>
      <c r="E115" s="157" t="s">
        <v>19</v>
      </c>
      <c r="F115" s="158" t="s">
        <v>4813</v>
      </c>
      <c r="H115" s="159">
        <v>1.968</v>
      </c>
      <c r="I115" s="160"/>
      <c r="L115" s="156"/>
      <c r="M115" s="161"/>
      <c r="T115" s="162"/>
      <c r="AT115" s="157" t="s">
        <v>221</v>
      </c>
      <c r="AU115" s="157" t="s">
        <v>83</v>
      </c>
      <c r="AV115" s="13" t="s">
        <v>83</v>
      </c>
      <c r="AW115" s="13" t="s">
        <v>34</v>
      </c>
      <c r="AX115" s="13" t="s">
        <v>81</v>
      </c>
      <c r="AY115" s="157" t="s">
        <v>210</v>
      </c>
    </row>
    <row r="116" spans="2:65" s="1" customFormat="1" ht="16.5" customHeight="1">
      <c r="B116" s="33"/>
      <c r="C116" s="177" t="s">
        <v>276</v>
      </c>
      <c r="D116" s="177" t="s">
        <v>424</v>
      </c>
      <c r="E116" s="178" t="s">
        <v>4480</v>
      </c>
      <c r="F116" s="179" t="s">
        <v>4481</v>
      </c>
      <c r="G116" s="180" t="s">
        <v>356</v>
      </c>
      <c r="H116" s="181">
        <v>3.936</v>
      </c>
      <c r="I116" s="182"/>
      <c r="J116" s="183">
        <f>ROUND(I116*H116,2)</f>
        <v>0</v>
      </c>
      <c r="K116" s="179" t="s">
        <v>216</v>
      </c>
      <c r="L116" s="184"/>
      <c r="M116" s="185" t="s">
        <v>19</v>
      </c>
      <c r="N116" s="186" t="s">
        <v>45</v>
      </c>
      <c r="P116" s="141">
        <f>O116*H116</f>
        <v>0</v>
      </c>
      <c r="Q116" s="141">
        <v>1</v>
      </c>
      <c r="R116" s="141">
        <f>Q116*H116</f>
        <v>3.936</v>
      </c>
      <c r="S116" s="141">
        <v>0</v>
      </c>
      <c r="T116" s="142">
        <f>S116*H116</f>
        <v>0</v>
      </c>
      <c r="AR116" s="143" t="s">
        <v>286</v>
      </c>
      <c r="AT116" s="143" t="s">
        <v>424</v>
      </c>
      <c r="AU116" s="143" t="s">
        <v>83</v>
      </c>
      <c r="AY116" s="18" t="s">
        <v>210</v>
      </c>
      <c r="BE116" s="144">
        <f>IF(N116="základní",J116,0)</f>
        <v>0</v>
      </c>
      <c r="BF116" s="144">
        <f>IF(N116="snížená",J116,0)</f>
        <v>0</v>
      </c>
      <c r="BG116" s="144">
        <f>IF(N116="zákl. přenesená",J116,0)</f>
        <v>0</v>
      </c>
      <c r="BH116" s="144">
        <f>IF(N116="sníž. přenesená",J116,0)</f>
        <v>0</v>
      </c>
      <c r="BI116" s="144">
        <f>IF(N116="nulová",J116,0)</f>
        <v>0</v>
      </c>
      <c r="BJ116" s="18" t="s">
        <v>81</v>
      </c>
      <c r="BK116" s="144">
        <f>ROUND(I116*H116,2)</f>
        <v>0</v>
      </c>
      <c r="BL116" s="18" t="s">
        <v>217</v>
      </c>
      <c r="BM116" s="143" t="s">
        <v>4814</v>
      </c>
    </row>
    <row r="117" spans="2:51" s="13" customFormat="1" ht="11.25">
      <c r="B117" s="156"/>
      <c r="D117" s="150" t="s">
        <v>221</v>
      </c>
      <c r="F117" s="158" t="s">
        <v>4815</v>
      </c>
      <c r="H117" s="159">
        <v>3.936</v>
      </c>
      <c r="I117" s="160"/>
      <c r="L117" s="156"/>
      <c r="M117" s="161"/>
      <c r="T117" s="162"/>
      <c r="AT117" s="157" t="s">
        <v>221</v>
      </c>
      <c r="AU117" s="157" t="s">
        <v>83</v>
      </c>
      <c r="AV117" s="13" t="s">
        <v>83</v>
      </c>
      <c r="AW117" s="13" t="s">
        <v>4</v>
      </c>
      <c r="AX117" s="13" t="s">
        <v>81</v>
      </c>
      <c r="AY117" s="157" t="s">
        <v>210</v>
      </c>
    </row>
    <row r="118" spans="2:63" s="11" customFormat="1" ht="22.9" customHeight="1">
      <c r="B118" s="120"/>
      <c r="D118" s="121" t="s">
        <v>73</v>
      </c>
      <c r="E118" s="130" t="s">
        <v>217</v>
      </c>
      <c r="F118" s="130" t="s">
        <v>414</v>
      </c>
      <c r="I118" s="123"/>
      <c r="J118" s="131">
        <f>BK118</f>
        <v>0</v>
      </c>
      <c r="L118" s="120"/>
      <c r="M118" s="125"/>
      <c r="P118" s="126">
        <f>SUM(P119:P122)</f>
        <v>0</v>
      </c>
      <c r="R118" s="126">
        <f>SUM(R119:R122)</f>
        <v>0</v>
      </c>
      <c r="T118" s="127">
        <f>SUM(T119:T122)</f>
        <v>0</v>
      </c>
      <c r="AR118" s="121" t="s">
        <v>81</v>
      </c>
      <c r="AT118" s="128" t="s">
        <v>73</v>
      </c>
      <c r="AU118" s="128" t="s">
        <v>81</v>
      </c>
      <c r="AY118" s="121" t="s">
        <v>210</v>
      </c>
      <c r="BK118" s="129">
        <f>SUM(BK119:BK122)</f>
        <v>0</v>
      </c>
    </row>
    <row r="119" spans="2:65" s="1" customFormat="1" ht="16.5" customHeight="1">
      <c r="B119" s="33"/>
      <c r="C119" s="132" t="s">
        <v>281</v>
      </c>
      <c r="D119" s="132" t="s">
        <v>212</v>
      </c>
      <c r="E119" s="133" t="s">
        <v>3170</v>
      </c>
      <c r="F119" s="134" t="s">
        <v>3171</v>
      </c>
      <c r="G119" s="135" t="s">
        <v>215</v>
      </c>
      <c r="H119" s="136">
        <v>0.492</v>
      </c>
      <c r="I119" s="137"/>
      <c r="J119" s="138">
        <f>ROUND(I119*H119,2)</f>
        <v>0</v>
      </c>
      <c r="K119" s="134" t="s">
        <v>216</v>
      </c>
      <c r="L119" s="33"/>
      <c r="M119" s="139" t="s">
        <v>19</v>
      </c>
      <c r="N119" s="140" t="s">
        <v>45</v>
      </c>
      <c r="P119" s="141">
        <f>O119*H119</f>
        <v>0</v>
      </c>
      <c r="Q119" s="141">
        <v>0</v>
      </c>
      <c r="R119" s="141">
        <f>Q119*H119</f>
        <v>0</v>
      </c>
      <c r="S119" s="141">
        <v>0</v>
      </c>
      <c r="T119" s="142">
        <f>S119*H119</f>
        <v>0</v>
      </c>
      <c r="AR119" s="143" t="s">
        <v>217</v>
      </c>
      <c r="AT119" s="143" t="s">
        <v>212</v>
      </c>
      <c r="AU119" s="143" t="s">
        <v>83</v>
      </c>
      <c r="AY119" s="18" t="s">
        <v>210</v>
      </c>
      <c r="BE119" s="144">
        <f>IF(N119="základní",J119,0)</f>
        <v>0</v>
      </c>
      <c r="BF119" s="144">
        <f>IF(N119="snížená",J119,0)</f>
        <v>0</v>
      </c>
      <c r="BG119" s="144">
        <f>IF(N119="zákl. přenesená",J119,0)</f>
        <v>0</v>
      </c>
      <c r="BH119" s="144">
        <f>IF(N119="sníž. přenesená",J119,0)</f>
        <v>0</v>
      </c>
      <c r="BI119" s="144">
        <f>IF(N119="nulová",J119,0)</f>
        <v>0</v>
      </c>
      <c r="BJ119" s="18" t="s">
        <v>81</v>
      </c>
      <c r="BK119" s="144">
        <f>ROUND(I119*H119,2)</f>
        <v>0</v>
      </c>
      <c r="BL119" s="18" t="s">
        <v>217</v>
      </c>
      <c r="BM119" s="143" t="s">
        <v>4816</v>
      </c>
    </row>
    <row r="120" spans="2:47" s="1" customFormat="1" ht="11.25">
      <c r="B120" s="33"/>
      <c r="D120" s="145" t="s">
        <v>219</v>
      </c>
      <c r="F120" s="146" t="s">
        <v>3173</v>
      </c>
      <c r="I120" s="147"/>
      <c r="L120" s="33"/>
      <c r="M120" s="148"/>
      <c r="T120" s="54"/>
      <c r="AT120" s="18" t="s">
        <v>219</v>
      </c>
      <c r="AU120" s="18" t="s">
        <v>83</v>
      </c>
    </row>
    <row r="121" spans="2:51" s="12" customFormat="1" ht="11.25">
      <c r="B121" s="149"/>
      <c r="D121" s="150" t="s">
        <v>221</v>
      </c>
      <c r="E121" s="151" t="s">
        <v>19</v>
      </c>
      <c r="F121" s="152" t="s">
        <v>4805</v>
      </c>
      <c r="H121" s="151" t="s">
        <v>19</v>
      </c>
      <c r="I121" s="153"/>
      <c r="L121" s="149"/>
      <c r="M121" s="154"/>
      <c r="T121" s="155"/>
      <c r="AT121" s="151" t="s">
        <v>221</v>
      </c>
      <c r="AU121" s="151" t="s">
        <v>83</v>
      </c>
      <c r="AV121" s="12" t="s">
        <v>81</v>
      </c>
      <c r="AW121" s="12" t="s">
        <v>34</v>
      </c>
      <c r="AX121" s="12" t="s">
        <v>74</v>
      </c>
      <c r="AY121" s="151" t="s">
        <v>210</v>
      </c>
    </row>
    <row r="122" spans="2:51" s="13" customFormat="1" ht="11.25">
      <c r="B122" s="156"/>
      <c r="D122" s="150" t="s">
        <v>221</v>
      </c>
      <c r="E122" s="157" t="s">
        <v>19</v>
      </c>
      <c r="F122" s="158" t="s">
        <v>4817</v>
      </c>
      <c r="H122" s="159">
        <v>0.492</v>
      </c>
      <c r="I122" s="160"/>
      <c r="L122" s="156"/>
      <c r="M122" s="161"/>
      <c r="T122" s="162"/>
      <c r="AT122" s="157" t="s">
        <v>221</v>
      </c>
      <c r="AU122" s="157" t="s">
        <v>83</v>
      </c>
      <c r="AV122" s="13" t="s">
        <v>83</v>
      </c>
      <c r="AW122" s="13" t="s">
        <v>34</v>
      </c>
      <c r="AX122" s="13" t="s">
        <v>81</v>
      </c>
      <c r="AY122" s="157" t="s">
        <v>210</v>
      </c>
    </row>
    <row r="123" spans="2:63" s="11" customFormat="1" ht="22.9" customHeight="1">
      <c r="B123" s="120"/>
      <c r="D123" s="121" t="s">
        <v>73</v>
      </c>
      <c r="E123" s="130" t="s">
        <v>267</v>
      </c>
      <c r="F123" s="130" t="s">
        <v>4715</v>
      </c>
      <c r="I123" s="123"/>
      <c r="J123" s="131">
        <f>BK123</f>
        <v>0</v>
      </c>
      <c r="L123" s="120"/>
      <c r="M123" s="125"/>
      <c r="P123" s="126">
        <f>SUM(P124:P130)</f>
        <v>0</v>
      </c>
      <c r="R123" s="126">
        <f>SUM(R124:R130)</f>
        <v>0.903804</v>
      </c>
      <c r="T123" s="127">
        <f>SUM(T124:T130)</f>
        <v>0</v>
      </c>
      <c r="AR123" s="121" t="s">
        <v>81</v>
      </c>
      <c r="AT123" s="128" t="s">
        <v>73</v>
      </c>
      <c r="AU123" s="128" t="s">
        <v>81</v>
      </c>
      <c r="AY123" s="121" t="s">
        <v>210</v>
      </c>
      <c r="BK123" s="129">
        <f>SUM(BK124:BK130)</f>
        <v>0</v>
      </c>
    </row>
    <row r="124" spans="2:65" s="1" customFormat="1" ht="33" customHeight="1">
      <c r="B124" s="33"/>
      <c r="C124" s="132" t="s">
        <v>286</v>
      </c>
      <c r="D124" s="132" t="s">
        <v>212</v>
      </c>
      <c r="E124" s="133" t="s">
        <v>4725</v>
      </c>
      <c r="F124" s="134" t="s">
        <v>4726</v>
      </c>
      <c r="G124" s="135" t="s">
        <v>270</v>
      </c>
      <c r="H124" s="136">
        <v>4.92</v>
      </c>
      <c r="I124" s="137"/>
      <c r="J124" s="138">
        <f>ROUND(I124*H124,2)</f>
        <v>0</v>
      </c>
      <c r="K124" s="134" t="s">
        <v>216</v>
      </c>
      <c r="L124" s="33"/>
      <c r="M124" s="139" t="s">
        <v>19</v>
      </c>
      <c r="N124" s="140" t="s">
        <v>45</v>
      </c>
      <c r="P124" s="141">
        <f>O124*H124</f>
        <v>0</v>
      </c>
      <c r="Q124" s="141">
        <v>0.1837</v>
      </c>
      <c r="R124" s="141">
        <f>Q124*H124</f>
        <v>0.903804</v>
      </c>
      <c r="S124" s="141">
        <v>0</v>
      </c>
      <c r="T124" s="142">
        <f>S124*H124</f>
        <v>0</v>
      </c>
      <c r="AR124" s="143" t="s">
        <v>217</v>
      </c>
      <c r="AT124" s="143" t="s">
        <v>212</v>
      </c>
      <c r="AU124" s="143" t="s">
        <v>83</v>
      </c>
      <c r="AY124" s="18" t="s">
        <v>210</v>
      </c>
      <c r="BE124" s="144">
        <f>IF(N124="základní",J124,0)</f>
        <v>0</v>
      </c>
      <c r="BF124" s="144">
        <f>IF(N124="snížená",J124,0)</f>
        <v>0</v>
      </c>
      <c r="BG124" s="144">
        <f>IF(N124="zákl. přenesená",J124,0)</f>
        <v>0</v>
      </c>
      <c r="BH124" s="144">
        <f>IF(N124="sníž. přenesená",J124,0)</f>
        <v>0</v>
      </c>
      <c r="BI124" s="144">
        <f>IF(N124="nulová",J124,0)</f>
        <v>0</v>
      </c>
      <c r="BJ124" s="18" t="s">
        <v>81</v>
      </c>
      <c r="BK124" s="144">
        <f>ROUND(I124*H124,2)</f>
        <v>0</v>
      </c>
      <c r="BL124" s="18" t="s">
        <v>217</v>
      </c>
      <c r="BM124" s="143" t="s">
        <v>4818</v>
      </c>
    </row>
    <row r="125" spans="2:47" s="1" customFormat="1" ht="11.25">
      <c r="B125" s="33"/>
      <c r="D125" s="145" t="s">
        <v>219</v>
      </c>
      <c r="F125" s="146" t="s">
        <v>4728</v>
      </c>
      <c r="I125" s="147"/>
      <c r="L125" s="33"/>
      <c r="M125" s="148"/>
      <c r="T125" s="54"/>
      <c r="AT125" s="18" t="s">
        <v>219</v>
      </c>
      <c r="AU125" s="18" t="s">
        <v>83</v>
      </c>
    </row>
    <row r="126" spans="2:51" s="12" customFormat="1" ht="11.25">
      <c r="B126" s="149"/>
      <c r="D126" s="150" t="s">
        <v>221</v>
      </c>
      <c r="E126" s="151" t="s">
        <v>19</v>
      </c>
      <c r="F126" s="152" t="s">
        <v>4805</v>
      </c>
      <c r="H126" s="151" t="s">
        <v>19</v>
      </c>
      <c r="I126" s="153"/>
      <c r="L126" s="149"/>
      <c r="M126" s="154"/>
      <c r="T126" s="155"/>
      <c r="AT126" s="151" t="s">
        <v>221</v>
      </c>
      <c r="AU126" s="151" t="s">
        <v>83</v>
      </c>
      <c r="AV126" s="12" t="s">
        <v>81</v>
      </c>
      <c r="AW126" s="12" t="s">
        <v>34</v>
      </c>
      <c r="AX126" s="12" t="s">
        <v>74</v>
      </c>
      <c r="AY126" s="151" t="s">
        <v>210</v>
      </c>
    </row>
    <row r="127" spans="2:51" s="13" customFormat="1" ht="11.25">
      <c r="B127" s="156"/>
      <c r="D127" s="150" t="s">
        <v>221</v>
      </c>
      <c r="E127" s="157" t="s">
        <v>19</v>
      </c>
      <c r="F127" s="158" t="s">
        <v>4806</v>
      </c>
      <c r="H127" s="159">
        <v>4.92</v>
      </c>
      <c r="I127" s="160"/>
      <c r="L127" s="156"/>
      <c r="M127" s="161"/>
      <c r="T127" s="162"/>
      <c r="AT127" s="157" t="s">
        <v>221</v>
      </c>
      <c r="AU127" s="157" t="s">
        <v>83</v>
      </c>
      <c r="AV127" s="13" t="s">
        <v>83</v>
      </c>
      <c r="AW127" s="13" t="s">
        <v>34</v>
      </c>
      <c r="AX127" s="13" t="s">
        <v>81</v>
      </c>
      <c r="AY127" s="157" t="s">
        <v>210</v>
      </c>
    </row>
    <row r="128" spans="2:65" s="1" customFormat="1" ht="16.5" customHeight="1">
      <c r="B128" s="33"/>
      <c r="C128" s="177" t="s">
        <v>292</v>
      </c>
      <c r="D128" s="177" t="s">
        <v>424</v>
      </c>
      <c r="E128" s="178" t="s">
        <v>4729</v>
      </c>
      <c r="F128" s="179" t="s">
        <v>4819</v>
      </c>
      <c r="G128" s="180" t="s">
        <v>270</v>
      </c>
      <c r="H128" s="181">
        <v>4.92</v>
      </c>
      <c r="I128" s="182"/>
      <c r="J128" s="183">
        <f>ROUND(I128*H128,2)</f>
        <v>0</v>
      </c>
      <c r="K128" s="179" t="s">
        <v>296</v>
      </c>
      <c r="L128" s="184"/>
      <c r="M128" s="185" t="s">
        <v>19</v>
      </c>
      <c r="N128" s="186" t="s">
        <v>45</v>
      </c>
      <c r="P128" s="141">
        <f>O128*H128</f>
        <v>0</v>
      </c>
      <c r="Q128" s="141">
        <v>0</v>
      </c>
      <c r="R128" s="141">
        <f>Q128*H128</f>
        <v>0</v>
      </c>
      <c r="S128" s="141">
        <v>0</v>
      </c>
      <c r="T128" s="142">
        <f>S128*H128</f>
        <v>0</v>
      </c>
      <c r="AR128" s="143" t="s">
        <v>286</v>
      </c>
      <c r="AT128" s="143" t="s">
        <v>424</v>
      </c>
      <c r="AU128" s="143" t="s">
        <v>83</v>
      </c>
      <c r="AY128" s="18" t="s">
        <v>210</v>
      </c>
      <c r="BE128" s="144">
        <f>IF(N128="základní",J128,0)</f>
        <v>0</v>
      </c>
      <c r="BF128" s="144">
        <f>IF(N128="snížená",J128,0)</f>
        <v>0</v>
      </c>
      <c r="BG128" s="144">
        <f>IF(N128="zákl. přenesená",J128,0)</f>
        <v>0</v>
      </c>
      <c r="BH128" s="144">
        <f>IF(N128="sníž. přenesená",J128,0)</f>
        <v>0</v>
      </c>
      <c r="BI128" s="144">
        <f>IF(N128="nulová",J128,0)</f>
        <v>0</v>
      </c>
      <c r="BJ128" s="18" t="s">
        <v>81</v>
      </c>
      <c r="BK128" s="144">
        <f>ROUND(I128*H128,2)</f>
        <v>0</v>
      </c>
      <c r="BL128" s="18" t="s">
        <v>217</v>
      </c>
      <c r="BM128" s="143" t="s">
        <v>4820</v>
      </c>
    </row>
    <row r="129" spans="2:51" s="12" customFormat="1" ht="11.25">
      <c r="B129" s="149"/>
      <c r="D129" s="150" t="s">
        <v>221</v>
      </c>
      <c r="E129" s="151" t="s">
        <v>19</v>
      </c>
      <c r="F129" s="152" t="s">
        <v>4805</v>
      </c>
      <c r="H129" s="151" t="s">
        <v>19</v>
      </c>
      <c r="I129" s="153"/>
      <c r="L129" s="149"/>
      <c r="M129" s="154"/>
      <c r="T129" s="155"/>
      <c r="AT129" s="151" t="s">
        <v>221</v>
      </c>
      <c r="AU129" s="151" t="s">
        <v>83</v>
      </c>
      <c r="AV129" s="12" t="s">
        <v>81</v>
      </c>
      <c r="AW129" s="12" t="s">
        <v>34</v>
      </c>
      <c r="AX129" s="12" t="s">
        <v>74</v>
      </c>
      <c r="AY129" s="151" t="s">
        <v>210</v>
      </c>
    </row>
    <row r="130" spans="2:51" s="13" customFormat="1" ht="11.25">
      <c r="B130" s="156"/>
      <c r="D130" s="150" t="s">
        <v>221</v>
      </c>
      <c r="E130" s="157" t="s">
        <v>19</v>
      </c>
      <c r="F130" s="158" t="s">
        <v>4806</v>
      </c>
      <c r="H130" s="159">
        <v>4.92</v>
      </c>
      <c r="I130" s="160"/>
      <c r="L130" s="156"/>
      <c r="M130" s="161"/>
      <c r="T130" s="162"/>
      <c r="AT130" s="157" t="s">
        <v>221</v>
      </c>
      <c r="AU130" s="157" t="s">
        <v>83</v>
      </c>
      <c r="AV130" s="13" t="s">
        <v>83</v>
      </c>
      <c r="AW130" s="13" t="s">
        <v>34</v>
      </c>
      <c r="AX130" s="13" t="s">
        <v>81</v>
      </c>
      <c r="AY130" s="157" t="s">
        <v>210</v>
      </c>
    </row>
    <row r="131" spans="2:63" s="11" customFormat="1" ht="22.9" customHeight="1">
      <c r="B131" s="120"/>
      <c r="D131" s="121" t="s">
        <v>73</v>
      </c>
      <c r="E131" s="130" t="s">
        <v>286</v>
      </c>
      <c r="F131" s="130" t="s">
        <v>4490</v>
      </c>
      <c r="I131" s="123"/>
      <c r="J131" s="131">
        <f>BK131</f>
        <v>0</v>
      </c>
      <c r="L131" s="120"/>
      <c r="M131" s="125"/>
      <c r="P131" s="126">
        <f>SUM(P132:P139)</f>
        <v>0</v>
      </c>
      <c r="R131" s="126">
        <f>SUM(R132:R139)</f>
        <v>0.002296</v>
      </c>
      <c r="T131" s="127">
        <f>SUM(T132:T139)</f>
        <v>0</v>
      </c>
      <c r="AR131" s="121" t="s">
        <v>81</v>
      </c>
      <c r="AT131" s="128" t="s">
        <v>73</v>
      </c>
      <c r="AU131" s="128" t="s">
        <v>81</v>
      </c>
      <c r="AY131" s="121" t="s">
        <v>210</v>
      </c>
      <c r="BK131" s="129">
        <f>SUM(BK132:BK139)</f>
        <v>0</v>
      </c>
    </row>
    <row r="132" spans="2:65" s="1" customFormat="1" ht="16.5" customHeight="1">
      <c r="B132" s="33"/>
      <c r="C132" s="132" t="s">
        <v>299</v>
      </c>
      <c r="D132" s="132" t="s">
        <v>212</v>
      </c>
      <c r="E132" s="133" t="s">
        <v>4491</v>
      </c>
      <c r="F132" s="134" t="s">
        <v>4492</v>
      </c>
      <c r="G132" s="135" t="s">
        <v>417</v>
      </c>
      <c r="H132" s="136">
        <v>8.2</v>
      </c>
      <c r="I132" s="137"/>
      <c r="J132" s="138">
        <f>ROUND(I132*H132,2)</f>
        <v>0</v>
      </c>
      <c r="K132" s="134" t="s">
        <v>216</v>
      </c>
      <c r="L132" s="33"/>
      <c r="M132" s="139" t="s">
        <v>19</v>
      </c>
      <c r="N132" s="140" t="s">
        <v>45</v>
      </c>
      <c r="P132" s="141">
        <f>O132*H132</f>
        <v>0</v>
      </c>
      <c r="Q132" s="141">
        <v>0.00019</v>
      </c>
      <c r="R132" s="141">
        <f>Q132*H132</f>
        <v>0.001558</v>
      </c>
      <c r="S132" s="141">
        <v>0</v>
      </c>
      <c r="T132" s="142">
        <f>S132*H132</f>
        <v>0</v>
      </c>
      <c r="AR132" s="143" t="s">
        <v>217</v>
      </c>
      <c r="AT132" s="143" t="s">
        <v>212</v>
      </c>
      <c r="AU132" s="143" t="s">
        <v>83</v>
      </c>
      <c r="AY132" s="18" t="s">
        <v>210</v>
      </c>
      <c r="BE132" s="144">
        <f>IF(N132="základní",J132,0)</f>
        <v>0</v>
      </c>
      <c r="BF132" s="144">
        <f>IF(N132="snížená",J132,0)</f>
        <v>0</v>
      </c>
      <c r="BG132" s="144">
        <f>IF(N132="zákl. přenesená",J132,0)</f>
        <v>0</v>
      </c>
      <c r="BH132" s="144">
        <f>IF(N132="sníž. přenesená",J132,0)</f>
        <v>0</v>
      </c>
      <c r="BI132" s="144">
        <f>IF(N132="nulová",J132,0)</f>
        <v>0</v>
      </c>
      <c r="BJ132" s="18" t="s">
        <v>81</v>
      </c>
      <c r="BK132" s="144">
        <f>ROUND(I132*H132,2)</f>
        <v>0</v>
      </c>
      <c r="BL132" s="18" t="s">
        <v>217</v>
      </c>
      <c r="BM132" s="143" t="s">
        <v>4821</v>
      </c>
    </row>
    <row r="133" spans="2:47" s="1" customFormat="1" ht="11.25">
      <c r="B133" s="33"/>
      <c r="D133" s="145" t="s">
        <v>219</v>
      </c>
      <c r="F133" s="146" t="s">
        <v>4494</v>
      </c>
      <c r="I133" s="147"/>
      <c r="L133" s="33"/>
      <c r="M133" s="148"/>
      <c r="T133" s="54"/>
      <c r="AT133" s="18" t="s">
        <v>219</v>
      </c>
      <c r="AU133" s="18" t="s">
        <v>83</v>
      </c>
    </row>
    <row r="134" spans="2:51" s="12" customFormat="1" ht="11.25">
      <c r="B134" s="149"/>
      <c r="D134" s="150" t="s">
        <v>221</v>
      </c>
      <c r="E134" s="151" t="s">
        <v>19</v>
      </c>
      <c r="F134" s="152" t="s">
        <v>4805</v>
      </c>
      <c r="H134" s="151" t="s">
        <v>19</v>
      </c>
      <c r="I134" s="153"/>
      <c r="L134" s="149"/>
      <c r="M134" s="154"/>
      <c r="T134" s="155"/>
      <c r="AT134" s="151" t="s">
        <v>221</v>
      </c>
      <c r="AU134" s="151" t="s">
        <v>83</v>
      </c>
      <c r="AV134" s="12" t="s">
        <v>81</v>
      </c>
      <c r="AW134" s="12" t="s">
        <v>34</v>
      </c>
      <c r="AX134" s="12" t="s">
        <v>74</v>
      </c>
      <c r="AY134" s="151" t="s">
        <v>210</v>
      </c>
    </row>
    <row r="135" spans="2:51" s="13" customFormat="1" ht="11.25">
      <c r="B135" s="156"/>
      <c r="D135" s="150" t="s">
        <v>221</v>
      </c>
      <c r="E135" s="157" t="s">
        <v>19</v>
      </c>
      <c r="F135" s="158" t="s">
        <v>4822</v>
      </c>
      <c r="H135" s="159">
        <v>8.2</v>
      </c>
      <c r="I135" s="160"/>
      <c r="L135" s="156"/>
      <c r="M135" s="161"/>
      <c r="T135" s="162"/>
      <c r="AT135" s="157" t="s">
        <v>221</v>
      </c>
      <c r="AU135" s="157" t="s">
        <v>83</v>
      </c>
      <c r="AV135" s="13" t="s">
        <v>83</v>
      </c>
      <c r="AW135" s="13" t="s">
        <v>34</v>
      </c>
      <c r="AX135" s="13" t="s">
        <v>81</v>
      </c>
      <c r="AY135" s="157" t="s">
        <v>210</v>
      </c>
    </row>
    <row r="136" spans="2:65" s="1" customFormat="1" ht="16.5" customHeight="1">
      <c r="B136" s="33"/>
      <c r="C136" s="132" t="s">
        <v>307</v>
      </c>
      <c r="D136" s="132" t="s">
        <v>212</v>
      </c>
      <c r="E136" s="133" t="s">
        <v>4496</v>
      </c>
      <c r="F136" s="134" t="s">
        <v>4497</v>
      </c>
      <c r="G136" s="135" t="s">
        <v>417</v>
      </c>
      <c r="H136" s="136">
        <v>8.2</v>
      </c>
      <c r="I136" s="137"/>
      <c r="J136" s="138">
        <f>ROUND(I136*H136,2)</f>
        <v>0</v>
      </c>
      <c r="K136" s="134" t="s">
        <v>216</v>
      </c>
      <c r="L136" s="33"/>
      <c r="M136" s="139" t="s">
        <v>19</v>
      </c>
      <c r="N136" s="140" t="s">
        <v>45</v>
      </c>
      <c r="P136" s="141">
        <f>O136*H136</f>
        <v>0</v>
      </c>
      <c r="Q136" s="141">
        <v>9E-05</v>
      </c>
      <c r="R136" s="141">
        <f>Q136*H136</f>
        <v>0.0007379999999999999</v>
      </c>
      <c r="S136" s="141">
        <v>0</v>
      </c>
      <c r="T136" s="142">
        <f>S136*H136</f>
        <v>0</v>
      </c>
      <c r="AR136" s="143" t="s">
        <v>217</v>
      </c>
      <c r="AT136" s="143" t="s">
        <v>212</v>
      </c>
      <c r="AU136" s="143" t="s">
        <v>83</v>
      </c>
      <c r="AY136" s="18" t="s">
        <v>210</v>
      </c>
      <c r="BE136" s="144">
        <f>IF(N136="základní",J136,0)</f>
        <v>0</v>
      </c>
      <c r="BF136" s="144">
        <f>IF(N136="snížená",J136,0)</f>
        <v>0</v>
      </c>
      <c r="BG136" s="144">
        <f>IF(N136="zákl. přenesená",J136,0)</f>
        <v>0</v>
      </c>
      <c r="BH136" s="144">
        <f>IF(N136="sníž. přenesená",J136,0)</f>
        <v>0</v>
      </c>
      <c r="BI136" s="144">
        <f>IF(N136="nulová",J136,0)</f>
        <v>0</v>
      </c>
      <c r="BJ136" s="18" t="s">
        <v>81</v>
      </c>
      <c r="BK136" s="144">
        <f>ROUND(I136*H136,2)</f>
        <v>0</v>
      </c>
      <c r="BL136" s="18" t="s">
        <v>217</v>
      </c>
      <c r="BM136" s="143" t="s">
        <v>4823</v>
      </c>
    </row>
    <row r="137" spans="2:47" s="1" customFormat="1" ht="11.25">
      <c r="B137" s="33"/>
      <c r="D137" s="145" t="s">
        <v>219</v>
      </c>
      <c r="F137" s="146" t="s">
        <v>4499</v>
      </c>
      <c r="I137" s="147"/>
      <c r="L137" s="33"/>
      <c r="M137" s="148"/>
      <c r="T137" s="54"/>
      <c r="AT137" s="18" t="s">
        <v>219</v>
      </c>
      <c r="AU137" s="18" t="s">
        <v>83</v>
      </c>
    </row>
    <row r="138" spans="2:51" s="12" customFormat="1" ht="11.25">
      <c r="B138" s="149"/>
      <c r="D138" s="150" t="s">
        <v>221</v>
      </c>
      <c r="E138" s="151" t="s">
        <v>19</v>
      </c>
      <c r="F138" s="152" t="s">
        <v>4805</v>
      </c>
      <c r="H138" s="151" t="s">
        <v>19</v>
      </c>
      <c r="I138" s="153"/>
      <c r="L138" s="149"/>
      <c r="M138" s="154"/>
      <c r="T138" s="155"/>
      <c r="AT138" s="151" t="s">
        <v>221</v>
      </c>
      <c r="AU138" s="151" t="s">
        <v>83</v>
      </c>
      <c r="AV138" s="12" t="s">
        <v>81</v>
      </c>
      <c r="AW138" s="12" t="s">
        <v>34</v>
      </c>
      <c r="AX138" s="12" t="s">
        <v>74</v>
      </c>
      <c r="AY138" s="151" t="s">
        <v>210</v>
      </c>
    </row>
    <row r="139" spans="2:51" s="13" customFormat="1" ht="11.25">
      <c r="B139" s="156"/>
      <c r="D139" s="150" t="s">
        <v>221</v>
      </c>
      <c r="E139" s="157" t="s">
        <v>19</v>
      </c>
      <c r="F139" s="158" t="s">
        <v>4822</v>
      </c>
      <c r="H139" s="159">
        <v>8.2</v>
      </c>
      <c r="I139" s="160"/>
      <c r="L139" s="156"/>
      <c r="M139" s="161"/>
      <c r="T139" s="162"/>
      <c r="AT139" s="157" t="s">
        <v>221</v>
      </c>
      <c r="AU139" s="157" t="s">
        <v>83</v>
      </c>
      <c r="AV139" s="13" t="s">
        <v>83</v>
      </c>
      <c r="AW139" s="13" t="s">
        <v>34</v>
      </c>
      <c r="AX139" s="13" t="s">
        <v>81</v>
      </c>
      <c r="AY139" s="157" t="s">
        <v>210</v>
      </c>
    </row>
    <row r="140" spans="2:63" s="11" customFormat="1" ht="22.9" customHeight="1">
      <c r="B140" s="120"/>
      <c r="D140" s="121" t="s">
        <v>73</v>
      </c>
      <c r="E140" s="130" t="s">
        <v>877</v>
      </c>
      <c r="F140" s="130" t="s">
        <v>878</v>
      </c>
      <c r="I140" s="123"/>
      <c r="J140" s="131">
        <f>BK140</f>
        <v>0</v>
      </c>
      <c r="L140" s="120"/>
      <c r="M140" s="125"/>
      <c r="P140" s="126">
        <f>SUM(P141:P149)</f>
        <v>0</v>
      </c>
      <c r="R140" s="126">
        <f>SUM(R141:R149)</f>
        <v>0</v>
      </c>
      <c r="T140" s="127">
        <f>SUM(T141:T149)</f>
        <v>0</v>
      </c>
      <c r="AR140" s="121" t="s">
        <v>81</v>
      </c>
      <c r="AT140" s="128" t="s">
        <v>73</v>
      </c>
      <c r="AU140" s="128" t="s">
        <v>81</v>
      </c>
      <c r="AY140" s="121" t="s">
        <v>210</v>
      </c>
      <c r="BK140" s="129">
        <f>SUM(BK141:BK149)</f>
        <v>0</v>
      </c>
    </row>
    <row r="141" spans="2:65" s="1" customFormat="1" ht="24.2" customHeight="1">
      <c r="B141" s="33"/>
      <c r="C141" s="132" t="s">
        <v>314</v>
      </c>
      <c r="D141" s="132" t="s">
        <v>212</v>
      </c>
      <c r="E141" s="133" t="s">
        <v>4785</v>
      </c>
      <c r="F141" s="134" t="s">
        <v>4786</v>
      </c>
      <c r="G141" s="135" t="s">
        <v>356</v>
      </c>
      <c r="H141" s="136">
        <v>3.739</v>
      </c>
      <c r="I141" s="137"/>
      <c r="J141" s="138">
        <f>ROUND(I141*H141,2)</f>
        <v>0</v>
      </c>
      <c r="K141" s="134" t="s">
        <v>216</v>
      </c>
      <c r="L141" s="33"/>
      <c r="M141" s="139" t="s">
        <v>19</v>
      </c>
      <c r="N141" s="140" t="s">
        <v>45</v>
      </c>
      <c r="P141" s="141">
        <f>O141*H141</f>
        <v>0</v>
      </c>
      <c r="Q141" s="141">
        <v>0</v>
      </c>
      <c r="R141" s="141">
        <f>Q141*H141</f>
        <v>0</v>
      </c>
      <c r="S141" s="141">
        <v>0</v>
      </c>
      <c r="T141" s="142">
        <f>S141*H141</f>
        <v>0</v>
      </c>
      <c r="AR141" s="143" t="s">
        <v>217</v>
      </c>
      <c r="AT141" s="143" t="s">
        <v>212</v>
      </c>
      <c r="AU141" s="143" t="s">
        <v>83</v>
      </c>
      <c r="AY141" s="18" t="s">
        <v>210</v>
      </c>
      <c r="BE141" s="144">
        <f>IF(N141="základní",J141,0)</f>
        <v>0</v>
      </c>
      <c r="BF141" s="144">
        <f>IF(N141="snížená",J141,0)</f>
        <v>0</v>
      </c>
      <c r="BG141" s="144">
        <f>IF(N141="zákl. přenesená",J141,0)</f>
        <v>0</v>
      </c>
      <c r="BH141" s="144">
        <f>IF(N141="sníž. přenesená",J141,0)</f>
        <v>0</v>
      </c>
      <c r="BI141" s="144">
        <f>IF(N141="nulová",J141,0)</f>
        <v>0</v>
      </c>
      <c r="BJ141" s="18" t="s">
        <v>81</v>
      </c>
      <c r="BK141" s="144">
        <f>ROUND(I141*H141,2)</f>
        <v>0</v>
      </c>
      <c r="BL141" s="18" t="s">
        <v>217</v>
      </c>
      <c r="BM141" s="143" t="s">
        <v>4824</v>
      </c>
    </row>
    <row r="142" spans="2:47" s="1" customFormat="1" ht="11.25">
      <c r="B142" s="33"/>
      <c r="D142" s="145" t="s">
        <v>219</v>
      </c>
      <c r="F142" s="146" t="s">
        <v>4788</v>
      </c>
      <c r="I142" s="147"/>
      <c r="L142" s="33"/>
      <c r="M142" s="148"/>
      <c r="T142" s="54"/>
      <c r="AT142" s="18" t="s">
        <v>219</v>
      </c>
      <c r="AU142" s="18" t="s">
        <v>83</v>
      </c>
    </row>
    <row r="143" spans="2:65" s="1" customFormat="1" ht="21.75" customHeight="1">
      <c r="B143" s="33"/>
      <c r="C143" s="132" t="s">
        <v>332</v>
      </c>
      <c r="D143" s="132" t="s">
        <v>212</v>
      </c>
      <c r="E143" s="133" t="s">
        <v>899</v>
      </c>
      <c r="F143" s="134" t="s">
        <v>900</v>
      </c>
      <c r="G143" s="135" t="s">
        <v>356</v>
      </c>
      <c r="H143" s="136">
        <v>3.739</v>
      </c>
      <c r="I143" s="137"/>
      <c r="J143" s="138">
        <f>ROUND(I143*H143,2)</f>
        <v>0</v>
      </c>
      <c r="K143" s="134" t="s">
        <v>216</v>
      </c>
      <c r="L143" s="33"/>
      <c r="M143" s="139" t="s">
        <v>19</v>
      </c>
      <c r="N143" s="140" t="s">
        <v>45</v>
      </c>
      <c r="P143" s="141">
        <f>O143*H143</f>
        <v>0</v>
      </c>
      <c r="Q143" s="141">
        <v>0</v>
      </c>
      <c r="R143" s="141">
        <f>Q143*H143</f>
        <v>0</v>
      </c>
      <c r="S143" s="141">
        <v>0</v>
      </c>
      <c r="T143" s="142">
        <f>S143*H143</f>
        <v>0</v>
      </c>
      <c r="AR143" s="143" t="s">
        <v>217</v>
      </c>
      <c r="AT143" s="143" t="s">
        <v>212</v>
      </c>
      <c r="AU143" s="143" t="s">
        <v>83</v>
      </c>
      <c r="AY143" s="18" t="s">
        <v>210</v>
      </c>
      <c r="BE143" s="144">
        <f>IF(N143="základní",J143,0)</f>
        <v>0</v>
      </c>
      <c r="BF143" s="144">
        <f>IF(N143="snížená",J143,0)</f>
        <v>0</v>
      </c>
      <c r="BG143" s="144">
        <f>IF(N143="zákl. přenesená",J143,0)</f>
        <v>0</v>
      </c>
      <c r="BH143" s="144">
        <f>IF(N143="sníž. přenesená",J143,0)</f>
        <v>0</v>
      </c>
      <c r="BI143" s="144">
        <f>IF(N143="nulová",J143,0)</f>
        <v>0</v>
      </c>
      <c r="BJ143" s="18" t="s">
        <v>81</v>
      </c>
      <c r="BK143" s="144">
        <f>ROUND(I143*H143,2)</f>
        <v>0</v>
      </c>
      <c r="BL143" s="18" t="s">
        <v>217</v>
      </c>
      <c r="BM143" s="143" t="s">
        <v>4825</v>
      </c>
    </row>
    <row r="144" spans="2:47" s="1" customFormat="1" ht="11.25">
      <c r="B144" s="33"/>
      <c r="D144" s="145" t="s">
        <v>219</v>
      </c>
      <c r="F144" s="146" t="s">
        <v>902</v>
      </c>
      <c r="I144" s="147"/>
      <c r="L144" s="33"/>
      <c r="M144" s="148"/>
      <c r="T144" s="54"/>
      <c r="AT144" s="18" t="s">
        <v>219</v>
      </c>
      <c r="AU144" s="18" t="s">
        <v>83</v>
      </c>
    </row>
    <row r="145" spans="2:65" s="1" customFormat="1" ht="24.2" customHeight="1">
      <c r="B145" s="33"/>
      <c r="C145" s="132" t="s">
        <v>349</v>
      </c>
      <c r="D145" s="132" t="s">
        <v>212</v>
      </c>
      <c r="E145" s="133" t="s">
        <v>904</v>
      </c>
      <c r="F145" s="134" t="s">
        <v>905</v>
      </c>
      <c r="G145" s="135" t="s">
        <v>356</v>
      </c>
      <c r="H145" s="136">
        <v>33.651</v>
      </c>
      <c r="I145" s="137"/>
      <c r="J145" s="138">
        <f>ROUND(I145*H145,2)</f>
        <v>0</v>
      </c>
      <c r="K145" s="134" t="s">
        <v>216</v>
      </c>
      <c r="L145" s="33"/>
      <c r="M145" s="139" t="s">
        <v>19</v>
      </c>
      <c r="N145" s="140" t="s">
        <v>45</v>
      </c>
      <c r="P145" s="141">
        <f>O145*H145</f>
        <v>0</v>
      </c>
      <c r="Q145" s="141">
        <v>0</v>
      </c>
      <c r="R145" s="141">
        <f>Q145*H145</f>
        <v>0</v>
      </c>
      <c r="S145" s="141">
        <v>0</v>
      </c>
      <c r="T145" s="142">
        <f>S145*H145</f>
        <v>0</v>
      </c>
      <c r="AR145" s="143" t="s">
        <v>217</v>
      </c>
      <c r="AT145" s="143" t="s">
        <v>212</v>
      </c>
      <c r="AU145" s="143" t="s">
        <v>83</v>
      </c>
      <c r="AY145" s="18" t="s">
        <v>210</v>
      </c>
      <c r="BE145" s="144">
        <f>IF(N145="základní",J145,0)</f>
        <v>0</v>
      </c>
      <c r="BF145" s="144">
        <f>IF(N145="snížená",J145,0)</f>
        <v>0</v>
      </c>
      <c r="BG145" s="144">
        <f>IF(N145="zákl. přenesená",J145,0)</f>
        <v>0</v>
      </c>
      <c r="BH145" s="144">
        <f>IF(N145="sníž. přenesená",J145,0)</f>
        <v>0</v>
      </c>
      <c r="BI145" s="144">
        <f>IF(N145="nulová",J145,0)</f>
        <v>0</v>
      </c>
      <c r="BJ145" s="18" t="s">
        <v>81</v>
      </c>
      <c r="BK145" s="144">
        <f>ROUND(I145*H145,2)</f>
        <v>0</v>
      </c>
      <c r="BL145" s="18" t="s">
        <v>217</v>
      </c>
      <c r="BM145" s="143" t="s">
        <v>4826</v>
      </c>
    </row>
    <row r="146" spans="2:47" s="1" customFormat="1" ht="11.25">
      <c r="B146" s="33"/>
      <c r="D146" s="145" t="s">
        <v>219</v>
      </c>
      <c r="F146" s="146" t="s">
        <v>907</v>
      </c>
      <c r="I146" s="147"/>
      <c r="L146" s="33"/>
      <c r="M146" s="148"/>
      <c r="T146" s="54"/>
      <c r="AT146" s="18" t="s">
        <v>219</v>
      </c>
      <c r="AU146" s="18" t="s">
        <v>83</v>
      </c>
    </row>
    <row r="147" spans="2:51" s="13" customFormat="1" ht="11.25">
      <c r="B147" s="156"/>
      <c r="D147" s="150" t="s">
        <v>221</v>
      </c>
      <c r="F147" s="158" t="s">
        <v>4827</v>
      </c>
      <c r="H147" s="159">
        <v>33.651</v>
      </c>
      <c r="I147" s="160"/>
      <c r="L147" s="156"/>
      <c r="M147" s="161"/>
      <c r="T147" s="162"/>
      <c r="AT147" s="157" t="s">
        <v>221</v>
      </c>
      <c r="AU147" s="157" t="s">
        <v>83</v>
      </c>
      <c r="AV147" s="13" t="s">
        <v>83</v>
      </c>
      <c r="AW147" s="13" t="s">
        <v>4</v>
      </c>
      <c r="AX147" s="13" t="s">
        <v>81</v>
      </c>
      <c r="AY147" s="157" t="s">
        <v>210</v>
      </c>
    </row>
    <row r="148" spans="2:65" s="1" customFormat="1" ht="24.2" customHeight="1">
      <c r="B148" s="33"/>
      <c r="C148" s="132" t="s">
        <v>8</v>
      </c>
      <c r="D148" s="132" t="s">
        <v>212</v>
      </c>
      <c r="E148" s="133" t="s">
        <v>4792</v>
      </c>
      <c r="F148" s="134" t="s">
        <v>3155</v>
      </c>
      <c r="G148" s="135" t="s">
        <v>356</v>
      </c>
      <c r="H148" s="136">
        <v>3.739</v>
      </c>
      <c r="I148" s="137"/>
      <c r="J148" s="138">
        <f>ROUND(I148*H148,2)</f>
        <v>0</v>
      </c>
      <c r="K148" s="134" t="s">
        <v>216</v>
      </c>
      <c r="L148" s="33"/>
      <c r="M148" s="139" t="s">
        <v>19</v>
      </c>
      <c r="N148" s="140" t="s">
        <v>45</v>
      </c>
      <c r="P148" s="141">
        <f>O148*H148</f>
        <v>0</v>
      </c>
      <c r="Q148" s="141">
        <v>0</v>
      </c>
      <c r="R148" s="141">
        <f>Q148*H148</f>
        <v>0</v>
      </c>
      <c r="S148" s="141">
        <v>0</v>
      </c>
      <c r="T148" s="142">
        <f>S148*H148</f>
        <v>0</v>
      </c>
      <c r="AR148" s="143" t="s">
        <v>217</v>
      </c>
      <c r="AT148" s="143" t="s">
        <v>212</v>
      </c>
      <c r="AU148" s="143" t="s">
        <v>83</v>
      </c>
      <c r="AY148" s="18" t="s">
        <v>210</v>
      </c>
      <c r="BE148" s="144">
        <f>IF(N148="základní",J148,0)</f>
        <v>0</v>
      </c>
      <c r="BF148" s="144">
        <f>IF(N148="snížená",J148,0)</f>
        <v>0</v>
      </c>
      <c r="BG148" s="144">
        <f>IF(N148="zákl. přenesená",J148,0)</f>
        <v>0</v>
      </c>
      <c r="BH148" s="144">
        <f>IF(N148="sníž. přenesená",J148,0)</f>
        <v>0</v>
      </c>
      <c r="BI148" s="144">
        <f>IF(N148="nulová",J148,0)</f>
        <v>0</v>
      </c>
      <c r="BJ148" s="18" t="s">
        <v>81</v>
      </c>
      <c r="BK148" s="144">
        <f>ROUND(I148*H148,2)</f>
        <v>0</v>
      </c>
      <c r="BL148" s="18" t="s">
        <v>217</v>
      </c>
      <c r="BM148" s="143" t="s">
        <v>4828</v>
      </c>
    </row>
    <row r="149" spans="2:47" s="1" customFormat="1" ht="11.25">
      <c r="B149" s="33"/>
      <c r="D149" s="145" t="s">
        <v>219</v>
      </c>
      <c r="F149" s="146" t="s">
        <v>4794</v>
      </c>
      <c r="I149" s="147"/>
      <c r="L149" s="33"/>
      <c r="M149" s="148"/>
      <c r="T149" s="54"/>
      <c r="AT149" s="18" t="s">
        <v>219</v>
      </c>
      <c r="AU149" s="18" t="s">
        <v>83</v>
      </c>
    </row>
    <row r="150" spans="2:63" s="11" customFormat="1" ht="25.9" customHeight="1">
      <c r="B150" s="120"/>
      <c r="D150" s="121" t="s">
        <v>73</v>
      </c>
      <c r="E150" s="122" t="s">
        <v>941</v>
      </c>
      <c r="F150" s="122" t="s">
        <v>941</v>
      </c>
      <c r="I150" s="123"/>
      <c r="J150" s="124">
        <f>BK150</f>
        <v>0</v>
      </c>
      <c r="L150" s="120"/>
      <c r="M150" s="125"/>
      <c r="P150" s="126">
        <f>P151</f>
        <v>0</v>
      </c>
      <c r="R150" s="126">
        <f>R151</f>
        <v>0</v>
      </c>
      <c r="T150" s="127">
        <f>T151</f>
        <v>0</v>
      </c>
      <c r="AR150" s="121" t="s">
        <v>83</v>
      </c>
      <c r="AT150" s="128" t="s">
        <v>73</v>
      </c>
      <c r="AU150" s="128" t="s">
        <v>74</v>
      </c>
      <c r="AY150" s="121" t="s">
        <v>210</v>
      </c>
      <c r="BK150" s="129">
        <f>BK151</f>
        <v>0</v>
      </c>
    </row>
    <row r="151" spans="2:63" s="11" customFormat="1" ht="22.9" customHeight="1">
      <c r="B151" s="120"/>
      <c r="D151" s="121" t="s">
        <v>73</v>
      </c>
      <c r="E151" s="130" t="s">
        <v>3634</v>
      </c>
      <c r="F151" s="130" t="s">
        <v>4829</v>
      </c>
      <c r="I151" s="123"/>
      <c r="J151" s="131">
        <f>BK151</f>
        <v>0</v>
      </c>
      <c r="L151" s="120"/>
      <c r="M151" s="125"/>
      <c r="P151" s="126">
        <f>SUM(P152:P166)</f>
        <v>0</v>
      </c>
      <c r="R151" s="126">
        <f>SUM(R152:R166)</f>
        <v>0</v>
      </c>
      <c r="T151" s="127">
        <f>SUM(T152:T166)</f>
        <v>0</v>
      </c>
      <c r="AR151" s="121" t="s">
        <v>83</v>
      </c>
      <c r="AT151" s="128" t="s">
        <v>73</v>
      </c>
      <c r="AU151" s="128" t="s">
        <v>81</v>
      </c>
      <c r="AY151" s="121" t="s">
        <v>210</v>
      </c>
      <c r="BK151" s="129">
        <f>SUM(BK152:BK166)</f>
        <v>0</v>
      </c>
    </row>
    <row r="152" spans="2:65" s="1" customFormat="1" ht="16.5" customHeight="1">
      <c r="B152" s="33"/>
      <c r="C152" s="177" t="s">
        <v>368</v>
      </c>
      <c r="D152" s="177" t="s">
        <v>424</v>
      </c>
      <c r="E152" s="178" t="s">
        <v>4830</v>
      </c>
      <c r="F152" s="179" t="s">
        <v>4503</v>
      </c>
      <c r="G152" s="180" t="s">
        <v>2244</v>
      </c>
      <c r="H152" s="181">
        <v>1</v>
      </c>
      <c r="I152" s="182"/>
      <c r="J152" s="183">
        <f aca="true" t="shared" si="0" ref="J152:J166">ROUND(I152*H152,2)</f>
        <v>0</v>
      </c>
      <c r="K152" s="179" t="s">
        <v>19</v>
      </c>
      <c r="L152" s="184"/>
      <c r="M152" s="185" t="s">
        <v>19</v>
      </c>
      <c r="N152" s="186" t="s">
        <v>45</v>
      </c>
      <c r="P152" s="141">
        <f aca="true" t="shared" si="1" ref="P152:P166">O152*H152</f>
        <v>0</v>
      </c>
      <c r="Q152" s="141">
        <v>0</v>
      </c>
      <c r="R152" s="141">
        <f aca="true" t="shared" si="2" ref="R152:R166">Q152*H152</f>
        <v>0</v>
      </c>
      <c r="S152" s="141">
        <v>0</v>
      </c>
      <c r="T152" s="142">
        <f aca="true" t="shared" si="3" ref="T152:T166">S152*H152</f>
        <v>0</v>
      </c>
      <c r="AR152" s="143" t="s">
        <v>498</v>
      </c>
      <c r="AT152" s="143" t="s">
        <v>424</v>
      </c>
      <c r="AU152" s="143" t="s">
        <v>83</v>
      </c>
      <c r="AY152" s="18" t="s">
        <v>210</v>
      </c>
      <c r="BE152" s="144">
        <f aca="true" t="shared" si="4" ref="BE152:BE166">IF(N152="základní",J152,0)</f>
        <v>0</v>
      </c>
      <c r="BF152" s="144">
        <f aca="true" t="shared" si="5" ref="BF152:BF166">IF(N152="snížená",J152,0)</f>
        <v>0</v>
      </c>
      <c r="BG152" s="144">
        <f aca="true" t="shared" si="6" ref="BG152:BG166">IF(N152="zákl. přenesená",J152,0)</f>
        <v>0</v>
      </c>
      <c r="BH152" s="144">
        <f aca="true" t="shared" si="7" ref="BH152:BH166">IF(N152="sníž. přenesená",J152,0)</f>
        <v>0</v>
      </c>
      <c r="BI152" s="144">
        <f aca="true" t="shared" si="8" ref="BI152:BI166">IF(N152="nulová",J152,0)</f>
        <v>0</v>
      </c>
      <c r="BJ152" s="18" t="s">
        <v>81</v>
      </c>
      <c r="BK152" s="144">
        <f aca="true" t="shared" si="9" ref="BK152:BK166">ROUND(I152*H152,2)</f>
        <v>0</v>
      </c>
      <c r="BL152" s="18" t="s">
        <v>368</v>
      </c>
      <c r="BM152" s="143" t="s">
        <v>4831</v>
      </c>
    </row>
    <row r="153" spans="2:65" s="1" customFormat="1" ht="16.5" customHeight="1">
      <c r="B153" s="33"/>
      <c r="C153" s="177" t="s">
        <v>374</v>
      </c>
      <c r="D153" s="177" t="s">
        <v>424</v>
      </c>
      <c r="E153" s="178" t="s">
        <v>3102</v>
      </c>
      <c r="F153" s="179" t="s">
        <v>3103</v>
      </c>
      <c r="G153" s="180" t="s">
        <v>2244</v>
      </c>
      <c r="H153" s="181">
        <v>1</v>
      </c>
      <c r="I153" s="182"/>
      <c r="J153" s="183">
        <f t="shared" si="0"/>
        <v>0</v>
      </c>
      <c r="K153" s="179" t="s">
        <v>19</v>
      </c>
      <c r="L153" s="184"/>
      <c r="M153" s="185" t="s">
        <v>19</v>
      </c>
      <c r="N153" s="186" t="s">
        <v>45</v>
      </c>
      <c r="P153" s="141">
        <f t="shared" si="1"/>
        <v>0</v>
      </c>
      <c r="Q153" s="141">
        <v>0</v>
      </c>
      <c r="R153" s="141">
        <f t="shared" si="2"/>
        <v>0</v>
      </c>
      <c r="S153" s="141">
        <v>0</v>
      </c>
      <c r="T153" s="142">
        <f t="shared" si="3"/>
        <v>0</v>
      </c>
      <c r="AR153" s="143" t="s">
        <v>498</v>
      </c>
      <c r="AT153" s="143" t="s">
        <v>424</v>
      </c>
      <c r="AU153" s="143" t="s">
        <v>83</v>
      </c>
      <c r="AY153" s="18" t="s">
        <v>210</v>
      </c>
      <c r="BE153" s="144">
        <f t="shared" si="4"/>
        <v>0</v>
      </c>
      <c r="BF153" s="144">
        <f t="shared" si="5"/>
        <v>0</v>
      </c>
      <c r="BG153" s="144">
        <f t="shared" si="6"/>
        <v>0</v>
      </c>
      <c r="BH153" s="144">
        <f t="shared" si="7"/>
        <v>0</v>
      </c>
      <c r="BI153" s="144">
        <f t="shared" si="8"/>
        <v>0</v>
      </c>
      <c r="BJ153" s="18" t="s">
        <v>81</v>
      </c>
      <c r="BK153" s="144">
        <f t="shared" si="9"/>
        <v>0</v>
      </c>
      <c r="BL153" s="18" t="s">
        <v>368</v>
      </c>
      <c r="BM153" s="143" t="s">
        <v>4832</v>
      </c>
    </row>
    <row r="154" spans="2:65" s="1" customFormat="1" ht="16.5" customHeight="1">
      <c r="B154" s="33"/>
      <c r="C154" s="177" t="s">
        <v>386</v>
      </c>
      <c r="D154" s="177" t="s">
        <v>424</v>
      </c>
      <c r="E154" s="178" t="s">
        <v>3105</v>
      </c>
      <c r="F154" s="179" t="s">
        <v>3106</v>
      </c>
      <c r="G154" s="180" t="s">
        <v>2244</v>
      </c>
      <c r="H154" s="181">
        <v>1</v>
      </c>
      <c r="I154" s="182"/>
      <c r="J154" s="183">
        <f t="shared" si="0"/>
        <v>0</v>
      </c>
      <c r="K154" s="179" t="s">
        <v>19</v>
      </c>
      <c r="L154" s="184"/>
      <c r="M154" s="185" t="s">
        <v>19</v>
      </c>
      <c r="N154" s="186" t="s">
        <v>45</v>
      </c>
      <c r="P154" s="141">
        <f t="shared" si="1"/>
        <v>0</v>
      </c>
      <c r="Q154" s="141">
        <v>0</v>
      </c>
      <c r="R154" s="141">
        <f t="shared" si="2"/>
        <v>0</v>
      </c>
      <c r="S154" s="141">
        <v>0</v>
      </c>
      <c r="T154" s="142">
        <f t="shared" si="3"/>
        <v>0</v>
      </c>
      <c r="AR154" s="143" t="s">
        <v>498</v>
      </c>
      <c r="AT154" s="143" t="s">
        <v>424</v>
      </c>
      <c r="AU154" s="143" t="s">
        <v>83</v>
      </c>
      <c r="AY154" s="18" t="s">
        <v>210</v>
      </c>
      <c r="BE154" s="144">
        <f t="shared" si="4"/>
        <v>0</v>
      </c>
      <c r="BF154" s="144">
        <f t="shared" si="5"/>
        <v>0</v>
      </c>
      <c r="BG154" s="144">
        <f t="shared" si="6"/>
        <v>0</v>
      </c>
      <c r="BH154" s="144">
        <f t="shared" si="7"/>
        <v>0</v>
      </c>
      <c r="BI154" s="144">
        <f t="shared" si="8"/>
        <v>0</v>
      </c>
      <c r="BJ154" s="18" t="s">
        <v>81</v>
      </c>
      <c r="BK154" s="144">
        <f t="shared" si="9"/>
        <v>0</v>
      </c>
      <c r="BL154" s="18" t="s">
        <v>368</v>
      </c>
      <c r="BM154" s="143" t="s">
        <v>4833</v>
      </c>
    </row>
    <row r="155" spans="2:65" s="1" customFormat="1" ht="16.5" customHeight="1">
      <c r="B155" s="33"/>
      <c r="C155" s="177" t="s">
        <v>399</v>
      </c>
      <c r="D155" s="177" t="s">
        <v>424</v>
      </c>
      <c r="E155" s="178" t="s">
        <v>4834</v>
      </c>
      <c r="F155" s="179" t="s">
        <v>4835</v>
      </c>
      <c r="G155" s="180" t="s">
        <v>2244</v>
      </c>
      <c r="H155" s="181">
        <v>1</v>
      </c>
      <c r="I155" s="182"/>
      <c r="J155" s="183">
        <f t="shared" si="0"/>
        <v>0</v>
      </c>
      <c r="K155" s="179" t="s">
        <v>19</v>
      </c>
      <c r="L155" s="184"/>
      <c r="M155" s="185" t="s">
        <v>19</v>
      </c>
      <c r="N155" s="186" t="s">
        <v>45</v>
      </c>
      <c r="P155" s="141">
        <f t="shared" si="1"/>
        <v>0</v>
      </c>
      <c r="Q155" s="141">
        <v>0</v>
      </c>
      <c r="R155" s="141">
        <f t="shared" si="2"/>
        <v>0</v>
      </c>
      <c r="S155" s="141">
        <v>0</v>
      </c>
      <c r="T155" s="142">
        <f t="shared" si="3"/>
        <v>0</v>
      </c>
      <c r="AR155" s="143" t="s">
        <v>498</v>
      </c>
      <c r="AT155" s="143" t="s">
        <v>424</v>
      </c>
      <c r="AU155" s="143" t="s">
        <v>83</v>
      </c>
      <c r="AY155" s="18" t="s">
        <v>210</v>
      </c>
      <c r="BE155" s="144">
        <f t="shared" si="4"/>
        <v>0</v>
      </c>
      <c r="BF155" s="144">
        <f t="shared" si="5"/>
        <v>0</v>
      </c>
      <c r="BG155" s="144">
        <f t="shared" si="6"/>
        <v>0</v>
      </c>
      <c r="BH155" s="144">
        <f t="shared" si="7"/>
        <v>0</v>
      </c>
      <c r="BI155" s="144">
        <f t="shared" si="8"/>
        <v>0</v>
      </c>
      <c r="BJ155" s="18" t="s">
        <v>81</v>
      </c>
      <c r="BK155" s="144">
        <f t="shared" si="9"/>
        <v>0</v>
      </c>
      <c r="BL155" s="18" t="s">
        <v>368</v>
      </c>
      <c r="BM155" s="143" t="s">
        <v>4836</v>
      </c>
    </row>
    <row r="156" spans="2:65" s="1" customFormat="1" ht="16.5" customHeight="1">
      <c r="B156" s="33"/>
      <c r="C156" s="177" t="s">
        <v>406</v>
      </c>
      <c r="D156" s="177" t="s">
        <v>424</v>
      </c>
      <c r="E156" s="178" t="s">
        <v>4837</v>
      </c>
      <c r="F156" s="179" t="s">
        <v>4838</v>
      </c>
      <c r="G156" s="180" t="s">
        <v>295</v>
      </c>
      <c r="H156" s="181">
        <v>1</v>
      </c>
      <c r="I156" s="182"/>
      <c r="J156" s="183">
        <f t="shared" si="0"/>
        <v>0</v>
      </c>
      <c r="K156" s="179" t="s">
        <v>19</v>
      </c>
      <c r="L156" s="184"/>
      <c r="M156" s="185" t="s">
        <v>19</v>
      </c>
      <c r="N156" s="186" t="s">
        <v>45</v>
      </c>
      <c r="P156" s="141">
        <f t="shared" si="1"/>
        <v>0</v>
      </c>
      <c r="Q156" s="141">
        <v>0</v>
      </c>
      <c r="R156" s="141">
        <f t="shared" si="2"/>
        <v>0</v>
      </c>
      <c r="S156" s="141">
        <v>0</v>
      </c>
      <c r="T156" s="142">
        <f t="shared" si="3"/>
        <v>0</v>
      </c>
      <c r="AR156" s="143" t="s">
        <v>498</v>
      </c>
      <c r="AT156" s="143" t="s">
        <v>424</v>
      </c>
      <c r="AU156" s="143" t="s">
        <v>83</v>
      </c>
      <c r="AY156" s="18" t="s">
        <v>210</v>
      </c>
      <c r="BE156" s="144">
        <f t="shared" si="4"/>
        <v>0</v>
      </c>
      <c r="BF156" s="144">
        <f t="shared" si="5"/>
        <v>0</v>
      </c>
      <c r="BG156" s="144">
        <f t="shared" si="6"/>
        <v>0</v>
      </c>
      <c r="BH156" s="144">
        <f t="shared" si="7"/>
        <v>0</v>
      </c>
      <c r="BI156" s="144">
        <f t="shared" si="8"/>
        <v>0</v>
      </c>
      <c r="BJ156" s="18" t="s">
        <v>81</v>
      </c>
      <c r="BK156" s="144">
        <f t="shared" si="9"/>
        <v>0</v>
      </c>
      <c r="BL156" s="18" t="s">
        <v>368</v>
      </c>
      <c r="BM156" s="143" t="s">
        <v>4839</v>
      </c>
    </row>
    <row r="157" spans="2:65" s="1" customFormat="1" ht="16.5" customHeight="1">
      <c r="B157" s="33"/>
      <c r="C157" s="177" t="s">
        <v>7</v>
      </c>
      <c r="D157" s="177" t="s">
        <v>424</v>
      </c>
      <c r="E157" s="178" t="s">
        <v>4840</v>
      </c>
      <c r="F157" s="179" t="s">
        <v>4841</v>
      </c>
      <c r="G157" s="180" t="s">
        <v>295</v>
      </c>
      <c r="H157" s="181">
        <v>1</v>
      </c>
      <c r="I157" s="182"/>
      <c r="J157" s="183">
        <f t="shared" si="0"/>
        <v>0</v>
      </c>
      <c r="K157" s="179" t="s">
        <v>19</v>
      </c>
      <c r="L157" s="184"/>
      <c r="M157" s="185" t="s">
        <v>19</v>
      </c>
      <c r="N157" s="186" t="s">
        <v>45</v>
      </c>
      <c r="P157" s="141">
        <f t="shared" si="1"/>
        <v>0</v>
      </c>
      <c r="Q157" s="141">
        <v>0</v>
      </c>
      <c r="R157" s="141">
        <f t="shared" si="2"/>
        <v>0</v>
      </c>
      <c r="S157" s="141">
        <v>0</v>
      </c>
      <c r="T157" s="142">
        <f t="shared" si="3"/>
        <v>0</v>
      </c>
      <c r="AR157" s="143" t="s">
        <v>498</v>
      </c>
      <c r="AT157" s="143" t="s">
        <v>424</v>
      </c>
      <c r="AU157" s="143" t="s">
        <v>83</v>
      </c>
      <c r="AY157" s="18" t="s">
        <v>210</v>
      </c>
      <c r="BE157" s="144">
        <f t="shared" si="4"/>
        <v>0</v>
      </c>
      <c r="BF157" s="144">
        <f t="shared" si="5"/>
        <v>0</v>
      </c>
      <c r="BG157" s="144">
        <f t="shared" si="6"/>
        <v>0</v>
      </c>
      <c r="BH157" s="144">
        <f t="shared" si="7"/>
        <v>0</v>
      </c>
      <c r="BI157" s="144">
        <f t="shared" si="8"/>
        <v>0</v>
      </c>
      <c r="BJ157" s="18" t="s">
        <v>81</v>
      </c>
      <c r="BK157" s="144">
        <f t="shared" si="9"/>
        <v>0</v>
      </c>
      <c r="BL157" s="18" t="s">
        <v>368</v>
      </c>
      <c r="BM157" s="143" t="s">
        <v>4842</v>
      </c>
    </row>
    <row r="158" spans="2:65" s="1" customFormat="1" ht="16.5" customHeight="1">
      <c r="B158" s="33"/>
      <c r="C158" s="177" t="s">
        <v>423</v>
      </c>
      <c r="D158" s="177" t="s">
        <v>424</v>
      </c>
      <c r="E158" s="178" t="s">
        <v>4843</v>
      </c>
      <c r="F158" s="179" t="s">
        <v>4844</v>
      </c>
      <c r="G158" s="180" t="s">
        <v>417</v>
      </c>
      <c r="H158" s="181">
        <v>8.2</v>
      </c>
      <c r="I158" s="182"/>
      <c r="J158" s="183">
        <f t="shared" si="0"/>
        <v>0</v>
      </c>
      <c r="K158" s="179" t="s">
        <v>19</v>
      </c>
      <c r="L158" s="184"/>
      <c r="M158" s="185" t="s">
        <v>19</v>
      </c>
      <c r="N158" s="186" t="s">
        <v>45</v>
      </c>
      <c r="P158" s="141">
        <f t="shared" si="1"/>
        <v>0</v>
      </c>
      <c r="Q158" s="141">
        <v>0</v>
      </c>
      <c r="R158" s="141">
        <f t="shared" si="2"/>
        <v>0</v>
      </c>
      <c r="S158" s="141">
        <v>0</v>
      </c>
      <c r="T158" s="142">
        <f t="shared" si="3"/>
        <v>0</v>
      </c>
      <c r="AR158" s="143" t="s">
        <v>498</v>
      </c>
      <c r="AT158" s="143" t="s">
        <v>424</v>
      </c>
      <c r="AU158" s="143" t="s">
        <v>83</v>
      </c>
      <c r="AY158" s="18" t="s">
        <v>210</v>
      </c>
      <c r="BE158" s="144">
        <f t="shared" si="4"/>
        <v>0</v>
      </c>
      <c r="BF158" s="144">
        <f t="shared" si="5"/>
        <v>0</v>
      </c>
      <c r="BG158" s="144">
        <f t="shared" si="6"/>
        <v>0</v>
      </c>
      <c r="BH158" s="144">
        <f t="shared" si="7"/>
        <v>0</v>
      </c>
      <c r="BI158" s="144">
        <f t="shared" si="8"/>
        <v>0</v>
      </c>
      <c r="BJ158" s="18" t="s">
        <v>81</v>
      </c>
      <c r="BK158" s="144">
        <f t="shared" si="9"/>
        <v>0</v>
      </c>
      <c r="BL158" s="18" t="s">
        <v>368</v>
      </c>
      <c r="BM158" s="143" t="s">
        <v>4845</v>
      </c>
    </row>
    <row r="159" spans="2:65" s="1" customFormat="1" ht="16.5" customHeight="1">
      <c r="B159" s="33"/>
      <c r="C159" s="177" t="s">
        <v>428</v>
      </c>
      <c r="D159" s="177" t="s">
        <v>424</v>
      </c>
      <c r="E159" s="178" t="s">
        <v>4846</v>
      </c>
      <c r="F159" s="179" t="s">
        <v>4847</v>
      </c>
      <c r="G159" s="180" t="s">
        <v>868</v>
      </c>
      <c r="H159" s="181">
        <v>1</v>
      </c>
      <c r="I159" s="182"/>
      <c r="J159" s="183">
        <f t="shared" si="0"/>
        <v>0</v>
      </c>
      <c r="K159" s="179" t="s">
        <v>19</v>
      </c>
      <c r="L159" s="184"/>
      <c r="M159" s="185" t="s">
        <v>19</v>
      </c>
      <c r="N159" s="186" t="s">
        <v>45</v>
      </c>
      <c r="P159" s="141">
        <f t="shared" si="1"/>
        <v>0</v>
      </c>
      <c r="Q159" s="141">
        <v>0</v>
      </c>
      <c r="R159" s="141">
        <f t="shared" si="2"/>
        <v>0</v>
      </c>
      <c r="S159" s="141">
        <v>0</v>
      </c>
      <c r="T159" s="142">
        <f t="shared" si="3"/>
        <v>0</v>
      </c>
      <c r="AR159" s="143" t="s">
        <v>498</v>
      </c>
      <c r="AT159" s="143" t="s">
        <v>424</v>
      </c>
      <c r="AU159" s="143" t="s">
        <v>83</v>
      </c>
      <c r="AY159" s="18" t="s">
        <v>210</v>
      </c>
      <c r="BE159" s="144">
        <f t="shared" si="4"/>
        <v>0</v>
      </c>
      <c r="BF159" s="144">
        <f t="shared" si="5"/>
        <v>0</v>
      </c>
      <c r="BG159" s="144">
        <f t="shared" si="6"/>
        <v>0</v>
      </c>
      <c r="BH159" s="144">
        <f t="shared" si="7"/>
        <v>0</v>
      </c>
      <c r="BI159" s="144">
        <f t="shared" si="8"/>
        <v>0</v>
      </c>
      <c r="BJ159" s="18" t="s">
        <v>81</v>
      </c>
      <c r="BK159" s="144">
        <f t="shared" si="9"/>
        <v>0</v>
      </c>
      <c r="BL159" s="18" t="s">
        <v>368</v>
      </c>
      <c r="BM159" s="143" t="s">
        <v>4848</v>
      </c>
    </row>
    <row r="160" spans="2:65" s="1" customFormat="1" ht="16.5" customHeight="1">
      <c r="B160" s="33"/>
      <c r="C160" s="177" t="s">
        <v>435</v>
      </c>
      <c r="D160" s="177" t="s">
        <v>424</v>
      </c>
      <c r="E160" s="178" t="s">
        <v>4849</v>
      </c>
      <c r="F160" s="179" t="s">
        <v>4850</v>
      </c>
      <c r="G160" s="180" t="s">
        <v>868</v>
      </c>
      <c r="H160" s="181">
        <v>1</v>
      </c>
      <c r="I160" s="182"/>
      <c r="J160" s="183">
        <f t="shared" si="0"/>
        <v>0</v>
      </c>
      <c r="K160" s="179" t="s">
        <v>19</v>
      </c>
      <c r="L160" s="184"/>
      <c r="M160" s="185" t="s">
        <v>19</v>
      </c>
      <c r="N160" s="186" t="s">
        <v>45</v>
      </c>
      <c r="P160" s="141">
        <f t="shared" si="1"/>
        <v>0</v>
      </c>
      <c r="Q160" s="141">
        <v>0</v>
      </c>
      <c r="R160" s="141">
        <f t="shared" si="2"/>
        <v>0</v>
      </c>
      <c r="S160" s="141">
        <v>0</v>
      </c>
      <c r="T160" s="142">
        <f t="shared" si="3"/>
        <v>0</v>
      </c>
      <c r="AR160" s="143" t="s">
        <v>498</v>
      </c>
      <c r="AT160" s="143" t="s">
        <v>424</v>
      </c>
      <c r="AU160" s="143" t="s">
        <v>83</v>
      </c>
      <c r="AY160" s="18" t="s">
        <v>210</v>
      </c>
      <c r="BE160" s="144">
        <f t="shared" si="4"/>
        <v>0</v>
      </c>
      <c r="BF160" s="144">
        <f t="shared" si="5"/>
        <v>0</v>
      </c>
      <c r="BG160" s="144">
        <f t="shared" si="6"/>
        <v>0</v>
      </c>
      <c r="BH160" s="144">
        <f t="shared" si="7"/>
        <v>0</v>
      </c>
      <c r="BI160" s="144">
        <f t="shared" si="8"/>
        <v>0</v>
      </c>
      <c r="BJ160" s="18" t="s">
        <v>81</v>
      </c>
      <c r="BK160" s="144">
        <f t="shared" si="9"/>
        <v>0</v>
      </c>
      <c r="BL160" s="18" t="s">
        <v>368</v>
      </c>
      <c r="BM160" s="143" t="s">
        <v>4851</v>
      </c>
    </row>
    <row r="161" spans="2:65" s="1" customFormat="1" ht="16.5" customHeight="1">
      <c r="B161" s="33"/>
      <c r="C161" s="177" t="s">
        <v>450</v>
      </c>
      <c r="D161" s="177" t="s">
        <v>424</v>
      </c>
      <c r="E161" s="178" t="s">
        <v>4852</v>
      </c>
      <c r="F161" s="179" t="s">
        <v>4853</v>
      </c>
      <c r="G161" s="180" t="s">
        <v>868</v>
      </c>
      <c r="H161" s="181">
        <v>1</v>
      </c>
      <c r="I161" s="182"/>
      <c r="J161" s="183">
        <f t="shared" si="0"/>
        <v>0</v>
      </c>
      <c r="K161" s="179" t="s">
        <v>19</v>
      </c>
      <c r="L161" s="184"/>
      <c r="M161" s="185" t="s">
        <v>19</v>
      </c>
      <c r="N161" s="186" t="s">
        <v>45</v>
      </c>
      <c r="P161" s="141">
        <f t="shared" si="1"/>
        <v>0</v>
      </c>
      <c r="Q161" s="141">
        <v>0</v>
      </c>
      <c r="R161" s="141">
        <f t="shared" si="2"/>
        <v>0</v>
      </c>
      <c r="S161" s="141">
        <v>0</v>
      </c>
      <c r="T161" s="142">
        <f t="shared" si="3"/>
        <v>0</v>
      </c>
      <c r="AR161" s="143" t="s">
        <v>498</v>
      </c>
      <c r="AT161" s="143" t="s">
        <v>424</v>
      </c>
      <c r="AU161" s="143" t="s">
        <v>83</v>
      </c>
      <c r="AY161" s="18" t="s">
        <v>210</v>
      </c>
      <c r="BE161" s="144">
        <f t="shared" si="4"/>
        <v>0</v>
      </c>
      <c r="BF161" s="144">
        <f t="shared" si="5"/>
        <v>0</v>
      </c>
      <c r="BG161" s="144">
        <f t="shared" si="6"/>
        <v>0</v>
      </c>
      <c r="BH161" s="144">
        <f t="shared" si="7"/>
        <v>0</v>
      </c>
      <c r="BI161" s="144">
        <f t="shared" si="8"/>
        <v>0</v>
      </c>
      <c r="BJ161" s="18" t="s">
        <v>81</v>
      </c>
      <c r="BK161" s="144">
        <f t="shared" si="9"/>
        <v>0</v>
      </c>
      <c r="BL161" s="18" t="s">
        <v>368</v>
      </c>
      <c r="BM161" s="143" t="s">
        <v>4854</v>
      </c>
    </row>
    <row r="162" spans="2:65" s="1" customFormat="1" ht="16.5" customHeight="1">
      <c r="B162" s="33"/>
      <c r="C162" s="177" t="s">
        <v>456</v>
      </c>
      <c r="D162" s="177" t="s">
        <v>424</v>
      </c>
      <c r="E162" s="178" t="s">
        <v>4855</v>
      </c>
      <c r="F162" s="179" t="s">
        <v>4856</v>
      </c>
      <c r="G162" s="180" t="s">
        <v>868</v>
      </c>
      <c r="H162" s="181">
        <v>1</v>
      </c>
      <c r="I162" s="182"/>
      <c r="J162" s="183">
        <f t="shared" si="0"/>
        <v>0</v>
      </c>
      <c r="K162" s="179" t="s">
        <v>19</v>
      </c>
      <c r="L162" s="184"/>
      <c r="M162" s="185" t="s">
        <v>19</v>
      </c>
      <c r="N162" s="186" t="s">
        <v>45</v>
      </c>
      <c r="P162" s="141">
        <f t="shared" si="1"/>
        <v>0</v>
      </c>
      <c r="Q162" s="141">
        <v>0</v>
      </c>
      <c r="R162" s="141">
        <f t="shared" si="2"/>
        <v>0</v>
      </c>
      <c r="S162" s="141">
        <v>0</v>
      </c>
      <c r="T162" s="142">
        <f t="shared" si="3"/>
        <v>0</v>
      </c>
      <c r="AR162" s="143" t="s">
        <v>498</v>
      </c>
      <c r="AT162" s="143" t="s">
        <v>424</v>
      </c>
      <c r="AU162" s="143" t="s">
        <v>83</v>
      </c>
      <c r="AY162" s="18" t="s">
        <v>210</v>
      </c>
      <c r="BE162" s="144">
        <f t="shared" si="4"/>
        <v>0</v>
      </c>
      <c r="BF162" s="144">
        <f t="shared" si="5"/>
        <v>0</v>
      </c>
      <c r="BG162" s="144">
        <f t="shared" si="6"/>
        <v>0</v>
      </c>
      <c r="BH162" s="144">
        <f t="shared" si="7"/>
        <v>0</v>
      </c>
      <c r="BI162" s="144">
        <f t="shared" si="8"/>
        <v>0</v>
      </c>
      <c r="BJ162" s="18" t="s">
        <v>81</v>
      </c>
      <c r="BK162" s="144">
        <f t="shared" si="9"/>
        <v>0</v>
      </c>
      <c r="BL162" s="18" t="s">
        <v>368</v>
      </c>
      <c r="BM162" s="143" t="s">
        <v>4857</v>
      </c>
    </row>
    <row r="163" spans="2:65" s="1" customFormat="1" ht="16.5" customHeight="1">
      <c r="B163" s="33"/>
      <c r="C163" s="177" t="s">
        <v>467</v>
      </c>
      <c r="D163" s="177" t="s">
        <v>424</v>
      </c>
      <c r="E163" s="178" t="s">
        <v>4858</v>
      </c>
      <c r="F163" s="179" t="s">
        <v>4859</v>
      </c>
      <c r="G163" s="180" t="s">
        <v>868</v>
      </c>
      <c r="H163" s="181">
        <v>1</v>
      </c>
      <c r="I163" s="182"/>
      <c r="J163" s="183">
        <f t="shared" si="0"/>
        <v>0</v>
      </c>
      <c r="K163" s="179" t="s">
        <v>19</v>
      </c>
      <c r="L163" s="184"/>
      <c r="M163" s="185" t="s">
        <v>19</v>
      </c>
      <c r="N163" s="186" t="s">
        <v>45</v>
      </c>
      <c r="P163" s="141">
        <f t="shared" si="1"/>
        <v>0</v>
      </c>
      <c r="Q163" s="141">
        <v>0</v>
      </c>
      <c r="R163" s="141">
        <f t="shared" si="2"/>
        <v>0</v>
      </c>
      <c r="S163" s="141">
        <v>0</v>
      </c>
      <c r="T163" s="142">
        <f t="shared" si="3"/>
        <v>0</v>
      </c>
      <c r="AR163" s="143" t="s">
        <v>498</v>
      </c>
      <c r="AT163" s="143" t="s">
        <v>424</v>
      </c>
      <c r="AU163" s="143" t="s">
        <v>83</v>
      </c>
      <c r="AY163" s="18" t="s">
        <v>210</v>
      </c>
      <c r="BE163" s="144">
        <f t="shared" si="4"/>
        <v>0</v>
      </c>
      <c r="BF163" s="144">
        <f t="shared" si="5"/>
        <v>0</v>
      </c>
      <c r="BG163" s="144">
        <f t="shared" si="6"/>
        <v>0</v>
      </c>
      <c r="BH163" s="144">
        <f t="shared" si="7"/>
        <v>0</v>
      </c>
      <c r="BI163" s="144">
        <f t="shared" si="8"/>
        <v>0</v>
      </c>
      <c r="BJ163" s="18" t="s">
        <v>81</v>
      </c>
      <c r="BK163" s="144">
        <f t="shared" si="9"/>
        <v>0</v>
      </c>
      <c r="BL163" s="18" t="s">
        <v>368</v>
      </c>
      <c r="BM163" s="143" t="s">
        <v>4860</v>
      </c>
    </row>
    <row r="164" spans="2:65" s="1" customFormat="1" ht="16.5" customHeight="1">
      <c r="B164" s="33"/>
      <c r="C164" s="177" t="s">
        <v>474</v>
      </c>
      <c r="D164" s="177" t="s">
        <v>424</v>
      </c>
      <c r="E164" s="178" t="s">
        <v>4861</v>
      </c>
      <c r="F164" s="179" t="s">
        <v>4862</v>
      </c>
      <c r="G164" s="180" t="s">
        <v>868</v>
      </c>
      <c r="H164" s="181">
        <v>1</v>
      </c>
      <c r="I164" s="182"/>
      <c r="J164" s="183">
        <f t="shared" si="0"/>
        <v>0</v>
      </c>
      <c r="K164" s="179" t="s">
        <v>19</v>
      </c>
      <c r="L164" s="184"/>
      <c r="M164" s="185" t="s">
        <v>19</v>
      </c>
      <c r="N164" s="186" t="s">
        <v>45</v>
      </c>
      <c r="P164" s="141">
        <f t="shared" si="1"/>
        <v>0</v>
      </c>
      <c r="Q164" s="141">
        <v>0</v>
      </c>
      <c r="R164" s="141">
        <f t="shared" si="2"/>
        <v>0</v>
      </c>
      <c r="S164" s="141">
        <v>0</v>
      </c>
      <c r="T164" s="142">
        <f t="shared" si="3"/>
        <v>0</v>
      </c>
      <c r="AR164" s="143" t="s">
        <v>498</v>
      </c>
      <c r="AT164" s="143" t="s">
        <v>424</v>
      </c>
      <c r="AU164" s="143" t="s">
        <v>83</v>
      </c>
      <c r="AY164" s="18" t="s">
        <v>210</v>
      </c>
      <c r="BE164" s="144">
        <f t="shared" si="4"/>
        <v>0</v>
      </c>
      <c r="BF164" s="144">
        <f t="shared" si="5"/>
        <v>0</v>
      </c>
      <c r="BG164" s="144">
        <f t="shared" si="6"/>
        <v>0</v>
      </c>
      <c r="BH164" s="144">
        <f t="shared" si="7"/>
        <v>0</v>
      </c>
      <c r="BI164" s="144">
        <f t="shared" si="8"/>
        <v>0</v>
      </c>
      <c r="BJ164" s="18" t="s">
        <v>81</v>
      </c>
      <c r="BK164" s="144">
        <f t="shared" si="9"/>
        <v>0</v>
      </c>
      <c r="BL164" s="18" t="s">
        <v>368</v>
      </c>
      <c r="BM164" s="143" t="s">
        <v>4863</v>
      </c>
    </row>
    <row r="165" spans="2:65" s="1" customFormat="1" ht="16.5" customHeight="1">
      <c r="B165" s="33"/>
      <c r="C165" s="177" t="s">
        <v>481</v>
      </c>
      <c r="D165" s="177" t="s">
        <v>424</v>
      </c>
      <c r="E165" s="178" t="s">
        <v>4527</v>
      </c>
      <c r="F165" s="179" t="s">
        <v>4528</v>
      </c>
      <c r="G165" s="180" t="s">
        <v>417</v>
      </c>
      <c r="H165" s="181">
        <v>9</v>
      </c>
      <c r="I165" s="182"/>
      <c r="J165" s="183">
        <f t="shared" si="0"/>
        <v>0</v>
      </c>
      <c r="K165" s="179" t="s">
        <v>19</v>
      </c>
      <c r="L165" s="184"/>
      <c r="M165" s="185" t="s">
        <v>19</v>
      </c>
      <c r="N165" s="186" t="s">
        <v>45</v>
      </c>
      <c r="P165" s="141">
        <f t="shared" si="1"/>
        <v>0</v>
      </c>
      <c r="Q165" s="141">
        <v>0</v>
      </c>
      <c r="R165" s="141">
        <f t="shared" si="2"/>
        <v>0</v>
      </c>
      <c r="S165" s="141">
        <v>0</v>
      </c>
      <c r="T165" s="142">
        <f t="shared" si="3"/>
        <v>0</v>
      </c>
      <c r="AR165" s="143" t="s">
        <v>498</v>
      </c>
      <c r="AT165" s="143" t="s">
        <v>424</v>
      </c>
      <c r="AU165" s="143" t="s">
        <v>83</v>
      </c>
      <c r="AY165" s="18" t="s">
        <v>210</v>
      </c>
      <c r="BE165" s="144">
        <f t="shared" si="4"/>
        <v>0</v>
      </c>
      <c r="BF165" s="144">
        <f t="shared" si="5"/>
        <v>0</v>
      </c>
      <c r="BG165" s="144">
        <f t="shared" si="6"/>
        <v>0</v>
      </c>
      <c r="BH165" s="144">
        <f t="shared" si="7"/>
        <v>0</v>
      </c>
      <c r="BI165" s="144">
        <f t="shared" si="8"/>
        <v>0</v>
      </c>
      <c r="BJ165" s="18" t="s">
        <v>81</v>
      </c>
      <c r="BK165" s="144">
        <f t="shared" si="9"/>
        <v>0</v>
      </c>
      <c r="BL165" s="18" t="s">
        <v>368</v>
      </c>
      <c r="BM165" s="143" t="s">
        <v>4864</v>
      </c>
    </row>
    <row r="166" spans="2:65" s="1" customFormat="1" ht="16.5" customHeight="1">
      <c r="B166" s="33"/>
      <c r="C166" s="177" t="s">
        <v>487</v>
      </c>
      <c r="D166" s="177" t="s">
        <v>424</v>
      </c>
      <c r="E166" s="178" t="s">
        <v>4530</v>
      </c>
      <c r="F166" s="179" t="s">
        <v>4531</v>
      </c>
      <c r="G166" s="180" t="s">
        <v>417</v>
      </c>
      <c r="H166" s="181">
        <v>9</v>
      </c>
      <c r="I166" s="182"/>
      <c r="J166" s="183">
        <f t="shared" si="0"/>
        <v>0</v>
      </c>
      <c r="K166" s="179" t="s">
        <v>19</v>
      </c>
      <c r="L166" s="184"/>
      <c r="M166" s="200" t="s">
        <v>19</v>
      </c>
      <c r="N166" s="201" t="s">
        <v>45</v>
      </c>
      <c r="O166" s="191"/>
      <c r="P166" s="192">
        <f t="shared" si="1"/>
        <v>0</v>
      </c>
      <c r="Q166" s="192">
        <v>0</v>
      </c>
      <c r="R166" s="192">
        <f t="shared" si="2"/>
        <v>0</v>
      </c>
      <c r="S166" s="192">
        <v>0</v>
      </c>
      <c r="T166" s="193">
        <f t="shared" si="3"/>
        <v>0</v>
      </c>
      <c r="AR166" s="143" t="s">
        <v>498</v>
      </c>
      <c r="AT166" s="143" t="s">
        <v>424</v>
      </c>
      <c r="AU166" s="143" t="s">
        <v>83</v>
      </c>
      <c r="AY166" s="18" t="s">
        <v>210</v>
      </c>
      <c r="BE166" s="144">
        <f t="shared" si="4"/>
        <v>0</v>
      </c>
      <c r="BF166" s="144">
        <f t="shared" si="5"/>
        <v>0</v>
      </c>
      <c r="BG166" s="144">
        <f t="shared" si="6"/>
        <v>0</v>
      </c>
      <c r="BH166" s="144">
        <f t="shared" si="7"/>
        <v>0</v>
      </c>
      <c r="BI166" s="144">
        <f t="shared" si="8"/>
        <v>0</v>
      </c>
      <c r="BJ166" s="18" t="s">
        <v>81</v>
      </c>
      <c r="BK166" s="144">
        <f t="shared" si="9"/>
        <v>0</v>
      </c>
      <c r="BL166" s="18" t="s">
        <v>368</v>
      </c>
      <c r="BM166" s="143" t="s">
        <v>4865</v>
      </c>
    </row>
    <row r="167" spans="2:12" s="1" customFormat="1" ht="6.95" customHeight="1">
      <c r="B167" s="42"/>
      <c r="C167" s="43"/>
      <c r="D167" s="43"/>
      <c r="E167" s="43"/>
      <c r="F167" s="43"/>
      <c r="G167" s="43"/>
      <c r="H167" s="43"/>
      <c r="I167" s="43"/>
      <c r="J167" s="43"/>
      <c r="K167" s="43"/>
      <c r="L167" s="33"/>
    </row>
  </sheetData>
  <sheetProtection algorithmName="SHA-512" hashValue="BngvMNbE/2Wz0O06G+NTEIM/6ip5eiVWPV4JR+bUSdeOq7KKPl/mF3zCJef0MOUx08UrzhdAxz/u8kmI0AQRKA==" saltValue="/59tvDlWE/j+7K8kbioVTS8UR1nivR2KjQ8PmF0snmQ+UxFe5EHNElK7NMc688EvT9Ktrj/tlr4h/rMV9YQLjA==" spinCount="100000" sheet="1" objects="1" scenarios="1" formatColumns="0" formatRows="0" autoFilter="0"/>
  <autoFilter ref="C92:K166"/>
  <mergeCells count="12">
    <mergeCell ref="E85:H85"/>
    <mergeCell ref="L2:V2"/>
    <mergeCell ref="E50:H50"/>
    <mergeCell ref="E52:H52"/>
    <mergeCell ref="E54:H54"/>
    <mergeCell ref="E81:H81"/>
    <mergeCell ref="E83:H83"/>
    <mergeCell ref="E7:H7"/>
    <mergeCell ref="E9:H9"/>
    <mergeCell ref="E11:H11"/>
    <mergeCell ref="E20:H20"/>
    <mergeCell ref="E29:H29"/>
  </mergeCells>
  <hyperlinks>
    <hyperlink ref="F97" r:id="rId1" display="https://podminky.urs.cz/item/CS_URS_2023_01/113106061"/>
    <hyperlink ref="F101" r:id="rId2" display="https://podminky.urs.cz/item/CS_URS_2023_01/113107023"/>
    <hyperlink ref="F105" r:id="rId3" display="https://podminky.urs.cz/item/CS_URS_2023_01/132254101"/>
    <hyperlink ref="F109" r:id="rId4" display="https://podminky.urs.cz/item/CS_URS_2023_01/174111101"/>
    <hyperlink ref="F113" r:id="rId5" display="https://podminky.urs.cz/item/CS_URS_2023_01/175111101"/>
    <hyperlink ref="F120" r:id="rId6" display="https://podminky.urs.cz/item/CS_URS_2023_01/451573111"/>
    <hyperlink ref="F125" r:id="rId7" display="https://podminky.urs.cz/item/CS_URS_2023_01/591111111R"/>
    <hyperlink ref="F133" r:id="rId8" display="https://podminky.urs.cz/item/CS_URS_2023_01/899721111"/>
    <hyperlink ref="F137" r:id="rId9" display="https://podminky.urs.cz/item/CS_URS_2023_01/899722113"/>
    <hyperlink ref="F142" r:id="rId10" display="https://podminky.urs.cz/item/CS_URS_2023_01/997013111"/>
    <hyperlink ref="F144" r:id="rId11" display="https://podminky.urs.cz/item/CS_URS_2023_01/997013501"/>
    <hyperlink ref="F146" r:id="rId12" display="https://podminky.urs.cz/item/CS_URS_2023_01/997013509"/>
    <hyperlink ref="F149" r:id="rId13" display="https://podminky.urs.cz/item/CS_URS_2023_01/997013873"/>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BM113"/>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8"/>
      <c r="M2" s="288"/>
      <c r="N2" s="288"/>
      <c r="O2" s="288"/>
      <c r="P2" s="288"/>
      <c r="Q2" s="288"/>
      <c r="R2" s="288"/>
      <c r="S2" s="288"/>
      <c r="T2" s="288"/>
      <c r="U2" s="288"/>
      <c r="V2" s="288"/>
      <c r="AT2" s="18" t="s">
        <v>143</v>
      </c>
    </row>
    <row r="3" spans="2:46" ht="6.95" customHeight="1">
      <c r="B3" s="19"/>
      <c r="C3" s="20"/>
      <c r="D3" s="20"/>
      <c r="E3" s="20"/>
      <c r="F3" s="20"/>
      <c r="G3" s="20"/>
      <c r="H3" s="20"/>
      <c r="I3" s="20"/>
      <c r="J3" s="20"/>
      <c r="K3" s="20"/>
      <c r="L3" s="21"/>
      <c r="AT3" s="18" t="s">
        <v>83</v>
      </c>
    </row>
    <row r="4" spans="2:46" ht="24.95" customHeight="1">
      <c r="B4" s="21"/>
      <c r="D4" s="22" t="s">
        <v>166</v>
      </c>
      <c r="L4" s="21"/>
      <c r="M4" s="91" t="s">
        <v>10</v>
      </c>
      <c r="AT4" s="18" t="s">
        <v>4</v>
      </c>
    </row>
    <row r="5" spans="2:12" ht="6.95" customHeight="1">
      <c r="B5" s="21"/>
      <c r="L5" s="21"/>
    </row>
    <row r="6" spans="2:12" ht="12" customHeight="1">
      <c r="B6" s="21"/>
      <c r="D6" s="28" t="s">
        <v>16</v>
      </c>
      <c r="L6" s="21"/>
    </row>
    <row r="7" spans="2:12" ht="16.5" customHeight="1">
      <c r="B7" s="21"/>
      <c r="E7" s="326" t="str">
        <f>'Rekapitulace stavby'!K6</f>
        <v>Revitalizace Starého děkanství, Nymburk</v>
      </c>
      <c r="F7" s="327"/>
      <c r="G7" s="327"/>
      <c r="H7" s="327"/>
      <c r="L7" s="21"/>
    </row>
    <row r="8" spans="2:12" ht="12" customHeight="1">
      <c r="B8" s="21"/>
      <c r="D8" s="28" t="s">
        <v>167</v>
      </c>
      <c r="L8" s="21"/>
    </row>
    <row r="9" spans="2:12" s="1" customFormat="1" ht="16.5" customHeight="1">
      <c r="B9" s="33"/>
      <c r="E9" s="326" t="s">
        <v>2260</v>
      </c>
      <c r="F9" s="328"/>
      <c r="G9" s="328"/>
      <c r="H9" s="328"/>
      <c r="L9" s="33"/>
    </row>
    <row r="10" spans="2:12" s="1" customFormat="1" ht="12" customHeight="1">
      <c r="B10" s="33"/>
      <c r="D10" s="28" t="s">
        <v>169</v>
      </c>
      <c r="L10" s="33"/>
    </row>
    <row r="11" spans="2:12" s="1" customFormat="1" ht="16.5" customHeight="1">
      <c r="B11" s="33"/>
      <c r="E11" s="309" t="s">
        <v>2182</v>
      </c>
      <c r="F11" s="328"/>
      <c r="G11" s="328"/>
      <c r="H11" s="328"/>
      <c r="L11" s="33"/>
    </row>
    <row r="12" spans="2:12" s="1" customFormat="1" ht="11.25">
      <c r="B12" s="33"/>
      <c r="L12" s="33"/>
    </row>
    <row r="13" spans="2:12" s="1" customFormat="1" ht="12" customHeight="1">
      <c r="B13" s="33"/>
      <c r="D13" s="28" t="s">
        <v>18</v>
      </c>
      <c r="F13" s="26" t="s">
        <v>19</v>
      </c>
      <c r="I13" s="28" t="s">
        <v>20</v>
      </c>
      <c r="J13" s="26" t="s">
        <v>19</v>
      </c>
      <c r="L13" s="33"/>
    </row>
    <row r="14" spans="2:12" s="1" customFormat="1" ht="12" customHeight="1">
      <c r="B14" s="33"/>
      <c r="D14" s="28" t="s">
        <v>21</v>
      </c>
      <c r="F14" s="26" t="s">
        <v>27</v>
      </c>
      <c r="I14" s="28" t="s">
        <v>23</v>
      </c>
      <c r="J14" s="50" t="str">
        <f>'Rekapitulace stavby'!AN8</f>
        <v>2. 5. 2022</v>
      </c>
      <c r="L14" s="33"/>
    </row>
    <row r="15" spans="2:12" s="1" customFormat="1" ht="10.9" customHeight="1">
      <c r="B15" s="33"/>
      <c r="L15" s="33"/>
    </row>
    <row r="16" spans="2:12" s="1" customFormat="1" ht="12" customHeight="1">
      <c r="B16" s="33"/>
      <c r="D16" s="28" t="s">
        <v>25</v>
      </c>
      <c r="I16" s="28" t="s">
        <v>26</v>
      </c>
      <c r="J16" s="26" t="str">
        <f>IF('Rekapitulace stavby'!AN10="","",'Rekapitulace stavby'!AN10)</f>
        <v/>
      </c>
      <c r="L16" s="33"/>
    </row>
    <row r="17" spans="2:12" s="1" customFormat="1" ht="18" customHeight="1">
      <c r="B17" s="33"/>
      <c r="E17" s="26" t="str">
        <f>IF('Rekapitulace stavby'!E11="","",'Rekapitulace stavby'!E11)</f>
        <v xml:space="preserve"> </v>
      </c>
      <c r="I17" s="28" t="s">
        <v>28</v>
      </c>
      <c r="J17" s="26" t="str">
        <f>IF('Rekapitulace stavby'!AN11="","",'Rekapitulace stavby'!AN11)</f>
        <v/>
      </c>
      <c r="L17" s="33"/>
    </row>
    <row r="18" spans="2:12" s="1" customFormat="1" ht="6.95" customHeight="1">
      <c r="B18" s="33"/>
      <c r="L18" s="33"/>
    </row>
    <row r="19" spans="2:12" s="1" customFormat="1" ht="12" customHeight="1">
      <c r="B19" s="33"/>
      <c r="D19" s="28" t="s">
        <v>29</v>
      </c>
      <c r="I19" s="28" t="s">
        <v>26</v>
      </c>
      <c r="J19" s="29" t="str">
        <f>'Rekapitulace stavby'!AN13</f>
        <v>Vyplň údaj</v>
      </c>
      <c r="L19" s="33"/>
    </row>
    <row r="20" spans="2:12" s="1" customFormat="1" ht="18" customHeight="1">
      <c r="B20" s="33"/>
      <c r="E20" s="329" t="str">
        <f>'Rekapitulace stavby'!E14</f>
        <v>Vyplň údaj</v>
      </c>
      <c r="F20" s="287"/>
      <c r="G20" s="287"/>
      <c r="H20" s="287"/>
      <c r="I20" s="28" t="s">
        <v>28</v>
      </c>
      <c r="J20" s="29" t="str">
        <f>'Rekapitulace stavby'!AN14</f>
        <v>Vyplň údaj</v>
      </c>
      <c r="L20" s="33"/>
    </row>
    <row r="21" spans="2:12" s="1" customFormat="1" ht="6.95" customHeight="1">
      <c r="B21" s="33"/>
      <c r="L21" s="33"/>
    </row>
    <row r="22" spans="2:12" s="1" customFormat="1" ht="12" customHeight="1">
      <c r="B22" s="33"/>
      <c r="D22" s="28" t="s">
        <v>31</v>
      </c>
      <c r="I22" s="28" t="s">
        <v>26</v>
      </c>
      <c r="J22" s="26" t="s">
        <v>32</v>
      </c>
      <c r="L22" s="33"/>
    </row>
    <row r="23" spans="2:12" s="1" customFormat="1" ht="18" customHeight="1">
      <c r="B23" s="33"/>
      <c r="E23" s="26" t="s">
        <v>33</v>
      </c>
      <c r="I23" s="28" t="s">
        <v>28</v>
      </c>
      <c r="J23" s="26" t="s">
        <v>19</v>
      </c>
      <c r="L23" s="33"/>
    </row>
    <row r="24" spans="2:12" s="1" customFormat="1" ht="6.95" customHeight="1">
      <c r="B24" s="33"/>
      <c r="L24" s="33"/>
    </row>
    <row r="25" spans="2:12" s="1" customFormat="1" ht="12" customHeight="1">
      <c r="B25" s="33"/>
      <c r="D25" s="28" t="s">
        <v>35</v>
      </c>
      <c r="I25" s="28" t="s">
        <v>26</v>
      </c>
      <c r="J25" s="26" t="str">
        <f>IF('Rekapitulace stavby'!AN19="","",'Rekapitulace stavby'!AN19)</f>
        <v>47747528</v>
      </c>
      <c r="L25" s="33"/>
    </row>
    <row r="26" spans="2:12" s="1" customFormat="1" ht="18" customHeight="1">
      <c r="B26" s="33"/>
      <c r="E26" s="26" t="str">
        <f>IF('Rekapitulace stavby'!E20="","",'Rekapitulace stavby'!E20)</f>
        <v>Veronika Šoulová</v>
      </c>
      <c r="I26" s="28" t="s">
        <v>28</v>
      </c>
      <c r="J26" s="26" t="str">
        <f>IF('Rekapitulace stavby'!AN20="","",'Rekapitulace stavby'!AN20)</f>
        <v/>
      </c>
      <c r="L26" s="33"/>
    </row>
    <row r="27" spans="2:12" s="1" customFormat="1" ht="6.95" customHeight="1">
      <c r="B27" s="33"/>
      <c r="L27" s="33"/>
    </row>
    <row r="28" spans="2:12" s="1" customFormat="1" ht="12" customHeight="1">
      <c r="B28" s="33"/>
      <c r="D28" s="28" t="s">
        <v>38</v>
      </c>
      <c r="L28" s="33"/>
    </row>
    <row r="29" spans="2:12" s="7" customFormat="1" ht="16.5" customHeight="1">
      <c r="B29" s="92"/>
      <c r="E29" s="292" t="s">
        <v>19</v>
      </c>
      <c r="F29" s="292"/>
      <c r="G29" s="292"/>
      <c r="H29" s="292"/>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40</v>
      </c>
      <c r="J32" s="64">
        <f>ROUND(J88,2)</f>
        <v>0</v>
      </c>
      <c r="L32" s="33"/>
    </row>
    <row r="33" spans="2:12" s="1" customFormat="1" ht="6.95" customHeight="1">
      <c r="B33" s="33"/>
      <c r="D33" s="51"/>
      <c r="E33" s="51"/>
      <c r="F33" s="51"/>
      <c r="G33" s="51"/>
      <c r="H33" s="51"/>
      <c r="I33" s="51"/>
      <c r="J33" s="51"/>
      <c r="K33" s="51"/>
      <c r="L33" s="33"/>
    </row>
    <row r="34" spans="2:12" s="1" customFormat="1" ht="14.45" customHeight="1">
      <c r="B34" s="33"/>
      <c r="F34" s="36" t="s">
        <v>42</v>
      </c>
      <c r="I34" s="36" t="s">
        <v>41</v>
      </c>
      <c r="J34" s="36" t="s">
        <v>43</v>
      </c>
      <c r="L34" s="33"/>
    </row>
    <row r="35" spans="2:12" s="1" customFormat="1" ht="14.45" customHeight="1">
      <c r="B35" s="33"/>
      <c r="D35" s="53" t="s">
        <v>44</v>
      </c>
      <c r="E35" s="28" t="s">
        <v>45</v>
      </c>
      <c r="F35" s="83">
        <f>ROUND((SUM(BE88:BE112)),2)</f>
        <v>0</v>
      </c>
      <c r="I35" s="94">
        <v>0.21</v>
      </c>
      <c r="J35" s="83">
        <f>ROUND(((SUM(BE88:BE112))*I35),2)</f>
        <v>0</v>
      </c>
      <c r="L35" s="33"/>
    </row>
    <row r="36" spans="2:12" s="1" customFormat="1" ht="14.45" customHeight="1">
      <c r="B36" s="33"/>
      <c r="E36" s="28" t="s">
        <v>46</v>
      </c>
      <c r="F36" s="83">
        <f>ROUND((SUM(BF88:BF112)),2)</f>
        <v>0</v>
      </c>
      <c r="I36" s="94">
        <v>0.15</v>
      </c>
      <c r="J36" s="83">
        <f>ROUND(((SUM(BF88:BF112))*I36),2)</f>
        <v>0</v>
      </c>
      <c r="L36" s="33"/>
    </row>
    <row r="37" spans="2:12" s="1" customFormat="1" ht="14.45" customHeight="1" hidden="1">
      <c r="B37" s="33"/>
      <c r="E37" s="28" t="s">
        <v>47</v>
      </c>
      <c r="F37" s="83">
        <f>ROUND((SUM(BG88:BG112)),2)</f>
        <v>0</v>
      </c>
      <c r="I37" s="94">
        <v>0.21</v>
      </c>
      <c r="J37" s="83">
        <f>0</f>
        <v>0</v>
      </c>
      <c r="L37" s="33"/>
    </row>
    <row r="38" spans="2:12" s="1" customFormat="1" ht="14.45" customHeight="1" hidden="1">
      <c r="B38" s="33"/>
      <c r="E38" s="28" t="s">
        <v>48</v>
      </c>
      <c r="F38" s="83">
        <f>ROUND((SUM(BH88:BH112)),2)</f>
        <v>0</v>
      </c>
      <c r="I38" s="94">
        <v>0.15</v>
      </c>
      <c r="J38" s="83">
        <f>0</f>
        <v>0</v>
      </c>
      <c r="L38" s="33"/>
    </row>
    <row r="39" spans="2:12" s="1" customFormat="1" ht="14.45" customHeight="1" hidden="1">
      <c r="B39" s="33"/>
      <c r="E39" s="28" t="s">
        <v>49</v>
      </c>
      <c r="F39" s="83">
        <f>ROUND((SUM(BI88:BI112)),2)</f>
        <v>0</v>
      </c>
      <c r="I39" s="94">
        <v>0</v>
      </c>
      <c r="J39" s="83">
        <f>0</f>
        <v>0</v>
      </c>
      <c r="L39" s="33"/>
    </row>
    <row r="40" spans="2:12" s="1" customFormat="1" ht="6.95" customHeight="1">
      <c r="B40" s="33"/>
      <c r="L40" s="33"/>
    </row>
    <row r="41" spans="2:12" s="1" customFormat="1" ht="25.35" customHeight="1">
      <c r="B41" s="33"/>
      <c r="C41" s="95"/>
      <c r="D41" s="96" t="s">
        <v>50</v>
      </c>
      <c r="E41" s="55"/>
      <c r="F41" s="55"/>
      <c r="G41" s="97" t="s">
        <v>51</v>
      </c>
      <c r="H41" s="98" t="s">
        <v>52</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173</v>
      </c>
      <c r="L47" s="33"/>
    </row>
    <row r="48" spans="2:12" s="1" customFormat="1" ht="6.95" customHeight="1">
      <c r="B48" s="33"/>
      <c r="L48" s="33"/>
    </row>
    <row r="49" spans="2:12" s="1" customFormat="1" ht="12" customHeight="1">
      <c r="B49" s="33"/>
      <c r="C49" s="28" t="s">
        <v>16</v>
      </c>
      <c r="L49" s="33"/>
    </row>
    <row r="50" spans="2:12" s="1" customFormat="1" ht="16.5" customHeight="1">
      <c r="B50" s="33"/>
      <c r="E50" s="326" t="str">
        <f>E7</f>
        <v>Revitalizace Starého děkanství, Nymburk</v>
      </c>
      <c r="F50" s="327"/>
      <c r="G50" s="327"/>
      <c r="H50" s="327"/>
      <c r="L50" s="33"/>
    </row>
    <row r="51" spans="2:12" ht="12" customHeight="1">
      <c r="B51" s="21"/>
      <c r="C51" s="28" t="s">
        <v>167</v>
      </c>
      <c r="L51" s="21"/>
    </row>
    <row r="52" spans="2:12" s="1" customFormat="1" ht="16.5" customHeight="1">
      <c r="B52" s="33"/>
      <c r="E52" s="326" t="s">
        <v>2260</v>
      </c>
      <c r="F52" s="328"/>
      <c r="G52" s="328"/>
      <c r="H52" s="328"/>
      <c r="L52" s="33"/>
    </row>
    <row r="53" spans="2:12" s="1" customFormat="1" ht="12" customHeight="1">
      <c r="B53" s="33"/>
      <c r="C53" s="28" t="s">
        <v>169</v>
      </c>
      <c r="L53" s="33"/>
    </row>
    <row r="54" spans="2:12" s="1" customFormat="1" ht="16.5" customHeight="1">
      <c r="B54" s="33"/>
      <c r="E54" s="309" t="str">
        <f>E11</f>
        <v>VRN - Vedlejší rozpočtové náklady</v>
      </c>
      <c r="F54" s="328"/>
      <c r="G54" s="328"/>
      <c r="H54" s="328"/>
      <c r="L54" s="33"/>
    </row>
    <row r="55" spans="2:12" s="1" customFormat="1" ht="6.95" customHeight="1">
      <c r="B55" s="33"/>
      <c r="L55" s="33"/>
    </row>
    <row r="56" spans="2:12" s="1" customFormat="1" ht="12" customHeight="1">
      <c r="B56" s="33"/>
      <c r="C56" s="28" t="s">
        <v>21</v>
      </c>
      <c r="F56" s="26" t="str">
        <f>F14</f>
        <v xml:space="preserve"> </v>
      </c>
      <c r="I56" s="28" t="s">
        <v>23</v>
      </c>
      <c r="J56" s="50" t="str">
        <f>IF(J14="","",J14)</f>
        <v>2. 5. 2022</v>
      </c>
      <c r="L56" s="33"/>
    </row>
    <row r="57" spans="2:12" s="1" customFormat="1" ht="6.95" customHeight="1">
      <c r="B57" s="33"/>
      <c r="L57" s="33"/>
    </row>
    <row r="58" spans="2:12" s="1" customFormat="1" ht="15.2" customHeight="1">
      <c r="B58" s="33"/>
      <c r="C58" s="28" t="s">
        <v>25</v>
      </c>
      <c r="F58" s="26" t="str">
        <f>E17</f>
        <v xml:space="preserve"> </v>
      </c>
      <c r="I58" s="28" t="s">
        <v>31</v>
      </c>
      <c r="J58" s="31" t="str">
        <f>E23</f>
        <v>FAPAL s.r.o.</v>
      </c>
      <c r="L58" s="33"/>
    </row>
    <row r="59" spans="2:12" s="1" customFormat="1" ht="15.2" customHeight="1">
      <c r="B59" s="33"/>
      <c r="C59" s="28" t="s">
        <v>29</v>
      </c>
      <c r="F59" s="26" t="str">
        <f>IF(E20="","",E20)</f>
        <v>Vyplň údaj</v>
      </c>
      <c r="I59" s="28" t="s">
        <v>35</v>
      </c>
      <c r="J59" s="31" t="str">
        <f>E26</f>
        <v>Veronika Šoulová</v>
      </c>
      <c r="L59" s="33"/>
    </row>
    <row r="60" spans="2:12" s="1" customFormat="1" ht="10.35" customHeight="1">
      <c r="B60" s="33"/>
      <c r="L60" s="33"/>
    </row>
    <row r="61" spans="2:12" s="1" customFormat="1" ht="29.25" customHeight="1">
      <c r="B61" s="33"/>
      <c r="C61" s="101" t="s">
        <v>174</v>
      </c>
      <c r="D61" s="95"/>
      <c r="E61" s="95"/>
      <c r="F61" s="95"/>
      <c r="G61" s="95"/>
      <c r="H61" s="95"/>
      <c r="I61" s="95"/>
      <c r="J61" s="102" t="s">
        <v>175</v>
      </c>
      <c r="K61" s="95"/>
      <c r="L61" s="33"/>
    </row>
    <row r="62" spans="2:12" s="1" customFormat="1" ht="10.35" customHeight="1">
      <c r="B62" s="33"/>
      <c r="L62" s="33"/>
    </row>
    <row r="63" spans="2:47" s="1" customFormat="1" ht="22.9" customHeight="1">
      <c r="B63" s="33"/>
      <c r="C63" s="103" t="s">
        <v>72</v>
      </c>
      <c r="J63" s="64">
        <f>J88</f>
        <v>0</v>
      </c>
      <c r="L63" s="33"/>
      <c r="AU63" s="18" t="s">
        <v>176</v>
      </c>
    </row>
    <row r="64" spans="2:12" s="8" customFormat="1" ht="24.95" customHeight="1">
      <c r="B64" s="104"/>
      <c r="D64" s="105" t="s">
        <v>2182</v>
      </c>
      <c r="E64" s="106"/>
      <c r="F64" s="106"/>
      <c r="G64" s="106"/>
      <c r="H64" s="106"/>
      <c r="I64" s="106"/>
      <c r="J64" s="107">
        <f>J89</f>
        <v>0</v>
      </c>
      <c r="L64" s="104"/>
    </row>
    <row r="65" spans="2:12" s="9" customFormat="1" ht="19.9" customHeight="1">
      <c r="B65" s="108"/>
      <c r="D65" s="109" t="s">
        <v>2183</v>
      </c>
      <c r="E65" s="110"/>
      <c r="F65" s="110"/>
      <c r="G65" s="110"/>
      <c r="H65" s="110"/>
      <c r="I65" s="110"/>
      <c r="J65" s="111">
        <f>J90</f>
        <v>0</v>
      </c>
      <c r="L65" s="108"/>
    </row>
    <row r="66" spans="2:12" s="9" customFormat="1" ht="19.9" customHeight="1">
      <c r="B66" s="108"/>
      <c r="D66" s="109" t="s">
        <v>2185</v>
      </c>
      <c r="E66" s="110"/>
      <c r="F66" s="110"/>
      <c r="G66" s="110"/>
      <c r="H66" s="110"/>
      <c r="I66" s="110"/>
      <c r="J66" s="111">
        <f>J108</f>
        <v>0</v>
      </c>
      <c r="L66" s="108"/>
    </row>
    <row r="67" spans="2:12" s="1" customFormat="1" ht="21.75" customHeight="1">
      <c r="B67" s="33"/>
      <c r="L67" s="33"/>
    </row>
    <row r="68" spans="2:12" s="1" customFormat="1" ht="6.95" customHeight="1">
      <c r="B68" s="42"/>
      <c r="C68" s="43"/>
      <c r="D68" s="43"/>
      <c r="E68" s="43"/>
      <c r="F68" s="43"/>
      <c r="G68" s="43"/>
      <c r="H68" s="43"/>
      <c r="I68" s="43"/>
      <c r="J68" s="43"/>
      <c r="K68" s="43"/>
      <c r="L68" s="33"/>
    </row>
    <row r="72" spans="2:12" s="1" customFormat="1" ht="6.95" customHeight="1">
      <c r="B72" s="44"/>
      <c r="C72" s="45"/>
      <c r="D72" s="45"/>
      <c r="E72" s="45"/>
      <c r="F72" s="45"/>
      <c r="G72" s="45"/>
      <c r="H72" s="45"/>
      <c r="I72" s="45"/>
      <c r="J72" s="45"/>
      <c r="K72" s="45"/>
      <c r="L72" s="33"/>
    </row>
    <row r="73" spans="2:12" s="1" customFormat="1" ht="24.95" customHeight="1">
      <c r="B73" s="33"/>
      <c r="C73" s="22" t="s">
        <v>195</v>
      </c>
      <c r="L73" s="33"/>
    </row>
    <row r="74" spans="2:12" s="1" customFormat="1" ht="6.95" customHeight="1">
      <c r="B74" s="33"/>
      <c r="L74" s="33"/>
    </row>
    <row r="75" spans="2:12" s="1" customFormat="1" ht="12" customHeight="1">
      <c r="B75" s="33"/>
      <c r="C75" s="28" t="s">
        <v>16</v>
      </c>
      <c r="L75" s="33"/>
    </row>
    <row r="76" spans="2:12" s="1" customFormat="1" ht="16.5" customHeight="1">
      <c r="B76" s="33"/>
      <c r="E76" s="326" t="str">
        <f>E7</f>
        <v>Revitalizace Starého děkanství, Nymburk</v>
      </c>
      <c r="F76" s="327"/>
      <c r="G76" s="327"/>
      <c r="H76" s="327"/>
      <c r="L76" s="33"/>
    </row>
    <row r="77" spans="2:12" ht="12" customHeight="1">
      <c r="B77" s="21"/>
      <c r="C77" s="28" t="s">
        <v>167</v>
      </c>
      <c r="L77" s="21"/>
    </row>
    <row r="78" spans="2:12" s="1" customFormat="1" ht="16.5" customHeight="1">
      <c r="B78" s="33"/>
      <c r="E78" s="326" t="s">
        <v>2260</v>
      </c>
      <c r="F78" s="328"/>
      <c r="G78" s="328"/>
      <c r="H78" s="328"/>
      <c r="L78" s="33"/>
    </row>
    <row r="79" spans="2:12" s="1" customFormat="1" ht="12" customHeight="1">
      <c r="B79" s="33"/>
      <c r="C79" s="28" t="s">
        <v>169</v>
      </c>
      <c r="L79" s="33"/>
    </row>
    <row r="80" spans="2:12" s="1" customFormat="1" ht="16.5" customHeight="1">
      <c r="B80" s="33"/>
      <c r="E80" s="309" t="str">
        <f>E11</f>
        <v>VRN - Vedlejší rozpočtové náklady</v>
      </c>
      <c r="F80" s="328"/>
      <c r="G80" s="328"/>
      <c r="H80" s="328"/>
      <c r="L80" s="33"/>
    </row>
    <row r="81" spans="2:12" s="1" customFormat="1" ht="6.95" customHeight="1">
      <c r="B81" s="33"/>
      <c r="L81" s="33"/>
    </row>
    <row r="82" spans="2:12" s="1" customFormat="1" ht="12" customHeight="1">
      <c r="B82" s="33"/>
      <c r="C82" s="28" t="s">
        <v>21</v>
      </c>
      <c r="F82" s="26" t="str">
        <f>F14</f>
        <v xml:space="preserve"> </v>
      </c>
      <c r="I82" s="28" t="s">
        <v>23</v>
      </c>
      <c r="J82" s="50" t="str">
        <f>IF(J14="","",J14)</f>
        <v>2. 5. 2022</v>
      </c>
      <c r="L82" s="33"/>
    </row>
    <row r="83" spans="2:12" s="1" customFormat="1" ht="6.95" customHeight="1">
      <c r="B83" s="33"/>
      <c r="L83" s="33"/>
    </row>
    <row r="84" spans="2:12" s="1" customFormat="1" ht="15.2" customHeight="1">
      <c r="B84" s="33"/>
      <c r="C84" s="28" t="s">
        <v>25</v>
      </c>
      <c r="F84" s="26" t="str">
        <f>E17</f>
        <v xml:space="preserve"> </v>
      </c>
      <c r="I84" s="28" t="s">
        <v>31</v>
      </c>
      <c r="J84" s="31" t="str">
        <f>E23</f>
        <v>FAPAL s.r.o.</v>
      </c>
      <c r="L84" s="33"/>
    </row>
    <row r="85" spans="2:12" s="1" customFormat="1" ht="15.2" customHeight="1">
      <c r="B85" s="33"/>
      <c r="C85" s="28" t="s">
        <v>29</v>
      </c>
      <c r="F85" s="26" t="str">
        <f>IF(E20="","",E20)</f>
        <v>Vyplň údaj</v>
      </c>
      <c r="I85" s="28" t="s">
        <v>35</v>
      </c>
      <c r="J85" s="31" t="str">
        <f>E26</f>
        <v>Veronika Šoulová</v>
      </c>
      <c r="L85" s="33"/>
    </row>
    <row r="86" spans="2:12" s="1" customFormat="1" ht="10.35" customHeight="1">
      <c r="B86" s="33"/>
      <c r="L86" s="33"/>
    </row>
    <row r="87" spans="2:20" s="10" customFormat="1" ht="29.25" customHeight="1">
      <c r="B87" s="112"/>
      <c r="C87" s="113" t="s">
        <v>196</v>
      </c>
      <c r="D87" s="114" t="s">
        <v>59</v>
      </c>
      <c r="E87" s="114" t="s">
        <v>55</v>
      </c>
      <c r="F87" s="114" t="s">
        <v>56</v>
      </c>
      <c r="G87" s="114" t="s">
        <v>197</v>
      </c>
      <c r="H87" s="114" t="s">
        <v>198</v>
      </c>
      <c r="I87" s="114" t="s">
        <v>199</v>
      </c>
      <c r="J87" s="114" t="s">
        <v>175</v>
      </c>
      <c r="K87" s="115" t="s">
        <v>200</v>
      </c>
      <c r="L87" s="112"/>
      <c r="M87" s="57" t="s">
        <v>19</v>
      </c>
      <c r="N87" s="58" t="s">
        <v>44</v>
      </c>
      <c r="O87" s="58" t="s">
        <v>201</v>
      </c>
      <c r="P87" s="58" t="s">
        <v>202</v>
      </c>
      <c r="Q87" s="58" t="s">
        <v>203</v>
      </c>
      <c r="R87" s="58" t="s">
        <v>204</v>
      </c>
      <c r="S87" s="58" t="s">
        <v>205</v>
      </c>
      <c r="T87" s="59" t="s">
        <v>206</v>
      </c>
    </row>
    <row r="88" spans="2:63" s="1" customFormat="1" ht="22.9" customHeight="1">
      <c r="B88" s="33"/>
      <c r="C88" s="62" t="s">
        <v>207</v>
      </c>
      <c r="J88" s="116">
        <f>BK88</f>
        <v>0</v>
      </c>
      <c r="L88" s="33"/>
      <c r="M88" s="60"/>
      <c r="N88" s="51"/>
      <c r="O88" s="51"/>
      <c r="P88" s="117">
        <f>P89</f>
        <v>0</v>
      </c>
      <c r="Q88" s="51"/>
      <c r="R88" s="117">
        <f>R89</f>
        <v>0</v>
      </c>
      <c r="S88" s="51"/>
      <c r="T88" s="118">
        <f>T89</f>
        <v>0</v>
      </c>
      <c r="AT88" s="18" t="s">
        <v>73</v>
      </c>
      <c r="AU88" s="18" t="s">
        <v>176</v>
      </c>
      <c r="BK88" s="119">
        <f>BK89</f>
        <v>0</v>
      </c>
    </row>
    <row r="89" spans="2:63" s="11" customFormat="1" ht="25.9" customHeight="1">
      <c r="B89" s="120"/>
      <c r="D89" s="121" t="s">
        <v>73</v>
      </c>
      <c r="E89" s="122" t="s">
        <v>93</v>
      </c>
      <c r="F89" s="122" t="s">
        <v>94</v>
      </c>
      <c r="I89" s="123"/>
      <c r="J89" s="124">
        <f>BK89</f>
        <v>0</v>
      </c>
      <c r="L89" s="120"/>
      <c r="M89" s="125"/>
      <c r="P89" s="126">
        <f>P90+P108</f>
        <v>0</v>
      </c>
      <c r="R89" s="126">
        <f>R90+R108</f>
        <v>0</v>
      </c>
      <c r="T89" s="127">
        <f>T90+T108</f>
        <v>0</v>
      </c>
      <c r="AR89" s="121" t="s">
        <v>267</v>
      </c>
      <c r="AT89" s="128" t="s">
        <v>73</v>
      </c>
      <c r="AU89" s="128" t="s">
        <v>74</v>
      </c>
      <c r="AY89" s="121" t="s">
        <v>210</v>
      </c>
      <c r="BK89" s="129">
        <f>BK90+BK108</f>
        <v>0</v>
      </c>
    </row>
    <row r="90" spans="2:63" s="11" customFormat="1" ht="22.9" customHeight="1">
      <c r="B90" s="120"/>
      <c r="D90" s="121" t="s">
        <v>73</v>
      </c>
      <c r="E90" s="130" t="s">
        <v>2186</v>
      </c>
      <c r="F90" s="130" t="s">
        <v>2187</v>
      </c>
      <c r="I90" s="123"/>
      <c r="J90" s="131">
        <f>BK90</f>
        <v>0</v>
      </c>
      <c r="L90" s="120"/>
      <c r="M90" s="125"/>
      <c r="P90" s="126">
        <f>SUM(P91:P107)</f>
        <v>0</v>
      </c>
      <c r="R90" s="126">
        <f>SUM(R91:R107)</f>
        <v>0</v>
      </c>
      <c r="T90" s="127">
        <f>SUM(T91:T107)</f>
        <v>0</v>
      </c>
      <c r="AR90" s="121" t="s">
        <v>267</v>
      </c>
      <c r="AT90" s="128" t="s">
        <v>73</v>
      </c>
      <c r="AU90" s="128" t="s">
        <v>81</v>
      </c>
      <c r="AY90" s="121" t="s">
        <v>210</v>
      </c>
      <c r="BK90" s="129">
        <f>SUM(BK91:BK107)</f>
        <v>0</v>
      </c>
    </row>
    <row r="91" spans="2:65" s="1" customFormat="1" ht="16.5" customHeight="1">
      <c r="B91" s="33"/>
      <c r="C91" s="132" t="s">
        <v>81</v>
      </c>
      <c r="D91" s="132" t="s">
        <v>212</v>
      </c>
      <c r="E91" s="133" t="s">
        <v>4866</v>
      </c>
      <c r="F91" s="134" t="s">
        <v>4867</v>
      </c>
      <c r="G91" s="135" t="s">
        <v>2244</v>
      </c>
      <c r="H91" s="136">
        <v>1</v>
      </c>
      <c r="I91" s="137"/>
      <c r="J91" s="138">
        <f>ROUND(I91*H91,2)</f>
        <v>0</v>
      </c>
      <c r="K91" s="134" t="s">
        <v>389</v>
      </c>
      <c r="L91" s="33"/>
      <c r="M91" s="139" t="s">
        <v>19</v>
      </c>
      <c r="N91" s="140" t="s">
        <v>45</v>
      </c>
      <c r="P91" s="141">
        <f>O91*H91</f>
        <v>0</v>
      </c>
      <c r="Q91" s="141">
        <v>0</v>
      </c>
      <c r="R91" s="141">
        <f>Q91*H91</f>
        <v>0</v>
      </c>
      <c r="S91" s="141">
        <v>0</v>
      </c>
      <c r="T91" s="142">
        <f>S91*H91</f>
        <v>0</v>
      </c>
      <c r="AR91" s="143" t="s">
        <v>2190</v>
      </c>
      <c r="AT91" s="143" t="s">
        <v>212</v>
      </c>
      <c r="AU91" s="143" t="s">
        <v>83</v>
      </c>
      <c r="AY91" s="18" t="s">
        <v>210</v>
      </c>
      <c r="BE91" s="144">
        <f>IF(N91="základní",J91,0)</f>
        <v>0</v>
      </c>
      <c r="BF91" s="144">
        <f>IF(N91="snížená",J91,0)</f>
        <v>0</v>
      </c>
      <c r="BG91" s="144">
        <f>IF(N91="zákl. přenesená",J91,0)</f>
        <v>0</v>
      </c>
      <c r="BH91" s="144">
        <f>IF(N91="sníž. přenesená",J91,0)</f>
        <v>0</v>
      </c>
      <c r="BI91" s="144">
        <f>IF(N91="nulová",J91,0)</f>
        <v>0</v>
      </c>
      <c r="BJ91" s="18" t="s">
        <v>81</v>
      </c>
      <c r="BK91" s="144">
        <f>ROUND(I91*H91,2)</f>
        <v>0</v>
      </c>
      <c r="BL91" s="18" t="s">
        <v>2190</v>
      </c>
      <c r="BM91" s="143" t="s">
        <v>4868</v>
      </c>
    </row>
    <row r="92" spans="2:47" s="1" customFormat="1" ht="11.25">
      <c r="B92" s="33"/>
      <c r="D92" s="145" t="s">
        <v>219</v>
      </c>
      <c r="F92" s="146" t="s">
        <v>4869</v>
      </c>
      <c r="I92" s="147"/>
      <c r="L92" s="33"/>
      <c r="M92" s="148"/>
      <c r="T92" s="54"/>
      <c r="AT92" s="18" t="s">
        <v>219</v>
      </c>
      <c r="AU92" s="18" t="s">
        <v>83</v>
      </c>
    </row>
    <row r="93" spans="2:65" s="1" customFormat="1" ht="16.5" customHeight="1">
      <c r="B93" s="33"/>
      <c r="C93" s="132" t="s">
        <v>83</v>
      </c>
      <c r="D93" s="132" t="s">
        <v>212</v>
      </c>
      <c r="E93" s="133" t="s">
        <v>4870</v>
      </c>
      <c r="F93" s="134" t="s">
        <v>4871</v>
      </c>
      <c r="G93" s="135" t="s">
        <v>2244</v>
      </c>
      <c r="H93" s="136">
        <v>1</v>
      </c>
      <c r="I93" s="137"/>
      <c r="J93" s="138">
        <f aca="true" t="shared" si="0" ref="J93:J107">ROUND(I93*H93,2)</f>
        <v>0</v>
      </c>
      <c r="K93" s="134" t="s">
        <v>296</v>
      </c>
      <c r="L93" s="33"/>
      <c r="M93" s="139" t="s">
        <v>19</v>
      </c>
      <c r="N93" s="140" t="s">
        <v>45</v>
      </c>
      <c r="P93" s="141">
        <f aca="true" t="shared" si="1" ref="P93:P107">O93*H93</f>
        <v>0</v>
      </c>
      <c r="Q93" s="141">
        <v>0</v>
      </c>
      <c r="R93" s="141">
        <f aca="true" t="shared" si="2" ref="R93:R107">Q93*H93</f>
        <v>0</v>
      </c>
      <c r="S93" s="141">
        <v>0</v>
      </c>
      <c r="T93" s="142">
        <f aca="true" t="shared" si="3" ref="T93:T107">S93*H93</f>
        <v>0</v>
      </c>
      <c r="AR93" s="143" t="s">
        <v>2190</v>
      </c>
      <c r="AT93" s="143" t="s">
        <v>212</v>
      </c>
      <c r="AU93" s="143" t="s">
        <v>83</v>
      </c>
      <c r="AY93" s="18" t="s">
        <v>210</v>
      </c>
      <c r="BE93" s="144">
        <f aca="true" t="shared" si="4" ref="BE93:BE107">IF(N93="základní",J93,0)</f>
        <v>0</v>
      </c>
      <c r="BF93" s="144">
        <f aca="true" t="shared" si="5" ref="BF93:BF107">IF(N93="snížená",J93,0)</f>
        <v>0</v>
      </c>
      <c r="BG93" s="144">
        <f aca="true" t="shared" si="6" ref="BG93:BG107">IF(N93="zákl. přenesená",J93,0)</f>
        <v>0</v>
      </c>
      <c r="BH93" s="144">
        <f aca="true" t="shared" si="7" ref="BH93:BH107">IF(N93="sníž. přenesená",J93,0)</f>
        <v>0</v>
      </c>
      <c r="BI93" s="144">
        <f aca="true" t="shared" si="8" ref="BI93:BI107">IF(N93="nulová",J93,0)</f>
        <v>0</v>
      </c>
      <c r="BJ93" s="18" t="s">
        <v>81</v>
      </c>
      <c r="BK93" s="144">
        <f aca="true" t="shared" si="9" ref="BK93:BK107">ROUND(I93*H93,2)</f>
        <v>0</v>
      </c>
      <c r="BL93" s="18" t="s">
        <v>2190</v>
      </c>
      <c r="BM93" s="143" t="s">
        <v>4872</v>
      </c>
    </row>
    <row r="94" spans="2:65" s="1" customFormat="1" ht="16.5" customHeight="1">
      <c r="B94" s="33"/>
      <c r="C94" s="132" t="s">
        <v>91</v>
      </c>
      <c r="D94" s="132" t="s">
        <v>212</v>
      </c>
      <c r="E94" s="133" t="s">
        <v>4873</v>
      </c>
      <c r="F94" s="134" t="s">
        <v>4874</v>
      </c>
      <c r="G94" s="135" t="s">
        <v>2244</v>
      </c>
      <c r="H94" s="136">
        <v>1</v>
      </c>
      <c r="I94" s="137"/>
      <c r="J94" s="138">
        <f t="shared" si="0"/>
        <v>0</v>
      </c>
      <c r="K94" s="134" t="s">
        <v>296</v>
      </c>
      <c r="L94" s="33"/>
      <c r="M94" s="139" t="s">
        <v>19</v>
      </c>
      <c r="N94" s="140" t="s">
        <v>45</v>
      </c>
      <c r="P94" s="141">
        <f t="shared" si="1"/>
        <v>0</v>
      </c>
      <c r="Q94" s="141">
        <v>0</v>
      </c>
      <c r="R94" s="141">
        <f t="shared" si="2"/>
        <v>0</v>
      </c>
      <c r="S94" s="141">
        <v>0</v>
      </c>
      <c r="T94" s="142">
        <f t="shared" si="3"/>
        <v>0</v>
      </c>
      <c r="AR94" s="143" t="s">
        <v>2190</v>
      </c>
      <c r="AT94" s="143" t="s">
        <v>212</v>
      </c>
      <c r="AU94" s="143" t="s">
        <v>83</v>
      </c>
      <c r="AY94" s="18" t="s">
        <v>210</v>
      </c>
      <c r="BE94" s="144">
        <f t="shared" si="4"/>
        <v>0</v>
      </c>
      <c r="BF94" s="144">
        <f t="shared" si="5"/>
        <v>0</v>
      </c>
      <c r="BG94" s="144">
        <f t="shared" si="6"/>
        <v>0</v>
      </c>
      <c r="BH94" s="144">
        <f t="shared" si="7"/>
        <v>0</v>
      </c>
      <c r="BI94" s="144">
        <f t="shared" si="8"/>
        <v>0</v>
      </c>
      <c r="BJ94" s="18" t="s">
        <v>81</v>
      </c>
      <c r="BK94" s="144">
        <f t="shared" si="9"/>
        <v>0</v>
      </c>
      <c r="BL94" s="18" t="s">
        <v>2190</v>
      </c>
      <c r="BM94" s="143" t="s">
        <v>4875</v>
      </c>
    </row>
    <row r="95" spans="2:65" s="1" customFormat="1" ht="24.2" customHeight="1">
      <c r="B95" s="33"/>
      <c r="C95" s="132" t="s">
        <v>217</v>
      </c>
      <c r="D95" s="132" t="s">
        <v>212</v>
      </c>
      <c r="E95" s="133" t="s">
        <v>4876</v>
      </c>
      <c r="F95" s="134" t="s">
        <v>4877</v>
      </c>
      <c r="G95" s="135" t="s">
        <v>2244</v>
      </c>
      <c r="H95" s="136">
        <v>1</v>
      </c>
      <c r="I95" s="137"/>
      <c r="J95" s="138">
        <f t="shared" si="0"/>
        <v>0</v>
      </c>
      <c r="K95" s="134" t="s">
        <v>296</v>
      </c>
      <c r="L95" s="33"/>
      <c r="M95" s="139" t="s">
        <v>19</v>
      </c>
      <c r="N95" s="140" t="s">
        <v>45</v>
      </c>
      <c r="P95" s="141">
        <f t="shared" si="1"/>
        <v>0</v>
      </c>
      <c r="Q95" s="141">
        <v>0</v>
      </c>
      <c r="R95" s="141">
        <f t="shared" si="2"/>
        <v>0</v>
      </c>
      <c r="S95" s="141">
        <v>0</v>
      </c>
      <c r="T95" s="142">
        <f t="shared" si="3"/>
        <v>0</v>
      </c>
      <c r="AR95" s="143" t="s">
        <v>2190</v>
      </c>
      <c r="AT95" s="143" t="s">
        <v>212</v>
      </c>
      <c r="AU95" s="143" t="s">
        <v>83</v>
      </c>
      <c r="AY95" s="18" t="s">
        <v>210</v>
      </c>
      <c r="BE95" s="144">
        <f t="shared" si="4"/>
        <v>0</v>
      </c>
      <c r="BF95" s="144">
        <f t="shared" si="5"/>
        <v>0</v>
      </c>
      <c r="BG95" s="144">
        <f t="shared" si="6"/>
        <v>0</v>
      </c>
      <c r="BH95" s="144">
        <f t="shared" si="7"/>
        <v>0</v>
      </c>
      <c r="BI95" s="144">
        <f t="shared" si="8"/>
        <v>0</v>
      </c>
      <c r="BJ95" s="18" t="s">
        <v>81</v>
      </c>
      <c r="BK95" s="144">
        <f t="shared" si="9"/>
        <v>0</v>
      </c>
      <c r="BL95" s="18" t="s">
        <v>2190</v>
      </c>
      <c r="BM95" s="143" t="s">
        <v>4878</v>
      </c>
    </row>
    <row r="96" spans="2:65" s="1" customFormat="1" ht="16.5" customHeight="1">
      <c r="B96" s="33"/>
      <c r="C96" s="132" t="s">
        <v>267</v>
      </c>
      <c r="D96" s="132" t="s">
        <v>212</v>
      </c>
      <c r="E96" s="133" t="s">
        <v>4879</v>
      </c>
      <c r="F96" s="134" t="s">
        <v>4880</v>
      </c>
      <c r="G96" s="135" t="s">
        <v>2244</v>
      </c>
      <c r="H96" s="136">
        <v>1</v>
      </c>
      <c r="I96" s="137"/>
      <c r="J96" s="138">
        <f t="shared" si="0"/>
        <v>0</v>
      </c>
      <c r="K96" s="134" t="s">
        <v>296</v>
      </c>
      <c r="L96" s="33"/>
      <c r="M96" s="139" t="s">
        <v>19</v>
      </c>
      <c r="N96" s="140" t="s">
        <v>45</v>
      </c>
      <c r="P96" s="141">
        <f t="shared" si="1"/>
        <v>0</v>
      </c>
      <c r="Q96" s="141">
        <v>0</v>
      </c>
      <c r="R96" s="141">
        <f t="shared" si="2"/>
        <v>0</v>
      </c>
      <c r="S96" s="141">
        <v>0</v>
      </c>
      <c r="T96" s="142">
        <f t="shared" si="3"/>
        <v>0</v>
      </c>
      <c r="AR96" s="143" t="s">
        <v>2190</v>
      </c>
      <c r="AT96" s="143" t="s">
        <v>212</v>
      </c>
      <c r="AU96" s="143" t="s">
        <v>83</v>
      </c>
      <c r="AY96" s="18" t="s">
        <v>210</v>
      </c>
      <c r="BE96" s="144">
        <f t="shared" si="4"/>
        <v>0</v>
      </c>
      <c r="BF96" s="144">
        <f t="shared" si="5"/>
        <v>0</v>
      </c>
      <c r="BG96" s="144">
        <f t="shared" si="6"/>
        <v>0</v>
      </c>
      <c r="BH96" s="144">
        <f t="shared" si="7"/>
        <v>0</v>
      </c>
      <c r="BI96" s="144">
        <f t="shared" si="8"/>
        <v>0</v>
      </c>
      <c r="BJ96" s="18" t="s">
        <v>81</v>
      </c>
      <c r="BK96" s="144">
        <f t="shared" si="9"/>
        <v>0</v>
      </c>
      <c r="BL96" s="18" t="s">
        <v>2190</v>
      </c>
      <c r="BM96" s="143" t="s">
        <v>4881</v>
      </c>
    </row>
    <row r="97" spans="2:65" s="1" customFormat="1" ht="16.5" customHeight="1">
      <c r="B97" s="33"/>
      <c r="C97" s="132" t="s">
        <v>276</v>
      </c>
      <c r="D97" s="132" t="s">
        <v>212</v>
      </c>
      <c r="E97" s="133" t="s">
        <v>4882</v>
      </c>
      <c r="F97" s="134" t="s">
        <v>4883</v>
      </c>
      <c r="G97" s="135" t="s">
        <v>2244</v>
      </c>
      <c r="H97" s="136">
        <v>1</v>
      </c>
      <c r="I97" s="137"/>
      <c r="J97" s="138">
        <f t="shared" si="0"/>
        <v>0</v>
      </c>
      <c r="K97" s="134" t="s">
        <v>296</v>
      </c>
      <c r="L97" s="33"/>
      <c r="M97" s="139" t="s">
        <v>19</v>
      </c>
      <c r="N97" s="140" t="s">
        <v>45</v>
      </c>
      <c r="P97" s="141">
        <f t="shared" si="1"/>
        <v>0</v>
      </c>
      <c r="Q97" s="141">
        <v>0</v>
      </c>
      <c r="R97" s="141">
        <f t="shared" si="2"/>
        <v>0</v>
      </c>
      <c r="S97" s="141">
        <v>0</v>
      </c>
      <c r="T97" s="142">
        <f t="shared" si="3"/>
        <v>0</v>
      </c>
      <c r="AR97" s="143" t="s">
        <v>2190</v>
      </c>
      <c r="AT97" s="143" t="s">
        <v>212</v>
      </c>
      <c r="AU97" s="143" t="s">
        <v>83</v>
      </c>
      <c r="AY97" s="18" t="s">
        <v>210</v>
      </c>
      <c r="BE97" s="144">
        <f t="shared" si="4"/>
        <v>0</v>
      </c>
      <c r="BF97" s="144">
        <f t="shared" si="5"/>
        <v>0</v>
      </c>
      <c r="BG97" s="144">
        <f t="shared" si="6"/>
        <v>0</v>
      </c>
      <c r="BH97" s="144">
        <f t="shared" si="7"/>
        <v>0</v>
      </c>
      <c r="BI97" s="144">
        <f t="shared" si="8"/>
        <v>0</v>
      </c>
      <c r="BJ97" s="18" t="s">
        <v>81</v>
      </c>
      <c r="BK97" s="144">
        <f t="shared" si="9"/>
        <v>0</v>
      </c>
      <c r="BL97" s="18" t="s">
        <v>2190</v>
      </c>
      <c r="BM97" s="143" t="s">
        <v>4884</v>
      </c>
    </row>
    <row r="98" spans="2:65" s="1" customFormat="1" ht="16.5" customHeight="1">
      <c r="B98" s="33"/>
      <c r="C98" s="132" t="s">
        <v>281</v>
      </c>
      <c r="D98" s="132" t="s">
        <v>212</v>
      </c>
      <c r="E98" s="133" t="s">
        <v>4885</v>
      </c>
      <c r="F98" s="134" t="s">
        <v>4886</v>
      </c>
      <c r="G98" s="135" t="s">
        <v>295</v>
      </c>
      <c r="H98" s="136">
        <v>1</v>
      </c>
      <c r="I98" s="137"/>
      <c r="J98" s="138">
        <f t="shared" si="0"/>
        <v>0</v>
      </c>
      <c r="K98" s="134" t="s">
        <v>296</v>
      </c>
      <c r="L98" s="33"/>
      <c r="M98" s="139" t="s">
        <v>19</v>
      </c>
      <c r="N98" s="140" t="s">
        <v>45</v>
      </c>
      <c r="P98" s="141">
        <f t="shared" si="1"/>
        <v>0</v>
      </c>
      <c r="Q98" s="141">
        <v>0</v>
      </c>
      <c r="R98" s="141">
        <f t="shared" si="2"/>
        <v>0</v>
      </c>
      <c r="S98" s="141">
        <v>0</v>
      </c>
      <c r="T98" s="142">
        <f t="shared" si="3"/>
        <v>0</v>
      </c>
      <c r="AR98" s="143" t="s">
        <v>2190</v>
      </c>
      <c r="AT98" s="143" t="s">
        <v>212</v>
      </c>
      <c r="AU98" s="143" t="s">
        <v>83</v>
      </c>
      <c r="AY98" s="18" t="s">
        <v>210</v>
      </c>
      <c r="BE98" s="144">
        <f t="shared" si="4"/>
        <v>0</v>
      </c>
      <c r="BF98" s="144">
        <f t="shared" si="5"/>
        <v>0</v>
      </c>
      <c r="BG98" s="144">
        <f t="shared" si="6"/>
        <v>0</v>
      </c>
      <c r="BH98" s="144">
        <f t="shared" si="7"/>
        <v>0</v>
      </c>
      <c r="BI98" s="144">
        <f t="shared" si="8"/>
        <v>0</v>
      </c>
      <c r="BJ98" s="18" t="s">
        <v>81</v>
      </c>
      <c r="BK98" s="144">
        <f t="shared" si="9"/>
        <v>0</v>
      </c>
      <c r="BL98" s="18" t="s">
        <v>2190</v>
      </c>
      <c r="BM98" s="143" t="s">
        <v>4887</v>
      </c>
    </row>
    <row r="99" spans="2:65" s="1" customFormat="1" ht="21.75" customHeight="1">
      <c r="B99" s="33"/>
      <c r="C99" s="132" t="s">
        <v>286</v>
      </c>
      <c r="D99" s="132" t="s">
        <v>212</v>
      </c>
      <c r="E99" s="133" t="s">
        <v>4888</v>
      </c>
      <c r="F99" s="134" t="s">
        <v>4889</v>
      </c>
      <c r="G99" s="135" t="s">
        <v>295</v>
      </c>
      <c r="H99" s="136">
        <v>1</v>
      </c>
      <c r="I99" s="137"/>
      <c r="J99" s="138">
        <f t="shared" si="0"/>
        <v>0</v>
      </c>
      <c r="K99" s="134" t="s">
        <v>296</v>
      </c>
      <c r="L99" s="33"/>
      <c r="M99" s="139" t="s">
        <v>19</v>
      </c>
      <c r="N99" s="140" t="s">
        <v>45</v>
      </c>
      <c r="P99" s="141">
        <f t="shared" si="1"/>
        <v>0</v>
      </c>
      <c r="Q99" s="141">
        <v>0</v>
      </c>
      <c r="R99" s="141">
        <f t="shared" si="2"/>
        <v>0</v>
      </c>
      <c r="S99" s="141">
        <v>0</v>
      </c>
      <c r="T99" s="142">
        <f t="shared" si="3"/>
        <v>0</v>
      </c>
      <c r="AR99" s="143" t="s">
        <v>2190</v>
      </c>
      <c r="AT99" s="143" t="s">
        <v>212</v>
      </c>
      <c r="AU99" s="143" t="s">
        <v>83</v>
      </c>
      <c r="AY99" s="18" t="s">
        <v>210</v>
      </c>
      <c r="BE99" s="144">
        <f t="shared" si="4"/>
        <v>0</v>
      </c>
      <c r="BF99" s="144">
        <f t="shared" si="5"/>
        <v>0</v>
      </c>
      <c r="BG99" s="144">
        <f t="shared" si="6"/>
        <v>0</v>
      </c>
      <c r="BH99" s="144">
        <f t="shared" si="7"/>
        <v>0</v>
      </c>
      <c r="BI99" s="144">
        <f t="shared" si="8"/>
        <v>0</v>
      </c>
      <c r="BJ99" s="18" t="s">
        <v>81</v>
      </c>
      <c r="BK99" s="144">
        <f t="shared" si="9"/>
        <v>0</v>
      </c>
      <c r="BL99" s="18" t="s">
        <v>2190</v>
      </c>
      <c r="BM99" s="143" t="s">
        <v>4890</v>
      </c>
    </row>
    <row r="100" spans="2:65" s="1" customFormat="1" ht="16.5" customHeight="1">
      <c r="B100" s="33"/>
      <c r="C100" s="132" t="s">
        <v>292</v>
      </c>
      <c r="D100" s="132" t="s">
        <v>212</v>
      </c>
      <c r="E100" s="133" t="s">
        <v>4891</v>
      </c>
      <c r="F100" s="134" t="s">
        <v>4892</v>
      </c>
      <c r="G100" s="135" t="s">
        <v>295</v>
      </c>
      <c r="H100" s="136">
        <v>1</v>
      </c>
      <c r="I100" s="137"/>
      <c r="J100" s="138">
        <f t="shared" si="0"/>
        <v>0</v>
      </c>
      <c r="K100" s="134" t="s">
        <v>296</v>
      </c>
      <c r="L100" s="33"/>
      <c r="M100" s="139" t="s">
        <v>19</v>
      </c>
      <c r="N100" s="140" t="s">
        <v>45</v>
      </c>
      <c r="P100" s="141">
        <f t="shared" si="1"/>
        <v>0</v>
      </c>
      <c r="Q100" s="141">
        <v>0</v>
      </c>
      <c r="R100" s="141">
        <f t="shared" si="2"/>
        <v>0</v>
      </c>
      <c r="S100" s="141">
        <v>0</v>
      </c>
      <c r="T100" s="142">
        <f t="shared" si="3"/>
        <v>0</v>
      </c>
      <c r="AR100" s="143" t="s">
        <v>2190</v>
      </c>
      <c r="AT100" s="143" t="s">
        <v>212</v>
      </c>
      <c r="AU100" s="143" t="s">
        <v>83</v>
      </c>
      <c r="AY100" s="18" t="s">
        <v>210</v>
      </c>
      <c r="BE100" s="144">
        <f t="shared" si="4"/>
        <v>0</v>
      </c>
      <c r="BF100" s="144">
        <f t="shared" si="5"/>
        <v>0</v>
      </c>
      <c r="BG100" s="144">
        <f t="shared" si="6"/>
        <v>0</v>
      </c>
      <c r="BH100" s="144">
        <f t="shared" si="7"/>
        <v>0</v>
      </c>
      <c r="BI100" s="144">
        <f t="shared" si="8"/>
        <v>0</v>
      </c>
      <c r="BJ100" s="18" t="s">
        <v>81</v>
      </c>
      <c r="BK100" s="144">
        <f t="shared" si="9"/>
        <v>0</v>
      </c>
      <c r="BL100" s="18" t="s">
        <v>2190</v>
      </c>
      <c r="BM100" s="143" t="s">
        <v>4893</v>
      </c>
    </row>
    <row r="101" spans="2:65" s="1" customFormat="1" ht="16.5" customHeight="1">
      <c r="B101" s="33"/>
      <c r="C101" s="132" t="s">
        <v>299</v>
      </c>
      <c r="D101" s="132" t="s">
        <v>212</v>
      </c>
      <c r="E101" s="133" t="s">
        <v>4894</v>
      </c>
      <c r="F101" s="134" t="s">
        <v>4895</v>
      </c>
      <c r="G101" s="135" t="s">
        <v>295</v>
      </c>
      <c r="H101" s="136">
        <v>1</v>
      </c>
      <c r="I101" s="137"/>
      <c r="J101" s="138">
        <f t="shared" si="0"/>
        <v>0</v>
      </c>
      <c r="K101" s="134" t="s">
        <v>296</v>
      </c>
      <c r="L101" s="33"/>
      <c r="M101" s="139" t="s">
        <v>19</v>
      </c>
      <c r="N101" s="140" t="s">
        <v>45</v>
      </c>
      <c r="P101" s="141">
        <f t="shared" si="1"/>
        <v>0</v>
      </c>
      <c r="Q101" s="141">
        <v>0</v>
      </c>
      <c r="R101" s="141">
        <f t="shared" si="2"/>
        <v>0</v>
      </c>
      <c r="S101" s="141">
        <v>0</v>
      </c>
      <c r="T101" s="142">
        <f t="shared" si="3"/>
        <v>0</v>
      </c>
      <c r="AR101" s="143" t="s">
        <v>2190</v>
      </c>
      <c r="AT101" s="143" t="s">
        <v>212</v>
      </c>
      <c r="AU101" s="143" t="s">
        <v>83</v>
      </c>
      <c r="AY101" s="18" t="s">
        <v>210</v>
      </c>
      <c r="BE101" s="144">
        <f t="shared" si="4"/>
        <v>0</v>
      </c>
      <c r="BF101" s="144">
        <f t="shared" si="5"/>
        <v>0</v>
      </c>
      <c r="BG101" s="144">
        <f t="shared" si="6"/>
        <v>0</v>
      </c>
      <c r="BH101" s="144">
        <f t="shared" si="7"/>
        <v>0</v>
      </c>
      <c r="BI101" s="144">
        <f t="shared" si="8"/>
        <v>0</v>
      </c>
      <c r="BJ101" s="18" t="s">
        <v>81</v>
      </c>
      <c r="BK101" s="144">
        <f t="shared" si="9"/>
        <v>0</v>
      </c>
      <c r="BL101" s="18" t="s">
        <v>2190</v>
      </c>
      <c r="BM101" s="143" t="s">
        <v>4896</v>
      </c>
    </row>
    <row r="102" spans="2:65" s="1" customFormat="1" ht="24.2" customHeight="1">
      <c r="B102" s="33"/>
      <c r="C102" s="132" t="s">
        <v>307</v>
      </c>
      <c r="D102" s="132" t="s">
        <v>212</v>
      </c>
      <c r="E102" s="133" t="s">
        <v>4897</v>
      </c>
      <c r="F102" s="134" t="s">
        <v>4898</v>
      </c>
      <c r="G102" s="135" t="s">
        <v>295</v>
      </c>
      <c r="H102" s="136">
        <v>1</v>
      </c>
      <c r="I102" s="137"/>
      <c r="J102" s="138">
        <f t="shared" si="0"/>
        <v>0</v>
      </c>
      <c r="K102" s="134" t="s">
        <v>296</v>
      </c>
      <c r="L102" s="33"/>
      <c r="M102" s="139" t="s">
        <v>19</v>
      </c>
      <c r="N102" s="140" t="s">
        <v>45</v>
      </c>
      <c r="P102" s="141">
        <f t="shared" si="1"/>
        <v>0</v>
      </c>
      <c r="Q102" s="141">
        <v>0</v>
      </c>
      <c r="R102" s="141">
        <f t="shared" si="2"/>
        <v>0</v>
      </c>
      <c r="S102" s="141">
        <v>0</v>
      </c>
      <c r="T102" s="142">
        <f t="shared" si="3"/>
        <v>0</v>
      </c>
      <c r="AR102" s="143" t="s">
        <v>2190</v>
      </c>
      <c r="AT102" s="143" t="s">
        <v>212</v>
      </c>
      <c r="AU102" s="143" t="s">
        <v>83</v>
      </c>
      <c r="AY102" s="18" t="s">
        <v>210</v>
      </c>
      <c r="BE102" s="144">
        <f t="shared" si="4"/>
        <v>0</v>
      </c>
      <c r="BF102" s="144">
        <f t="shared" si="5"/>
        <v>0</v>
      </c>
      <c r="BG102" s="144">
        <f t="shared" si="6"/>
        <v>0</v>
      </c>
      <c r="BH102" s="144">
        <f t="shared" si="7"/>
        <v>0</v>
      </c>
      <c r="BI102" s="144">
        <f t="shared" si="8"/>
        <v>0</v>
      </c>
      <c r="BJ102" s="18" t="s">
        <v>81</v>
      </c>
      <c r="BK102" s="144">
        <f t="shared" si="9"/>
        <v>0</v>
      </c>
      <c r="BL102" s="18" t="s">
        <v>2190</v>
      </c>
      <c r="BM102" s="143" t="s">
        <v>4899</v>
      </c>
    </row>
    <row r="103" spans="2:65" s="1" customFormat="1" ht="16.5" customHeight="1">
      <c r="B103" s="33"/>
      <c r="C103" s="132" t="s">
        <v>314</v>
      </c>
      <c r="D103" s="132" t="s">
        <v>212</v>
      </c>
      <c r="E103" s="133" t="s">
        <v>4900</v>
      </c>
      <c r="F103" s="134" t="s">
        <v>4901</v>
      </c>
      <c r="G103" s="135" t="s">
        <v>295</v>
      </c>
      <c r="H103" s="136">
        <v>1</v>
      </c>
      <c r="I103" s="137"/>
      <c r="J103" s="138">
        <f t="shared" si="0"/>
        <v>0</v>
      </c>
      <c r="K103" s="134" t="s">
        <v>296</v>
      </c>
      <c r="L103" s="33"/>
      <c r="M103" s="139" t="s">
        <v>19</v>
      </c>
      <c r="N103" s="140" t="s">
        <v>45</v>
      </c>
      <c r="P103" s="141">
        <f t="shared" si="1"/>
        <v>0</v>
      </c>
      <c r="Q103" s="141">
        <v>0</v>
      </c>
      <c r="R103" s="141">
        <f t="shared" si="2"/>
        <v>0</v>
      </c>
      <c r="S103" s="141">
        <v>0</v>
      </c>
      <c r="T103" s="142">
        <f t="shared" si="3"/>
        <v>0</v>
      </c>
      <c r="AR103" s="143" t="s">
        <v>2190</v>
      </c>
      <c r="AT103" s="143" t="s">
        <v>212</v>
      </c>
      <c r="AU103" s="143" t="s">
        <v>83</v>
      </c>
      <c r="AY103" s="18" t="s">
        <v>210</v>
      </c>
      <c r="BE103" s="144">
        <f t="shared" si="4"/>
        <v>0</v>
      </c>
      <c r="BF103" s="144">
        <f t="shared" si="5"/>
        <v>0</v>
      </c>
      <c r="BG103" s="144">
        <f t="shared" si="6"/>
        <v>0</v>
      </c>
      <c r="BH103" s="144">
        <f t="shared" si="7"/>
        <v>0</v>
      </c>
      <c r="BI103" s="144">
        <f t="shared" si="8"/>
        <v>0</v>
      </c>
      <c r="BJ103" s="18" t="s">
        <v>81</v>
      </c>
      <c r="BK103" s="144">
        <f t="shared" si="9"/>
        <v>0</v>
      </c>
      <c r="BL103" s="18" t="s">
        <v>2190</v>
      </c>
      <c r="BM103" s="143" t="s">
        <v>4902</v>
      </c>
    </row>
    <row r="104" spans="2:65" s="1" customFormat="1" ht="16.5" customHeight="1">
      <c r="B104" s="33"/>
      <c r="C104" s="132" t="s">
        <v>332</v>
      </c>
      <c r="D104" s="132" t="s">
        <v>212</v>
      </c>
      <c r="E104" s="133" t="s">
        <v>4903</v>
      </c>
      <c r="F104" s="134" t="s">
        <v>4904</v>
      </c>
      <c r="G104" s="135" t="s">
        <v>295</v>
      </c>
      <c r="H104" s="136">
        <v>1</v>
      </c>
      <c r="I104" s="137"/>
      <c r="J104" s="138">
        <f t="shared" si="0"/>
        <v>0</v>
      </c>
      <c r="K104" s="134" t="s">
        <v>296</v>
      </c>
      <c r="L104" s="33"/>
      <c r="M104" s="139" t="s">
        <v>19</v>
      </c>
      <c r="N104" s="140" t="s">
        <v>45</v>
      </c>
      <c r="P104" s="141">
        <f t="shared" si="1"/>
        <v>0</v>
      </c>
      <c r="Q104" s="141">
        <v>0</v>
      </c>
      <c r="R104" s="141">
        <f t="shared" si="2"/>
        <v>0</v>
      </c>
      <c r="S104" s="141">
        <v>0</v>
      </c>
      <c r="T104" s="142">
        <f t="shared" si="3"/>
        <v>0</v>
      </c>
      <c r="AR104" s="143" t="s">
        <v>2190</v>
      </c>
      <c r="AT104" s="143" t="s">
        <v>212</v>
      </c>
      <c r="AU104" s="143" t="s">
        <v>83</v>
      </c>
      <c r="AY104" s="18" t="s">
        <v>210</v>
      </c>
      <c r="BE104" s="144">
        <f t="shared" si="4"/>
        <v>0</v>
      </c>
      <c r="BF104" s="144">
        <f t="shared" si="5"/>
        <v>0</v>
      </c>
      <c r="BG104" s="144">
        <f t="shared" si="6"/>
        <v>0</v>
      </c>
      <c r="BH104" s="144">
        <f t="shared" si="7"/>
        <v>0</v>
      </c>
      <c r="BI104" s="144">
        <f t="shared" si="8"/>
        <v>0</v>
      </c>
      <c r="BJ104" s="18" t="s">
        <v>81</v>
      </c>
      <c r="BK104" s="144">
        <f t="shared" si="9"/>
        <v>0</v>
      </c>
      <c r="BL104" s="18" t="s">
        <v>2190</v>
      </c>
      <c r="BM104" s="143" t="s">
        <v>4905</v>
      </c>
    </row>
    <row r="105" spans="2:65" s="1" customFormat="1" ht="21.75" customHeight="1">
      <c r="B105" s="33"/>
      <c r="C105" s="132" t="s">
        <v>349</v>
      </c>
      <c r="D105" s="132" t="s">
        <v>212</v>
      </c>
      <c r="E105" s="133" t="s">
        <v>4906</v>
      </c>
      <c r="F105" s="134" t="s">
        <v>4907</v>
      </c>
      <c r="G105" s="135" t="s">
        <v>295</v>
      </c>
      <c r="H105" s="136">
        <v>1</v>
      </c>
      <c r="I105" s="137"/>
      <c r="J105" s="138">
        <f t="shared" si="0"/>
        <v>0</v>
      </c>
      <c r="K105" s="134" t="s">
        <v>296</v>
      </c>
      <c r="L105" s="33"/>
      <c r="M105" s="139" t="s">
        <v>19</v>
      </c>
      <c r="N105" s="140" t="s">
        <v>45</v>
      </c>
      <c r="P105" s="141">
        <f t="shared" si="1"/>
        <v>0</v>
      </c>
      <c r="Q105" s="141">
        <v>0</v>
      </c>
      <c r="R105" s="141">
        <f t="shared" si="2"/>
        <v>0</v>
      </c>
      <c r="S105" s="141">
        <v>0</v>
      </c>
      <c r="T105" s="142">
        <f t="shared" si="3"/>
        <v>0</v>
      </c>
      <c r="AR105" s="143" t="s">
        <v>2190</v>
      </c>
      <c r="AT105" s="143" t="s">
        <v>212</v>
      </c>
      <c r="AU105" s="143" t="s">
        <v>83</v>
      </c>
      <c r="AY105" s="18" t="s">
        <v>210</v>
      </c>
      <c r="BE105" s="144">
        <f t="shared" si="4"/>
        <v>0</v>
      </c>
      <c r="BF105" s="144">
        <f t="shared" si="5"/>
        <v>0</v>
      </c>
      <c r="BG105" s="144">
        <f t="shared" si="6"/>
        <v>0</v>
      </c>
      <c r="BH105" s="144">
        <f t="shared" si="7"/>
        <v>0</v>
      </c>
      <c r="BI105" s="144">
        <f t="shared" si="8"/>
        <v>0</v>
      </c>
      <c r="BJ105" s="18" t="s">
        <v>81</v>
      </c>
      <c r="BK105" s="144">
        <f t="shared" si="9"/>
        <v>0</v>
      </c>
      <c r="BL105" s="18" t="s">
        <v>2190</v>
      </c>
      <c r="BM105" s="143" t="s">
        <v>4908</v>
      </c>
    </row>
    <row r="106" spans="2:65" s="1" customFormat="1" ht="16.5" customHeight="1">
      <c r="B106" s="33"/>
      <c r="C106" s="132" t="s">
        <v>8</v>
      </c>
      <c r="D106" s="132" t="s">
        <v>212</v>
      </c>
      <c r="E106" s="133" t="s">
        <v>4909</v>
      </c>
      <c r="F106" s="134" t="s">
        <v>4910</v>
      </c>
      <c r="G106" s="135" t="s">
        <v>295</v>
      </c>
      <c r="H106" s="136">
        <v>1</v>
      </c>
      <c r="I106" s="137"/>
      <c r="J106" s="138">
        <f t="shared" si="0"/>
        <v>0</v>
      </c>
      <c r="K106" s="134" t="s">
        <v>296</v>
      </c>
      <c r="L106" s="33"/>
      <c r="M106" s="139" t="s">
        <v>19</v>
      </c>
      <c r="N106" s="140" t="s">
        <v>45</v>
      </c>
      <c r="P106" s="141">
        <f t="shared" si="1"/>
        <v>0</v>
      </c>
      <c r="Q106" s="141">
        <v>0</v>
      </c>
      <c r="R106" s="141">
        <f t="shared" si="2"/>
        <v>0</v>
      </c>
      <c r="S106" s="141">
        <v>0</v>
      </c>
      <c r="T106" s="142">
        <f t="shared" si="3"/>
        <v>0</v>
      </c>
      <c r="AR106" s="143" t="s">
        <v>2190</v>
      </c>
      <c r="AT106" s="143" t="s">
        <v>212</v>
      </c>
      <c r="AU106" s="143" t="s">
        <v>83</v>
      </c>
      <c r="AY106" s="18" t="s">
        <v>210</v>
      </c>
      <c r="BE106" s="144">
        <f t="shared" si="4"/>
        <v>0</v>
      </c>
      <c r="BF106" s="144">
        <f t="shared" si="5"/>
        <v>0</v>
      </c>
      <c r="BG106" s="144">
        <f t="shared" si="6"/>
        <v>0</v>
      </c>
      <c r="BH106" s="144">
        <f t="shared" si="7"/>
        <v>0</v>
      </c>
      <c r="BI106" s="144">
        <f t="shared" si="8"/>
        <v>0</v>
      </c>
      <c r="BJ106" s="18" t="s">
        <v>81</v>
      </c>
      <c r="BK106" s="144">
        <f t="shared" si="9"/>
        <v>0</v>
      </c>
      <c r="BL106" s="18" t="s">
        <v>2190</v>
      </c>
      <c r="BM106" s="143" t="s">
        <v>4911</v>
      </c>
    </row>
    <row r="107" spans="2:65" s="1" customFormat="1" ht="16.5" customHeight="1">
      <c r="B107" s="33"/>
      <c r="C107" s="132" t="s">
        <v>368</v>
      </c>
      <c r="D107" s="132" t="s">
        <v>212</v>
      </c>
      <c r="E107" s="133" t="s">
        <v>4912</v>
      </c>
      <c r="F107" s="134" t="s">
        <v>4913</v>
      </c>
      <c r="G107" s="135" t="s">
        <v>295</v>
      </c>
      <c r="H107" s="136">
        <v>1</v>
      </c>
      <c r="I107" s="137"/>
      <c r="J107" s="138">
        <f t="shared" si="0"/>
        <v>0</v>
      </c>
      <c r="K107" s="134" t="s">
        <v>296</v>
      </c>
      <c r="L107" s="33"/>
      <c r="M107" s="139" t="s">
        <v>19</v>
      </c>
      <c r="N107" s="140" t="s">
        <v>45</v>
      </c>
      <c r="P107" s="141">
        <f t="shared" si="1"/>
        <v>0</v>
      </c>
      <c r="Q107" s="141">
        <v>0</v>
      </c>
      <c r="R107" s="141">
        <f t="shared" si="2"/>
        <v>0</v>
      </c>
      <c r="S107" s="141">
        <v>0</v>
      </c>
      <c r="T107" s="142">
        <f t="shared" si="3"/>
        <v>0</v>
      </c>
      <c r="AR107" s="143" t="s">
        <v>2190</v>
      </c>
      <c r="AT107" s="143" t="s">
        <v>212</v>
      </c>
      <c r="AU107" s="143" t="s">
        <v>83</v>
      </c>
      <c r="AY107" s="18" t="s">
        <v>210</v>
      </c>
      <c r="BE107" s="144">
        <f t="shared" si="4"/>
        <v>0</v>
      </c>
      <c r="BF107" s="144">
        <f t="shared" si="5"/>
        <v>0</v>
      </c>
      <c r="BG107" s="144">
        <f t="shared" si="6"/>
        <v>0</v>
      </c>
      <c r="BH107" s="144">
        <f t="shared" si="7"/>
        <v>0</v>
      </c>
      <c r="BI107" s="144">
        <f t="shared" si="8"/>
        <v>0</v>
      </c>
      <c r="BJ107" s="18" t="s">
        <v>81</v>
      </c>
      <c r="BK107" s="144">
        <f t="shared" si="9"/>
        <v>0</v>
      </c>
      <c r="BL107" s="18" t="s">
        <v>2190</v>
      </c>
      <c r="BM107" s="143" t="s">
        <v>4914</v>
      </c>
    </row>
    <row r="108" spans="2:63" s="11" customFormat="1" ht="22.9" customHeight="1">
      <c r="B108" s="120"/>
      <c r="D108" s="121" t="s">
        <v>73</v>
      </c>
      <c r="E108" s="130" t="s">
        <v>2251</v>
      </c>
      <c r="F108" s="130" t="s">
        <v>2252</v>
      </c>
      <c r="I108" s="123"/>
      <c r="J108" s="131">
        <f>BK108</f>
        <v>0</v>
      </c>
      <c r="L108" s="120"/>
      <c r="M108" s="125"/>
      <c r="P108" s="126">
        <f>SUM(P109:P112)</f>
        <v>0</v>
      </c>
      <c r="R108" s="126">
        <f>SUM(R109:R112)</f>
        <v>0</v>
      </c>
      <c r="T108" s="127">
        <f>SUM(T109:T112)</f>
        <v>0</v>
      </c>
      <c r="AR108" s="121" t="s">
        <v>267</v>
      </c>
      <c r="AT108" s="128" t="s">
        <v>73</v>
      </c>
      <c r="AU108" s="128" t="s">
        <v>81</v>
      </c>
      <c r="AY108" s="121" t="s">
        <v>210</v>
      </c>
      <c r="BK108" s="129">
        <f>SUM(BK109:BK112)</f>
        <v>0</v>
      </c>
    </row>
    <row r="109" spans="2:65" s="1" customFormat="1" ht="16.5" customHeight="1">
      <c r="B109" s="33"/>
      <c r="C109" s="132" t="s">
        <v>374</v>
      </c>
      <c r="D109" s="132" t="s">
        <v>212</v>
      </c>
      <c r="E109" s="133" t="s">
        <v>4915</v>
      </c>
      <c r="F109" s="134" t="s">
        <v>4916</v>
      </c>
      <c r="G109" s="135" t="s">
        <v>2244</v>
      </c>
      <c r="H109" s="136">
        <v>18000</v>
      </c>
      <c r="I109" s="137"/>
      <c r="J109" s="138">
        <f>ROUND(I109*H109,2)</f>
        <v>0</v>
      </c>
      <c r="K109" s="134" t="s">
        <v>296</v>
      </c>
      <c r="L109" s="33"/>
      <c r="M109" s="139" t="s">
        <v>19</v>
      </c>
      <c r="N109" s="140" t="s">
        <v>45</v>
      </c>
      <c r="P109" s="141">
        <f>O109*H109</f>
        <v>0</v>
      </c>
      <c r="Q109" s="141">
        <v>0</v>
      </c>
      <c r="R109" s="141">
        <f>Q109*H109</f>
        <v>0</v>
      </c>
      <c r="S109" s="141">
        <v>0</v>
      </c>
      <c r="T109" s="142">
        <f>S109*H109</f>
        <v>0</v>
      </c>
      <c r="AR109" s="143" t="s">
        <v>2190</v>
      </c>
      <c r="AT109" s="143" t="s">
        <v>212</v>
      </c>
      <c r="AU109" s="143" t="s">
        <v>83</v>
      </c>
      <c r="AY109" s="18" t="s">
        <v>210</v>
      </c>
      <c r="BE109" s="144">
        <f>IF(N109="základní",J109,0)</f>
        <v>0</v>
      </c>
      <c r="BF109" s="144">
        <f>IF(N109="snížená",J109,0)</f>
        <v>0</v>
      </c>
      <c r="BG109" s="144">
        <f>IF(N109="zákl. přenesená",J109,0)</f>
        <v>0</v>
      </c>
      <c r="BH109" s="144">
        <f>IF(N109="sníž. přenesená",J109,0)</f>
        <v>0</v>
      </c>
      <c r="BI109" s="144">
        <f>IF(N109="nulová",J109,0)</f>
        <v>0</v>
      </c>
      <c r="BJ109" s="18" t="s">
        <v>81</v>
      </c>
      <c r="BK109" s="144">
        <f>ROUND(I109*H109,2)</f>
        <v>0</v>
      </c>
      <c r="BL109" s="18" t="s">
        <v>2190</v>
      </c>
      <c r="BM109" s="143" t="s">
        <v>4917</v>
      </c>
    </row>
    <row r="110" spans="2:51" s="12" customFormat="1" ht="11.25">
      <c r="B110" s="149"/>
      <c r="D110" s="150" t="s">
        <v>221</v>
      </c>
      <c r="E110" s="151" t="s">
        <v>19</v>
      </c>
      <c r="F110" s="152" t="s">
        <v>4918</v>
      </c>
      <c r="H110" s="151" t="s">
        <v>19</v>
      </c>
      <c r="I110" s="153"/>
      <c r="L110" s="149"/>
      <c r="M110" s="154"/>
      <c r="T110" s="155"/>
      <c r="AT110" s="151" t="s">
        <v>221</v>
      </c>
      <c r="AU110" s="151" t="s">
        <v>83</v>
      </c>
      <c r="AV110" s="12" t="s">
        <v>81</v>
      </c>
      <c r="AW110" s="12" t="s">
        <v>34</v>
      </c>
      <c r="AX110" s="12" t="s">
        <v>74</v>
      </c>
      <c r="AY110" s="151" t="s">
        <v>210</v>
      </c>
    </row>
    <row r="111" spans="2:51" s="13" customFormat="1" ht="11.25">
      <c r="B111" s="156"/>
      <c r="D111" s="150" t="s">
        <v>221</v>
      </c>
      <c r="E111" s="157" t="s">
        <v>19</v>
      </c>
      <c r="F111" s="158" t="s">
        <v>4919</v>
      </c>
      <c r="H111" s="159">
        <v>18000</v>
      </c>
      <c r="I111" s="160"/>
      <c r="L111" s="156"/>
      <c r="M111" s="161"/>
      <c r="T111" s="162"/>
      <c r="AT111" s="157" t="s">
        <v>221</v>
      </c>
      <c r="AU111" s="157" t="s">
        <v>83</v>
      </c>
      <c r="AV111" s="13" t="s">
        <v>83</v>
      </c>
      <c r="AW111" s="13" t="s">
        <v>34</v>
      </c>
      <c r="AX111" s="13" t="s">
        <v>81</v>
      </c>
      <c r="AY111" s="157" t="s">
        <v>210</v>
      </c>
    </row>
    <row r="112" spans="2:65" s="1" customFormat="1" ht="16.5" customHeight="1">
      <c r="B112" s="33"/>
      <c r="C112" s="132" t="s">
        <v>386</v>
      </c>
      <c r="D112" s="132" t="s">
        <v>212</v>
      </c>
      <c r="E112" s="133" t="s">
        <v>4920</v>
      </c>
      <c r="F112" s="134" t="s">
        <v>4921</v>
      </c>
      <c r="G112" s="135" t="s">
        <v>2244</v>
      </c>
      <c r="H112" s="136">
        <v>1</v>
      </c>
      <c r="I112" s="137"/>
      <c r="J112" s="138">
        <f>ROUND(I112*H112,2)</f>
        <v>0</v>
      </c>
      <c r="K112" s="134" t="s">
        <v>296</v>
      </c>
      <c r="L112" s="33"/>
      <c r="M112" s="189" t="s">
        <v>19</v>
      </c>
      <c r="N112" s="190" t="s">
        <v>45</v>
      </c>
      <c r="O112" s="191"/>
      <c r="P112" s="192">
        <f>O112*H112</f>
        <v>0</v>
      </c>
      <c r="Q112" s="192">
        <v>0</v>
      </c>
      <c r="R112" s="192">
        <f>Q112*H112</f>
        <v>0</v>
      </c>
      <c r="S112" s="192">
        <v>0</v>
      </c>
      <c r="T112" s="193">
        <f>S112*H112</f>
        <v>0</v>
      </c>
      <c r="AR112" s="143" t="s">
        <v>2190</v>
      </c>
      <c r="AT112" s="143" t="s">
        <v>212</v>
      </c>
      <c r="AU112" s="143" t="s">
        <v>83</v>
      </c>
      <c r="AY112" s="18" t="s">
        <v>210</v>
      </c>
      <c r="BE112" s="144">
        <f>IF(N112="základní",J112,0)</f>
        <v>0</v>
      </c>
      <c r="BF112" s="144">
        <f>IF(N112="snížená",J112,0)</f>
        <v>0</v>
      </c>
      <c r="BG112" s="144">
        <f>IF(N112="zákl. přenesená",J112,0)</f>
        <v>0</v>
      </c>
      <c r="BH112" s="144">
        <f>IF(N112="sníž. přenesená",J112,0)</f>
        <v>0</v>
      </c>
      <c r="BI112" s="144">
        <f>IF(N112="nulová",J112,0)</f>
        <v>0</v>
      </c>
      <c r="BJ112" s="18" t="s">
        <v>81</v>
      </c>
      <c r="BK112" s="144">
        <f>ROUND(I112*H112,2)</f>
        <v>0</v>
      </c>
      <c r="BL112" s="18" t="s">
        <v>2190</v>
      </c>
      <c r="BM112" s="143" t="s">
        <v>4922</v>
      </c>
    </row>
    <row r="113" spans="2:12" s="1" customFormat="1" ht="6.95" customHeight="1">
      <c r="B113" s="42"/>
      <c r="C113" s="43"/>
      <c r="D113" s="43"/>
      <c r="E113" s="43"/>
      <c r="F113" s="43"/>
      <c r="G113" s="43"/>
      <c r="H113" s="43"/>
      <c r="I113" s="43"/>
      <c r="J113" s="43"/>
      <c r="K113" s="43"/>
      <c r="L113" s="33"/>
    </row>
  </sheetData>
  <sheetProtection algorithmName="SHA-512" hashValue="FDK6a2keqEw88qpgBAzmYujeBxfWEZ+qVIL8srySGoxIrVEXjzKIFmcUQD2pEXG5QaxZI/0dr85PNdyUb5nXXQ==" saltValue="lvuaszHd+XEId6cd5TL4U17dD3y7NnJdxX2Uhoa5UnWrbHK8usUw0kK7OjpMDpdfWCVYmfRQhvIaeuQNIUaowA==" spinCount="100000" sheet="1" objects="1" scenarios="1" formatColumns="0" formatRows="0" autoFilter="0"/>
  <autoFilter ref="C87:K112"/>
  <mergeCells count="12">
    <mergeCell ref="E80:H80"/>
    <mergeCell ref="L2:V2"/>
    <mergeCell ref="E50:H50"/>
    <mergeCell ref="E52:H52"/>
    <mergeCell ref="E54:H54"/>
    <mergeCell ref="E76:H76"/>
    <mergeCell ref="E78:H78"/>
    <mergeCell ref="E7:H7"/>
    <mergeCell ref="E9:H9"/>
    <mergeCell ref="E11:H11"/>
    <mergeCell ref="E20:H20"/>
    <mergeCell ref="E29:H29"/>
  </mergeCells>
  <hyperlinks>
    <hyperlink ref="F92" r:id="rId1" display="https://podminky.urs.cz/item/CS_URS_2022_02/012002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2:BM918"/>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8"/>
      <c r="M2" s="288"/>
      <c r="N2" s="288"/>
      <c r="O2" s="288"/>
      <c r="P2" s="288"/>
      <c r="Q2" s="288"/>
      <c r="R2" s="288"/>
      <c r="S2" s="288"/>
      <c r="T2" s="288"/>
      <c r="U2" s="288"/>
      <c r="V2" s="288"/>
      <c r="AT2" s="18" t="s">
        <v>148</v>
      </c>
    </row>
    <row r="3" spans="2:46" ht="6.95" customHeight="1">
      <c r="B3" s="19"/>
      <c r="C3" s="20"/>
      <c r="D3" s="20"/>
      <c r="E3" s="20"/>
      <c r="F3" s="20"/>
      <c r="G3" s="20"/>
      <c r="H3" s="20"/>
      <c r="I3" s="20"/>
      <c r="J3" s="20"/>
      <c r="K3" s="20"/>
      <c r="L3" s="21"/>
      <c r="AT3" s="18" t="s">
        <v>83</v>
      </c>
    </row>
    <row r="4" spans="2:46" ht="24.95" customHeight="1">
      <c r="B4" s="21"/>
      <c r="D4" s="22" t="s">
        <v>166</v>
      </c>
      <c r="L4" s="21"/>
      <c r="M4" s="91" t="s">
        <v>10</v>
      </c>
      <c r="AT4" s="18" t="s">
        <v>4</v>
      </c>
    </row>
    <row r="5" spans="2:12" ht="6.95" customHeight="1">
      <c r="B5" s="21"/>
      <c r="L5" s="21"/>
    </row>
    <row r="6" spans="2:12" ht="12" customHeight="1">
      <c r="B6" s="21"/>
      <c r="D6" s="28" t="s">
        <v>16</v>
      </c>
      <c r="L6" s="21"/>
    </row>
    <row r="7" spans="2:12" ht="16.5" customHeight="1">
      <c r="B7" s="21"/>
      <c r="E7" s="326" t="str">
        <f>'Rekapitulace stavby'!K6</f>
        <v>Revitalizace Starého děkanství, Nymburk</v>
      </c>
      <c r="F7" s="327"/>
      <c r="G7" s="327"/>
      <c r="H7" s="327"/>
      <c r="L7" s="21"/>
    </row>
    <row r="8" spans="2:12" ht="12.75">
      <c r="B8" s="21"/>
      <c r="D8" s="28" t="s">
        <v>167</v>
      </c>
      <c r="L8" s="21"/>
    </row>
    <row r="9" spans="2:12" ht="16.5" customHeight="1">
      <c r="B9" s="21"/>
      <c r="E9" s="326" t="s">
        <v>4923</v>
      </c>
      <c r="F9" s="288"/>
      <c r="G9" s="288"/>
      <c r="H9" s="288"/>
      <c r="L9" s="21"/>
    </row>
    <row r="10" spans="2:12" ht="12" customHeight="1">
      <c r="B10" s="21"/>
      <c r="D10" s="28" t="s">
        <v>169</v>
      </c>
      <c r="L10" s="21"/>
    </row>
    <row r="11" spans="2:12" s="1" customFormat="1" ht="16.5" customHeight="1">
      <c r="B11" s="33"/>
      <c r="E11" s="322" t="s">
        <v>170</v>
      </c>
      <c r="F11" s="328"/>
      <c r="G11" s="328"/>
      <c r="H11" s="328"/>
      <c r="L11" s="33"/>
    </row>
    <row r="12" spans="2:12" s="1" customFormat="1" ht="12" customHeight="1">
      <c r="B12" s="33"/>
      <c r="D12" s="28" t="s">
        <v>171</v>
      </c>
      <c r="L12" s="33"/>
    </row>
    <row r="13" spans="2:12" s="1" customFormat="1" ht="16.5" customHeight="1">
      <c r="B13" s="33"/>
      <c r="E13" s="309" t="s">
        <v>172</v>
      </c>
      <c r="F13" s="328"/>
      <c r="G13" s="328"/>
      <c r="H13" s="328"/>
      <c r="L13" s="33"/>
    </row>
    <row r="14" spans="2:12" s="1" customFormat="1" ht="11.25">
      <c r="B14" s="33"/>
      <c r="L14" s="33"/>
    </row>
    <row r="15" spans="2:12" s="1" customFormat="1" ht="12" customHeight="1">
      <c r="B15" s="33"/>
      <c r="D15" s="28" t="s">
        <v>18</v>
      </c>
      <c r="F15" s="26" t="s">
        <v>19</v>
      </c>
      <c r="I15" s="28" t="s">
        <v>20</v>
      </c>
      <c r="J15" s="26" t="s">
        <v>19</v>
      </c>
      <c r="L15" s="33"/>
    </row>
    <row r="16" spans="2:12" s="1" customFormat="1" ht="12" customHeight="1">
      <c r="B16" s="33"/>
      <c r="D16" s="28" t="s">
        <v>21</v>
      </c>
      <c r="F16" s="26" t="s">
        <v>27</v>
      </c>
      <c r="I16" s="28" t="s">
        <v>23</v>
      </c>
      <c r="J16" s="50" t="str">
        <f>'Rekapitulace stavby'!AN8</f>
        <v>2. 5. 2022</v>
      </c>
      <c r="L16" s="33"/>
    </row>
    <row r="17" spans="2:12" s="1" customFormat="1" ht="10.9" customHeight="1">
      <c r="B17" s="33"/>
      <c r="L17" s="33"/>
    </row>
    <row r="18" spans="2:12" s="1" customFormat="1" ht="12" customHeight="1">
      <c r="B18" s="33"/>
      <c r="D18" s="28" t="s">
        <v>25</v>
      </c>
      <c r="I18" s="28" t="s">
        <v>26</v>
      </c>
      <c r="J18" s="26" t="str">
        <f>IF('Rekapitulace stavby'!AN10="","",'Rekapitulace stavby'!AN10)</f>
        <v/>
      </c>
      <c r="L18" s="33"/>
    </row>
    <row r="19" spans="2:12" s="1" customFormat="1" ht="18" customHeight="1">
      <c r="B19" s="33"/>
      <c r="E19" s="26" t="str">
        <f>IF('Rekapitulace stavby'!E11="","",'Rekapitulace stavby'!E11)</f>
        <v xml:space="preserve"> </v>
      </c>
      <c r="I19" s="28" t="s">
        <v>28</v>
      </c>
      <c r="J19" s="26" t="str">
        <f>IF('Rekapitulace stavby'!AN11="","",'Rekapitulace stavby'!AN11)</f>
        <v/>
      </c>
      <c r="L19" s="33"/>
    </row>
    <row r="20" spans="2:12" s="1" customFormat="1" ht="6.95" customHeight="1">
      <c r="B20" s="33"/>
      <c r="L20" s="33"/>
    </row>
    <row r="21" spans="2:12" s="1" customFormat="1" ht="12" customHeight="1">
      <c r="B21" s="33"/>
      <c r="D21" s="28" t="s">
        <v>29</v>
      </c>
      <c r="I21" s="28" t="s">
        <v>26</v>
      </c>
      <c r="J21" s="29" t="str">
        <f>'Rekapitulace stavby'!AN13</f>
        <v>Vyplň údaj</v>
      </c>
      <c r="L21" s="33"/>
    </row>
    <row r="22" spans="2:12" s="1" customFormat="1" ht="18" customHeight="1">
      <c r="B22" s="33"/>
      <c r="E22" s="329" t="str">
        <f>'Rekapitulace stavby'!E14</f>
        <v>Vyplň údaj</v>
      </c>
      <c r="F22" s="287"/>
      <c r="G22" s="287"/>
      <c r="H22" s="287"/>
      <c r="I22" s="28" t="s">
        <v>28</v>
      </c>
      <c r="J22" s="29" t="str">
        <f>'Rekapitulace stavby'!AN14</f>
        <v>Vyplň údaj</v>
      </c>
      <c r="L22" s="33"/>
    </row>
    <row r="23" spans="2:12" s="1" customFormat="1" ht="6.95" customHeight="1">
      <c r="B23" s="33"/>
      <c r="L23" s="33"/>
    </row>
    <row r="24" spans="2:12" s="1" customFormat="1" ht="12" customHeight="1">
      <c r="B24" s="33"/>
      <c r="D24" s="28" t="s">
        <v>31</v>
      </c>
      <c r="I24" s="28" t="s">
        <v>26</v>
      </c>
      <c r="J24" s="26" t="s">
        <v>32</v>
      </c>
      <c r="L24" s="33"/>
    </row>
    <row r="25" spans="2:12" s="1" customFormat="1" ht="18" customHeight="1">
      <c r="B25" s="33"/>
      <c r="E25" s="26" t="s">
        <v>33</v>
      </c>
      <c r="I25" s="28" t="s">
        <v>28</v>
      </c>
      <c r="J25" s="26" t="s">
        <v>19</v>
      </c>
      <c r="L25" s="33"/>
    </row>
    <row r="26" spans="2:12" s="1" customFormat="1" ht="6.95" customHeight="1">
      <c r="B26" s="33"/>
      <c r="L26" s="33"/>
    </row>
    <row r="27" spans="2:12" s="1" customFormat="1" ht="12" customHeight="1">
      <c r="B27" s="33"/>
      <c r="D27" s="28" t="s">
        <v>35</v>
      </c>
      <c r="I27" s="28" t="s">
        <v>26</v>
      </c>
      <c r="J27" s="26" t="str">
        <f>IF('Rekapitulace stavby'!AN19="","",'Rekapitulace stavby'!AN19)</f>
        <v>47747528</v>
      </c>
      <c r="L27" s="33"/>
    </row>
    <row r="28" spans="2:12" s="1" customFormat="1" ht="18" customHeight="1">
      <c r="B28" s="33"/>
      <c r="E28" s="26" t="str">
        <f>IF('Rekapitulace stavby'!E20="","",'Rekapitulace stavby'!E20)</f>
        <v>Veronika Šoulová</v>
      </c>
      <c r="I28" s="28" t="s">
        <v>28</v>
      </c>
      <c r="J28" s="26" t="str">
        <f>IF('Rekapitulace stavby'!AN20="","",'Rekapitulace stavby'!AN20)</f>
        <v/>
      </c>
      <c r="L28" s="33"/>
    </row>
    <row r="29" spans="2:12" s="1" customFormat="1" ht="6.95" customHeight="1">
      <c r="B29" s="33"/>
      <c r="L29" s="33"/>
    </row>
    <row r="30" spans="2:12" s="1" customFormat="1" ht="12" customHeight="1">
      <c r="B30" s="33"/>
      <c r="D30" s="28" t="s">
        <v>38</v>
      </c>
      <c r="L30" s="33"/>
    </row>
    <row r="31" spans="2:12" s="7" customFormat="1" ht="16.5" customHeight="1">
      <c r="B31" s="92"/>
      <c r="E31" s="292" t="s">
        <v>19</v>
      </c>
      <c r="F31" s="292"/>
      <c r="G31" s="292"/>
      <c r="H31" s="292"/>
      <c r="L31" s="92"/>
    </row>
    <row r="32" spans="2:12" s="1" customFormat="1" ht="6.95" customHeight="1">
      <c r="B32" s="33"/>
      <c r="L32" s="33"/>
    </row>
    <row r="33" spans="2:12" s="1" customFormat="1" ht="6.95" customHeight="1">
      <c r="B33" s="33"/>
      <c r="D33" s="51"/>
      <c r="E33" s="51"/>
      <c r="F33" s="51"/>
      <c r="G33" s="51"/>
      <c r="H33" s="51"/>
      <c r="I33" s="51"/>
      <c r="J33" s="51"/>
      <c r="K33" s="51"/>
      <c r="L33" s="33"/>
    </row>
    <row r="34" spans="2:12" s="1" customFormat="1" ht="25.35" customHeight="1">
      <c r="B34" s="33"/>
      <c r="D34" s="93" t="s">
        <v>40</v>
      </c>
      <c r="J34" s="64">
        <f>ROUND(J103,2)</f>
        <v>0</v>
      </c>
      <c r="L34" s="33"/>
    </row>
    <row r="35" spans="2:12" s="1" customFormat="1" ht="6.95" customHeight="1">
      <c r="B35" s="33"/>
      <c r="D35" s="51"/>
      <c r="E35" s="51"/>
      <c r="F35" s="51"/>
      <c r="G35" s="51"/>
      <c r="H35" s="51"/>
      <c r="I35" s="51"/>
      <c r="J35" s="51"/>
      <c r="K35" s="51"/>
      <c r="L35" s="33"/>
    </row>
    <row r="36" spans="2:12" s="1" customFormat="1" ht="14.45" customHeight="1">
      <c r="B36" s="33"/>
      <c r="F36" s="36" t="s">
        <v>42</v>
      </c>
      <c r="I36" s="36" t="s">
        <v>41</v>
      </c>
      <c r="J36" s="36" t="s">
        <v>43</v>
      </c>
      <c r="L36" s="33"/>
    </row>
    <row r="37" spans="2:12" s="1" customFormat="1" ht="14.45" customHeight="1">
      <c r="B37" s="33"/>
      <c r="D37" s="53" t="s">
        <v>44</v>
      </c>
      <c r="E37" s="28" t="s">
        <v>45</v>
      </c>
      <c r="F37" s="83">
        <f>ROUND((SUM(BE103:BE917)),2)</f>
        <v>0</v>
      </c>
      <c r="I37" s="94">
        <v>0.21</v>
      </c>
      <c r="J37" s="83">
        <f>ROUND(((SUM(BE103:BE917))*I37),2)</f>
        <v>0</v>
      </c>
      <c r="L37" s="33"/>
    </row>
    <row r="38" spans="2:12" s="1" customFormat="1" ht="14.45" customHeight="1">
      <c r="B38" s="33"/>
      <c r="E38" s="28" t="s">
        <v>46</v>
      </c>
      <c r="F38" s="83">
        <f>ROUND((SUM(BF103:BF917)),2)</f>
        <v>0</v>
      </c>
      <c r="I38" s="94">
        <v>0.15</v>
      </c>
      <c r="J38" s="83">
        <f>ROUND(((SUM(BF103:BF917))*I38),2)</f>
        <v>0</v>
      </c>
      <c r="L38" s="33"/>
    </row>
    <row r="39" spans="2:12" s="1" customFormat="1" ht="14.45" customHeight="1" hidden="1">
      <c r="B39" s="33"/>
      <c r="E39" s="28" t="s">
        <v>47</v>
      </c>
      <c r="F39" s="83">
        <f>ROUND((SUM(BG103:BG917)),2)</f>
        <v>0</v>
      </c>
      <c r="I39" s="94">
        <v>0.21</v>
      </c>
      <c r="J39" s="83">
        <f>0</f>
        <v>0</v>
      </c>
      <c r="L39" s="33"/>
    </row>
    <row r="40" spans="2:12" s="1" customFormat="1" ht="14.45" customHeight="1" hidden="1">
      <c r="B40" s="33"/>
      <c r="E40" s="28" t="s">
        <v>48</v>
      </c>
      <c r="F40" s="83">
        <f>ROUND((SUM(BH103:BH917)),2)</f>
        <v>0</v>
      </c>
      <c r="I40" s="94">
        <v>0.15</v>
      </c>
      <c r="J40" s="83">
        <f>0</f>
        <v>0</v>
      </c>
      <c r="L40" s="33"/>
    </row>
    <row r="41" spans="2:12" s="1" customFormat="1" ht="14.45" customHeight="1" hidden="1">
      <c r="B41" s="33"/>
      <c r="E41" s="28" t="s">
        <v>49</v>
      </c>
      <c r="F41" s="83">
        <f>ROUND((SUM(BI103:BI917)),2)</f>
        <v>0</v>
      </c>
      <c r="I41" s="94">
        <v>0</v>
      </c>
      <c r="J41" s="83">
        <f>0</f>
        <v>0</v>
      </c>
      <c r="L41" s="33"/>
    </row>
    <row r="42" spans="2:12" s="1" customFormat="1" ht="6.95" customHeight="1">
      <c r="B42" s="33"/>
      <c r="L42" s="33"/>
    </row>
    <row r="43" spans="2:12" s="1" customFormat="1" ht="25.35" customHeight="1">
      <c r="B43" s="33"/>
      <c r="C43" s="95"/>
      <c r="D43" s="96" t="s">
        <v>50</v>
      </c>
      <c r="E43" s="55"/>
      <c r="F43" s="55"/>
      <c r="G43" s="97" t="s">
        <v>51</v>
      </c>
      <c r="H43" s="98" t="s">
        <v>52</v>
      </c>
      <c r="I43" s="55"/>
      <c r="J43" s="99">
        <f>SUM(J34:J41)</f>
        <v>0</v>
      </c>
      <c r="K43" s="100"/>
      <c r="L43" s="33"/>
    </row>
    <row r="44" spans="2:12" s="1" customFormat="1" ht="14.45" customHeight="1">
      <c r="B44" s="42"/>
      <c r="C44" s="43"/>
      <c r="D44" s="43"/>
      <c r="E44" s="43"/>
      <c r="F44" s="43"/>
      <c r="G44" s="43"/>
      <c r="H44" s="43"/>
      <c r="I44" s="43"/>
      <c r="J44" s="43"/>
      <c r="K44" s="43"/>
      <c r="L44" s="33"/>
    </row>
    <row r="48" spans="2:12" s="1" customFormat="1" ht="6.95" customHeight="1">
      <c r="B48" s="44"/>
      <c r="C48" s="45"/>
      <c r="D48" s="45"/>
      <c r="E48" s="45"/>
      <c r="F48" s="45"/>
      <c r="G48" s="45"/>
      <c r="H48" s="45"/>
      <c r="I48" s="45"/>
      <c r="J48" s="45"/>
      <c r="K48" s="45"/>
      <c r="L48" s="33"/>
    </row>
    <row r="49" spans="2:12" s="1" customFormat="1" ht="24.95" customHeight="1">
      <c r="B49" s="33"/>
      <c r="C49" s="22" t="s">
        <v>173</v>
      </c>
      <c r="L49" s="33"/>
    </row>
    <row r="50" spans="2:12" s="1" customFormat="1" ht="6.95" customHeight="1">
      <c r="B50" s="33"/>
      <c r="L50" s="33"/>
    </row>
    <row r="51" spans="2:12" s="1" customFormat="1" ht="12" customHeight="1">
      <c r="B51" s="33"/>
      <c r="C51" s="28" t="s">
        <v>16</v>
      </c>
      <c r="L51" s="33"/>
    </row>
    <row r="52" spans="2:12" s="1" customFormat="1" ht="16.5" customHeight="1">
      <c r="B52" s="33"/>
      <c r="E52" s="326" t="str">
        <f>E7</f>
        <v>Revitalizace Starého děkanství, Nymburk</v>
      </c>
      <c r="F52" s="327"/>
      <c r="G52" s="327"/>
      <c r="H52" s="327"/>
      <c r="L52" s="33"/>
    </row>
    <row r="53" spans="2:12" ht="12" customHeight="1">
      <c r="B53" s="21"/>
      <c r="C53" s="28" t="s">
        <v>167</v>
      </c>
      <c r="L53" s="21"/>
    </row>
    <row r="54" spans="2:12" ht="16.5" customHeight="1">
      <c r="B54" s="21"/>
      <c r="E54" s="326" t="s">
        <v>4923</v>
      </c>
      <c r="F54" s="288"/>
      <c r="G54" s="288"/>
      <c r="H54" s="288"/>
      <c r="L54" s="21"/>
    </row>
    <row r="55" spans="2:12" ht="12" customHeight="1">
      <c r="B55" s="21"/>
      <c r="C55" s="28" t="s">
        <v>169</v>
      </c>
      <c r="L55" s="21"/>
    </row>
    <row r="56" spans="2:12" s="1" customFormat="1" ht="16.5" customHeight="1">
      <c r="B56" s="33"/>
      <c r="E56" s="322" t="s">
        <v>170</v>
      </c>
      <c r="F56" s="328"/>
      <c r="G56" s="328"/>
      <c r="H56" s="328"/>
      <c r="L56" s="33"/>
    </row>
    <row r="57" spans="2:12" s="1" customFormat="1" ht="12" customHeight="1">
      <c r="B57" s="33"/>
      <c r="C57" s="28" t="s">
        <v>171</v>
      </c>
      <c r="L57" s="33"/>
    </row>
    <row r="58" spans="2:12" s="1" customFormat="1" ht="16.5" customHeight="1">
      <c r="B58" s="33"/>
      <c r="E58" s="309" t="str">
        <f>E13</f>
        <v>01.1,01.2 - Architektonicko - stavební řešení + Stavebně konstrukční část</v>
      </c>
      <c r="F58" s="328"/>
      <c r="G58" s="328"/>
      <c r="H58" s="328"/>
      <c r="L58" s="33"/>
    </row>
    <row r="59" spans="2:12" s="1" customFormat="1" ht="6.95" customHeight="1">
      <c r="B59" s="33"/>
      <c r="L59" s="33"/>
    </row>
    <row r="60" spans="2:12" s="1" customFormat="1" ht="12" customHeight="1">
      <c r="B60" s="33"/>
      <c r="C60" s="28" t="s">
        <v>21</v>
      </c>
      <c r="F60" s="26" t="str">
        <f>F16</f>
        <v xml:space="preserve"> </v>
      </c>
      <c r="I60" s="28" t="s">
        <v>23</v>
      </c>
      <c r="J60" s="50" t="str">
        <f>IF(J16="","",J16)</f>
        <v>2. 5. 2022</v>
      </c>
      <c r="L60" s="33"/>
    </row>
    <row r="61" spans="2:12" s="1" customFormat="1" ht="6.95" customHeight="1">
      <c r="B61" s="33"/>
      <c r="L61" s="33"/>
    </row>
    <row r="62" spans="2:12" s="1" customFormat="1" ht="15.2" customHeight="1">
      <c r="B62" s="33"/>
      <c r="C62" s="28" t="s">
        <v>25</v>
      </c>
      <c r="F62" s="26" t="str">
        <f>E19</f>
        <v xml:space="preserve"> </v>
      </c>
      <c r="I62" s="28" t="s">
        <v>31</v>
      </c>
      <c r="J62" s="31" t="str">
        <f>E25</f>
        <v>FAPAL s.r.o.</v>
      </c>
      <c r="L62" s="33"/>
    </row>
    <row r="63" spans="2:12" s="1" customFormat="1" ht="15.2" customHeight="1">
      <c r="B63" s="33"/>
      <c r="C63" s="28" t="s">
        <v>29</v>
      </c>
      <c r="F63" s="26" t="str">
        <f>IF(E22="","",E22)</f>
        <v>Vyplň údaj</v>
      </c>
      <c r="I63" s="28" t="s">
        <v>35</v>
      </c>
      <c r="J63" s="31" t="str">
        <f>E28</f>
        <v>Veronika Šoulová</v>
      </c>
      <c r="L63" s="33"/>
    </row>
    <row r="64" spans="2:12" s="1" customFormat="1" ht="10.35" customHeight="1">
      <c r="B64" s="33"/>
      <c r="L64" s="33"/>
    </row>
    <row r="65" spans="2:12" s="1" customFormat="1" ht="29.25" customHeight="1">
      <c r="B65" s="33"/>
      <c r="C65" s="101" t="s">
        <v>174</v>
      </c>
      <c r="D65" s="95"/>
      <c r="E65" s="95"/>
      <c r="F65" s="95"/>
      <c r="G65" s="95"/>
      <c r="H65" s="95"/>
      <c r="I65" s="95"/>
      <c r="J65" s="102" t="s">
        <v>175</v>
      </c>
      <c r="K65" s="95"/>
      <c r="L65" s="33"/>
    </row>
    <row r="66" spans="2:12" s="1" customFormat="1" ht="10.35" customHeight="1">
      <c r="B66" s="33"/>
      <c r="L66" s="33"/>
    </row>
    <row r="67" spans="2:47" s="1" customFormat="1" ht="22.9" customHeight="1">
      <c r="B67" s="33"/>
      <c r="C67" s="103" t="s">
        <v>72</v>
      </c>
      <c r="J67" s="64">
        <f>J103</f>
        <v>0</v>
      </c>
      <c r="L67" s="33"/>
      <c r="AU67" s="18" t="s">
        <v>176</v>
      </c>
    </row>
    <row r="68" spans="2:12" s="8" customFormat="1" ht="24.95" customHeight="1">
      <c r="B68" s="104"/>
      <c r="D68" s="105" t="s">
        <v>177</v>
      </c>
      <c r="E68" s="106"/>
      <c r="F68" s="106"/>
      <c r="G68" s="106"/>
      <c r="H68" s="106"/>
      <c r="I68" s="106"/>
      <c r="J68" s="107">
        <f>J104</f>
        <v>0</v>
      </c>
      <c r="L68" s="104"/>
    </row>
    <row r="69" spans="2:12" s="9" customFormat="1" ht="19.9" customHeight="1">
      <c r="B69" s="108"/>
      <c r="D69" s="109" t="s">
        <v>182</v>
      </c>
      <c r="E69" s="110"/>
      <c r="F69" s="110"/>
      <c r="G69" s="110"/>
      <c r="H69" s="110"/>
      <c r="I69" s="110"/>
      <c r="J69" s="111">
        <f>J105</f>
        <v>0</v>
      </c>
      <c r="L69" s="108"/>
    </row>
    <row r="70" spans="2:12" s="9" customFormat="1" ht="19.9" customHeight="1">
      <c r="B70" s="108"/>
      <c r="D70" s="109" t="s">
        <v>183</v>
      </c>
      <c r="E70" s="110"/>
      <c r="F70" s="110"/>
      <c r="G70" s="110"/>
      <c r="H70" s="110"/>
      <c r="I70" s="110"/>
      <c r="J70" s="111">
        <f>J140</f>
        <v>0</v>
      </c>
      <c r="L70" s="108"/>
    </row>
    <row r="71" spans="2:12" s="9" customFormat="1" ht="19.9" customHeight="1">
      <c r="B71" s="108"/>
      <c r="D71" s="109" t="s">
        <v>184</v>
      </c>
      <c r="E71" s="110"/>
      <c r="F71" s="110"/>
      <c r="G71" s="110"/>
      <c r="H71" s="110"/>
      <c r="I71" s="110"/>
      <c r="J71" s="111">
        <f>J280</f>
        <v>0</v>
      </c>
      <c r="L71" s="108"/>
    </row>
    <row r="72" spans="2:12" s="9" customFormat="1" ht="19.9" customHeight="1">
      <c r="B72" s="108"/>
      <c r="D72" s="109" t="s">
        <v>185</v>
      </c>
      <c r="E72" s="110"/>
      <c r="F72" s="110"/>
      <c r="G72" s="110"/>
      <c r="H72" s="110"/>
      <c r="I72" s="110"/>
      <c r="J72" s="111">
        <f>J306</f>
        <v>0</v>
      </c>
      <c r="L72" s="108"/>
    </row>
    <row r="73" spans="2:12" s="8" customFormat="1" ht="24.95" customHeight="1">
      <c r="B73" s="104"/>
      <c r="D73" s="105" t="s">
        <v>186</v>
      </c>
      <c r="E73" s="106"/>
      <c r="F73" s="106"/>
      <c r="G73" s="106"/>
      <c r="H73" s="106"/>
      <c r="I73" s="106"/>
      <c r="J73" s="107">
        <f>J313</f>
        <v>0</v>
      </c>
      <c r="L73" s="104"/>
    </row>
    <row r="74" spans="2:12" s="9" customFormat="1" ht="19.9" customHeight="1">
      <c r="B74" s="108"/>
      <c r="D74" s="109" t="s">
        <v>189</v>
      </c>
      <c r="E74" s="110"/>
      <c r="F74" s="110"/>
      <c r="G74" s="110"/>
      <c r="H74" s="110"/>
      <c r="I74" s="110"/>
      <c r="J74" s="111">
        <f>J314</f>
        <v>0</v>
      </c>
      <c r="L74" s="108"/>
    </row>
    <row r="75" spans="2:12" s="9" customFormat="1" ht="19.9" customHeight="1">
      <c r="B75" s="108"/>
      <c r="D75" s="109" t="s">
        <v>191</v>
      </c>
      <c r="E75" s="110"/>
      <c r="F75" s="110"/>
      <c r="G75" s="110"/>
      <c r="H75" s="110"/>
      <c r="I75" s="110"/>
      <c r="J75" s="111">
        <f>J536</f>
        <v>0</v>
      </c>
      <c r="L75" s="108"/>
    </row>
    <row r="76" spans="2:12" s="9" customFormat="1" ht="19.9" customHeight="1">
      <c r="B76" s="108"/>
      <c r="D76" s="109" t="s">
        <v>193</v>
      </c>
      <c r="E76" s="110"/>
      <c r="F76" s="110"/>
      <c r="G76" s="110"/>
      <c r="H76" s="110"/>
      <c r="I76" s="110"/>
      <c r="J76" s="111">
        <f>J557</f>
        <v>0</v>
      </c>
      <c r="L76" s="108"/>
    </row>
    <row r="77" spans="2:12" s="9" customFormat="1" ht="19.9" customHeight="1">
      <c r="B77" s="108"/>
      <c r="D77" s="109" t="s">
        <v>2266</v>
      </c>
      <c r="E77" s="110"/>
      <c r="F77" s="110"/>
      <c r="G77" s="110"/>
      <c r="H77" s="110"/>
      <c r="I77" s="110"/>
      <c r="J77" s="111">
        <f>J589</f>
        <v>0</v>
      </c>
      <c r="L77" s="108"/>
    </row>
    <row r="78" spans="2:12" s="9" customFormat="1" ht="19.9" customHeight="1">
      <c r="B78" s="108"/>
      <c r="D78" s="109" t="s">
        <v>4924</v>
      </c>
      <c r="E78" s="110"/>
      <c r="F78" s="110"/>
      <c r="G78" s="110"/>
      <c r="H78" s="110"/>
      <c r="I78" s="110"/>
      <c r="J78" s="111">
        <f>J616</f>
        <v>0</v>
      </c>
      <c r="L78" s="108"/>
    </row>
    <row r="79" spans="2:12" s="8" customFormat="1" ht="24.95" customHeight="1">
      <c r="B79" s="104"/>
      <c r="D79" s="105" t="s">
        <v>194</v>
      </c>
      <c r="E79" s="106"/>
      <c r="F79" s="106"/>
      <c r="G79" s="106"/>
      <c r="H79" s="106"/>
      <c r="I79" s="106"/>
      <c r="J79" s="107">
        <f>J915</f>
        <v>0</v>
      </c>
      <c r="L79" s="104"/>
    </row>
    <row r="80" spans="2:12" s="1" customFormat="1" ht="21.75" customHeight="1">
      <c r="B80" s="33"/>
      <c r="L80" s="33"/>
    </row>
    <row r="81" spans="2:12" s="1" customFormat="1" ht="6.95" customHeight="1">
      <c r="B81" s="42"/>
      <c r="C81" s="43"/>
      <c r="D81" s="43"/>
      <c r="E81" s="43"/>
      <c r="F81" s="43"/>
      <c r="G81" s="43"/>
      <c r="H81" s="43"/>
      <c r="I81" s="43"/>
      <c r="J81" s="43"/>
      <c r="K81" s="43"/>
      <c r="L81" s="33"/>
    </row>
    <row r="85" spans="2:12" s="1" customFormat="1" ht="6.95" customHeight="1">
      <c r="B85" s="44"/>
      <c r="C85" s="45"/>
      <c r="D85" s="45"/>
      <c r="E85" s="45"/>
      <c r="F85" s="45"/>
      <c r="G85" s="45"/>
      <c r="H85" s="45"/>
      <c r="I85" s="45"/>
      <c r="J85" s="45"/>
      <c r="K85" s="45"/>
      <c r="L85" s="33"/>
    </row>
    <row r="86" spans="2:12" s="1" customFormat="1" ht="24.95" customHeight="1">
      <c r="B86" s="33"/>
      <c r="C86" s="22" t="s">
        <v>195</v>
      </c>
      <c r="L86" s="33"/>
    </row>
    <row r="87" spans="2:12" s="1" customFormat="1" ht="6.95" customHeight="1">
      <c r="B87" s="33"/>
      <c r="L87" s="33"/>
    </row>
    <row r="88" spans="2:12" s="1" customFormat="1" ht="12" customHeight="1">
      <c r="B88" s="33"/>
      <c r="C88" s="28" t="s">
        <v>16</v>
      </c>
      <c r="L88" s="33"/>
    </row>
    <row r="89" spans="2:12" s="1" customFormat="1" ht="16.5" customHeight="1">
      <c r="B89" s="33"/>
      <c r="E89" s="326" t="str">
        <f>E7</f>
        <v>Revitalizace Starého děkanství, Nymburk</v>
      </c>
      <c r="F89" s="327"/>
      <c r="G89" s="327"/>
      <c r="H89" s="327"/>
      <c r="L89" s="33"/>
    </row>
    <row r="90" spans="2:12" ht="12" customHeight="1">
      <c r="B90" s="21"/>
      <c r="C90" s="28" t="s">
        <v>167</v>
      </c>
      <c r="L90" s="21"/>
    </row>
    <row r="91" spans="2:12" ht="16.5" customHeight="1">
      <c r="B91" s="21"/>
      <c r="E91" s="326" t="s">
        <v>4923</v>
      </c>
      <c r="F91" s="288"/>
      <c r="G91" s="288"/>
      <c r="H91" s="288"/>
      <c r="L91" s="21"/>
    </row>
    <row r="92" spans="2:12" ht="12" customHeight="1">
      <c r="B92" s="21"/>
      <c r="C92" s="28" t="s">
        <v>169</v>
      </c>
      <c r="L92" s="21"/>
    </row>
    <row r="93" spans="2:12" s="1" customFormat="1" ht="16.5" customHeight="1">
      <c r="B93" s="33"/>
      <c r="E93" s="322" t="s">
        <v>170</v>
      </c>
      <c r="F93" s="328"/>
      <c r="G93" s="328"/>
      <c r="H93" s="328"/>
      <c r="L93" s="33"/>
    </row>
    <row r="94" spans="2:12" s="1" customFormat="1" ht="12" customHeight="1">
      <c r="B94" s="33"/>
      <c r="C94" s="28" t="s">
        <v>171</v>
      </c>
      <c r="L94" s="33"/>
    </row>
    <row r="95" spans="2:12" s="1" customFormat="1" ht="16.5" customHeight="1">
      <c r="B95" s="33"/>
      <c r="E95" s="309" t="str">
        <f>E13</f>
        <v>01.1,01.2 - Architektonicko - stavební řešení + Stavebně konstrukční část</v>
      </c>
      <c r="F95" s="328"/>
      <c r="G95" s="328"/>
      <c r="H95" s="328"/>
      <c r="L95" s="33"/>
    </row>
    <row r="96" spans="2:12" s="1" customFormat="1" ht="6.95" customHeight="1">
      <c r="B96" s="33"/>
      <c r="L96" s="33"/>
    </row>
    <row r="97" spans="2:12" s="1" customFormat="1" ht="12" customHeight="1">
      <c r="B97" s="33"/>
      <c r="C97" s="28" t="s">
        <v>21</v>
      </c>
      <c r="F97" s="26" t="str">
        <f>F16</f>
        <v xml:space="preserve"> </v>
      </c>
      <c r="I97" s="28" t="s">
        <v>23</v>
      </c>
      <c r="J97" s="50" t="str">
        <f>IF(J16="","",J16)</f>
        <v>2. 5. 2022</v>
      </c>
      <c r="L97" s="33"/>
    </row>
    <row r="98" spans="2:12" s="1" customFormat="1" ht="6.95" customHeight="1">
      <c r="B98" s="33"/>
      <c r="L98" s="33"/>
    </row>
    <row r="99" spans="2:12" s="1" customFormat="1" ht="15.2" customHeight="1">
      <c r="B99" s="33"/>
      <c r="C99" s="28" t="s">
        <v>25</v>
      </c>
      <c r="F99" s="26" t="str">
        <f>E19</f>
        <v xml:space="preserve"> </v>
      </c>
      <c r="I99" s="28" t="s">
        <v>31</v>
      </c>
      <c r="J99" s="31" t="str">
        <f>E25</f>
        <v>FAPAL s.r.o.</v>
      </c>
      <c r="L99" s="33"/>
    </row>
    <row r="100" spans="2:12" s="1" customFormat="1" ht="15.2" customHeight="1">
      <c r="B100" s="33"/>
      <c r="C100" s="28" t="s">
        <v>29</v>
      </c>
      <c r="F100" s="26" t="str">
        <f>IF(E22="","",E22)</f>
        <v>Vyplň údaj</v>
      </c>
      <c r="I100" s="28" t="s">
        <v>35</v>
      </c>
      <c r="J100" s="31" t="str">
        <f>E28</f>
        <v>Veronika Šoulová</v>
      </c>
      <c r="L100" s="33"/>
    </row>
    <row r="101" spans="2:12" s="1" customFormat="1" ht="10.35" customHeight="1">
      <c r="B101" s="33"/>
      <c r="L101" s="33"/>
    </row>
    <row r="102" spans="2:20" s="10" customFormat="1" ht="29.25" customHeight="1">
      <c r="B102" s="112"/>
      <c r="C102" s="113" t="s">
        <v>196</v>
      </c>
      <c r="D102" s="114" t="s">
        <v>59</v>
      </c>
      <c r="E102" s="114" t="s">
        <v>55</v>
      </c>
      <c r="F102" s="114" t="s">
        <v>56</v>
      </c>
      <c r="G102" s="114" t="s">
        <v>197</v>
      </c>
      <c r="H102" s="114" t="s">
        <v>198</v>
      </c>
      <c r="I102" s="114" t="s">
        <v>199</v>
      </c>
      <c r="J102" s="114" t="s">
        <v>175</v>
      </c>
      <c r="K102" s="115" t="s">
        <v>200</v>
      </c>
      <c r="L102" s="112"/>
      <c r="M102" s="57" t="s">
        <v>19</v>
      </c>
      <c r="N102" s="58" t="s">
        <v>44</v>
      </c>
      <c r="O102" s="58" t="s">
        <v>201</v>
      </c>
      <c r="P102" s="58" t="s">
        <v>202</v>
      </c>
      <c r="Q102" s="58" t="s">
        <v>203</v>
      </c>
      <c r="R102" s="58" t="s">
        <v>204</v>
      </c>
      <c r="S102" s="58" t="s">
        <v>205</v>
      </c>
      <c r="T102" s="59" t="s">
        <v>206</v>
      </c>
    </row>
    <row r="103" spans="2:63" s="1" customFormat="1" ht="22.9" customHeight="1">
      <c r="B103" s="33"/>
      <c r="C103" s="62" t="s">
        <v>207</v>
      </c>
      <c r="J103" s="116">
        <f>BK103</f>
        <v>0</v>
      </c>
      <c r="L103" s="33"/>
      <c r="M103" s="60"/>
      <c r="N103" s="51"/>
      <c r="O103" s="51"/>
      <c r="P103" s="117">
        <f>P104+P313+P915</f>
        <v>0</v>
      </c>
      <c r="Q103" s="51"/>
      <c r="R103" s="117">
        <f>R104+R313+R915</f>
        <v>35.35388270999999</v>
      </c>
      <c r="S103" s="51"/>
      <c r="T103" s="118">
        <f>T104+T313+T915</f>
        <v>33.516132999999996</v>
      </c>
      <c r="AT103" s="18" t="s">
        <v>73</v>
      </c>
      <c r="AU103" s="18" t="s">
        <v>176</v>
      </c>
      <c r="BK103" s="119">
        <f>BK104+BK313+BK915</f>
        <v>0</v>
      </c>
    </row>
    <row r="104" spans="2:63" s="11" customFormat="1" ht="25.9" customHeight="1">
      <c r="B104" s="120"/>
      <c r="D104" s="121" t="s">
        <v>73</v>
      </c>
      <c r="E104" s="122" t="s">
        <v>208</v>
      </c>
      <c r="F104" s="122" t="s">
        <v>209</v>
      </c>
      <c r="I104" s="123"/>
      <c r="J104" s="124">
        <f>BK104</f>
        <v>0</v>
      </c>
      <c r="L104" s="120"/>
      <c r="M104" s="125"/>
      <c r="P104" s="126">
        <f>P105+P140+P280+P306</f>
        <v>0</v>
      </c>
      <c r="R104" s="126">
        <f>R105+R140+R280+R306</f>
        <v>16.73422014</v>
      </c>
      <c r="T104" s="127">
        <f>T105+T140+T280+T306</f>
        <v>28.413553</v>
      </c>
      <c r="AR104" s="121" t="s">
        <v>81</v>
      </c>
      <c r="AT104" s="128" t="s">
        <v>73</v>
      </c>
      <c r="AU104" s="128" t="s">
        <v>74</v>
      </c>
      <c r="AY104" s="121" t="s">
        <v>210</v>
      </c>
      <c r="BK104" s="129">
        <f>BK105+BK140+BK280+BK306</f>
        <v>0</v>
      </c>
    </row>
    <row r="105" spans="2:63" s="11" customFormat="1" ht="22.9" customHeight="1">
      <c r="B105" s="120"/>
      <c r="D105" s="121" t="s">
        <v>73</v>
      </c>
      <c r="E105" s="130" t="s">
        <v>276</v>
      </c>
      <c r="F105" s="130" t="s">
        <v>449</v>
      </c>
      <c r="I105" s="123"/>
      <c r="J105" s="131">
        <f>BK105</f>
        <v>0</v>
      </c>
      <c r="L105" s="120"/>
      <c r="M105" s="125"/>
      <c r="P105" s="126">
        <f>SUM(P106:P139)</f>
        <v>0</v>
      </c>
      <c r="R105" s="126">
        <f>SUM(R106:R139)</f>
        <v>13.337886000000003</v>
      </c>
      <c r="T105" s="127">
        <f>SUM(T106:T139)</f>
        <v>0</v>
      </c>
      <c r="AR105" s="121" t="s">
        <v>81</v>
      </c>
      <c r="AT105" s="128" t="s">
        <v>73</v>
      </c>
      <c r="AU105" s="128" t="s">
        <v>81</v>
      </c>
      <c r="AY105" s="121" t="s">
        <v>210</v>
      </c>
      <c r="BK105" s="129">
        <f>SUM(BK106:BK139)</f>
        <v>0</v>
      </c>
    </row>
    <row r="106" spans="2:65" s="1" customFormat="1" ht="24.2" customHeight="1">
      <c r="B106" s="33"/>
      <c r="C106" s="132" t="s">
        <v>81</v>
      </c>
      <c r="D106" s="132" t="s">
        <v>212</v>
      </c>
      <c r="E106" s="133" t="s">
        <v>4925</v>
      </c>
      <c r="F106" s="134" t="s">
        <v>4926</v>
      </c>
      <c r="G106" s="135" t="s">
        <v>270</v>
      </c>
      <c r="H106" s="136">
        <v>207.163</v>
      </c>
      <c r="I106" s="137"/>
      <c r="J106" s="138">
        <f>ROUND(I106*H106,2)</f>
        <v>0</v>
      </c>
      <c r="K106" s="134" t="s">
        <v>216</v>
      </c>
      <c r="L106" s="33"/>
      <c r="M106" s="139" t="s">
        <v>19</v>
      </c>
      <c r="N106" s="140" t="s">
        <v>45</v>
      </c>
      <c r="P106" s="141">
        <f>O106*H106</f>
        <v>0</v>
      </c>
      <c r="Q106" s="141">
        <v>0.025</v>
      </c>
      <c r="R106" s="141">
        <f>Q106*H106</f>
        <v>5.179075000000001</v>
      </c>
      <c r="S106" s="141">
        <v>0</v>
      </c>
      <c r="T106" s="142">
        <f>S106*H106</f>
        <v>0</v>
      </c>
      <c r="AR106" s="143" t="s">
        <v>217</v>
      </c>
      <c r="AT106" s="143" t="s">
        <v>212</v>
      </c>
      <c r="AU106" s="143" t="s">
        <v>83</v>
      </c>
      <c r="AY106" s="18" t="s">
        <v>210</v>
      </c>
      <c r="BE106" s="144">
        <f>IF(N106="základní",J106,0)</f>
        <v>0</v>
      </c>
      <c r="BF106" s="144">
        <f>IF(N106="snížená",J106,0)</f>
        <v>0</v>
      </c>
      <c r="BG106" s="144">
        <f>IF(N106="zákl. přenesená",J106,0)</f>
        <v>0</v>
      </c>
      <c r="BH106" s="144">
        <f>IF(N106="sníž. přenesená",J106,0)</f>
        <v>0</v>
      </c>
      <c r="BI106" s="144">
        <f>IF(N106="nulová",J106,0)</f>
        <v>0</v>
      </c>
      <c r="BJ106" s="18" t="s">
        <v>81</v>
      </c>
      <c r="BK106" s="144">
        <f>ROUND(I106*H106,2)</f>
        <v>0</v>
      </c>
      <c r="BL106" s="18" t="s">
        <v>217</v>
      </c>
      <c r="BM106" s="143" t="s">
        <v>4927</v>
      </c>
    </row>
    <row r="107" spans="2:47" s="1" customFormat="1" ht="11.25">
      <c r="B107" s="33"/>
      <c r="D107" s="145" t="s">
        <v>219</v>
      </c>
      <c r="F107" s="146" t="s">
        <v>4928</v>
      </c>
      <c r="I107" s="147"/>
      <c r="L107" s="33"/>
      <c r="M107" s="148"/>
      <c r="T107" s="54"/>
      <c r="AT107" s="18" t="s">
        <v>219</v>
      </c>
      <c r="AU107" s="18" t="s">
        <v>83</v>
      </c>
    </row>
    <row r="108" spans="2:51" s="12" customFormat="1" ht="11.25">
      <c r="B108" s="149"/>
      <c r="D108" s="150" t="s">
        <v>221</v>
      </c>
      <c r="E108" s="151" t="s">
        <v>19</v>
      </c>
      <c r="F108" s="152" t="s">
        <v>4929</v>
      </c>
      <c r="H108" s="151" t="s">
        <v>19</v>
      </c>
      <c r="I108" s="153"/>
      <c r="L108" s="149"/>
      <c r="M108" s="154"/>
      <c r="T108" s="155"/>
      <c r="AT108" s="151" t="s">
        <v>221</v>
      </c>
      <c r="AU108" s="151" t="s">
        <v>83</v>
      </c>
      <c r="AV108" s="12" t="s">
        <v>81</v>
      </c>
      <c r="AW108" s="12" t="s">
        <v>34</v>
      </c>
      <c r="AX108" s="12" t="s">
        <v>74</v>
      </c>
      <c r="AY108" s="151" t="s">
        <v>210</v>
      </c>
    </row>
    <row r="109" spans="2:51" s="13" customFormat="1" ht="11.25">
      <c r="B109" s="156"/>
      <c r="D109" s="150" t="s">
        <v>221</v>
      </c>
      <c r="E109" s="157" t="s">
        <v>19</v>
      </c>
      <c r="F109" s="158" t="s">
        <v>4930</v>
      </c>
      <c r="H109" s="159">
        <v>31.92</v>
      </c>
      <c r="I109" s="160"/>
      <c r="L109" s="156"/>
      <c r="M109" s="161"/>
      <c r="T109" s="162"/>
      <c r="AT109" s="157" t="s">
        <v>221</v>
      </c>
      <c r="AU109" s="157" t="s">
        <v>83</v>
      </c>
      <c r="AV109" s="13" t="s">
        <v>83</v>
      </c>
      <c r="AW109" s="13" t="s">
        <v>34</v>
      </c>
      <c r="AX109" s="13" t="s">
        <v>74</v>
      </c>
      <c r="AY109" s="157" t="s">
        <v>210</v>
      </c>
    </row>
    <row r="110" spans="2:51" s="13" customFormat="1" ht="11.25">
      <c r="B110" s="156"/>
      <c r="D110" s="150" t="s">
        <v>221</v>
      </c>
      <c r="E110" s="157" t="s">
        <v>19</v>
      </c>
      <c r="F110" s="158" t="s">
        <v>4931</v>
      </c>
      <c r="H110" s="159">
        <v>23.85</v>
      </c>
      <c r="I110" s="160"/>
      <c r="L110" s="156"/>
      <c r="M110" s="161"/>
      <c r="T110" s="162"/>
      <c r="AT110" s="157" t="s">
        <v>221</v>
      </c>
      <c r="AU110" s="157" t="s">
        <v>83</v>
      </c>
      <c r="AV110" s="13" t="s">
        <v>83</v>
      </c>
      <c r="AW110" s="13" t="s">
        <v>34</v>
      </c>
      <c r="AX110" s="13" t="s">
        <v>74</v>
      </c>
      <c r="AY110" s="157" t="s">
        <v>210</v>
      </c>
    </row>
    <row r="111" spans="2:51" s="14" customFormat="1" ht="11.25">
      <c r="B111" s="163"/>
      <c r="D111" s="150" t="s">
        <v>221</v>
      </c>
      <c r="E111" s="164" t="s">
        <v>19</v>
      </c>
      <c r="F111" s="165" t="s">
        <v>234</v>
      </c>
      <c r="H111" s="166">
        <v>55.77</v>
      </c>
      <c r="I111" s="167"/>
      <c r="L111" s="163"/>
      <c r="M111" s="168"/>
      <c r="T111" s="169"/>
      <c r="AT111" s="164" t="s">
        <v>221</v>
      </c>
      <c r="AU111" s="164" t="s">
        <v>83</v>
      </c>
      <c r="AV111" s="14" t="s">
        <v>91</v>
      </c>
      <c r="AW111" s="14" t="s">
        <v>34</v>
      </c>
      <c r="AX111" s="14" t="s">
        <v>74</v>
      </c>
      <c r="AY111" s="164" t="s">
        <v>210</v>
      </c>
    </row>
    <row r="112" spans="2:51" s="12" customFormat="1" ht="11.25">
      <c r="B112" s="149"/>
      <c r="D112" s="150" t="s">
        <v>221</v>
      </c>
      <c r="E112" s="151" t="s">
        <v>19</v>
      </c>
      <c r="F112" s="152" t="s">
        <v>4932</v>
      </c>
      <c r="H112" s="151" t="s">
        <v>19</v>
      </c>
      <c r="I112" s="153"/>
      <c r="L112" s="149"/>
      <c r="M112" s="154"/>
      <c r="T112" s="155"/>
      <c r="AT112" s="151" t="s">
        <v>221</v>
      </c>
      <c r="AU112" s="151" t="s">
        <v>83</v>
      </c>
      <c r="AV112" s="12" t="s">
        <v>81</v>
      </c>
      <c r="AW112" s="12" t="s">
        <v>34</v>
      </c>
      <c r="AX112" s="12" t="s">
        <v>74</v>
      </c>
      <c r="AY112" s="151" t="s">
        <v>210</v>
      </c>
    </row>
    <row r="113" spans="2:51" s="13" customFormat="1" ht="11.25">
      <c r="B113" s="156"/>
      <c r="D113" s="150" t="s">
        <v>221</v>
      </c>
      <c r="E113" s="157" t="s">
        <v>19</v>
      </c>
      <c r="F113" s="158" t="s">
        <v>4933</v>
      </c>
      <c r="H113" s="159">
        <v>25.36</v>
      </c>
      <c r="I113" s="160"/>
      <c r="L113" s="156"/>
      <c r="M113" s="161"/>
      <c r="T113" s="162"/>
      <c r="AT113" s="157" t="s">
        <v>221</v>
      </c>
      <c r="AU113" s="157" t="s">
        <v>83</v>
      </c>
      <c r="AV113" s="13" t="s">
        <v>83</v>
      </c>
      <c r="AW113" s="13" t="s">
        <v>34</v>
      </c>
      <c r="AX113" s="13" t="s">
        <v>74</v>
      </c>
      <c r="AY113" s="157" t="s">
        <v>210</v>
      </c>
    </row>
    <row r="114" spans="2:51" s="13" customFormat="1" ht="11.25">
      <c r="B114" s="156"/>
      <c r="D114" s="150" t="s">
        <v>221</v>
      </c>
      <c r="E114" s="157" t="s">
        <v>19</v>
      </c>
      <c r="F114" s="158" t="s">
        <v>4934</v>
      </c>
      <c r="H114" s="159">
        <v>43.86</v>
      </c>
      <c r="I114" s="160"/>
      <c r="L114" s="156"/>
      <c r="M114" s="161"/>
      <c r="T114" s="162"/>
      <c r="AT114" s="157" t="s">
        <v>221</v>
      </c>
      <c r="AU114" s="157" t="s">
        <v>83</v>
      </c>
      <c r="AV114" s="13" t="s">
        <v>83</v>
      </c>
      <c r="AW114" s="13" t="s">
        <v>34</v>
      </c>
      <c r="AX114" s="13" t="s">
        <v>74</v>
      </c>
      <c r="AY114" s="157" t="s">
        <v>210</v>
      </c>
    </row>
    <row r="115" spans="2:51" s="14" customFormat="1" ht="11.25">
      <c r="B115" s="163"/>
      <c r="D115" s="150" t="s">
        <v>221</v>
      </c>
      <c r="E115" s="164" t="s">
        <v>19</v>
      </c>
      <c r="F115" s="165" t="s">
        <v>234</v>
      </c>
      <c r="H115" s="166">
        <v>69.22</v>
      </c>
      <c r="I115" s="167"/>
      <c r="L115" s="163"/>
      <c r="M115" s="168"/>
      <c r="T115" s="169"/>
      <c r="AT115" s="164" t="s">
        <v>221</v>
      </c>
      <c r="AU115" s="164" t="s">
        <v>83</v>
      </c>
      <c r="AV115" s="14" t="s">
        <v>91</v>
      </c>
      <c r="AW115" s="14" t="s">
        <v>34</v>
      </c>
      <c r="AX115" s="14" t="s">
        <v>74</v>
      </c>
      <c r="AY115" s="164" t="s">
        <v>210</v>
      </c>
    </row>
    <row r="116" spans="2:51" s="12" customFormat="1" ht="11.25">
      <c r="B116" s="149"/>
      <c r="D116" s="150" t="s">
        <v>221</v>
      </c>
      <c r="E116" s="151" t="s">
        <v>19</v>
      </c>
      <c r="F116" s="152" t="s">
        <v>4935</v>
      </c>
      <c r="H116" s="151" t="s">
        <v>19</v>
      </c>
      <c r="I116" s="153"/>
      <c r="L116" s="149"/>
      <c r="M116" s="154"/>
      <c r="T116" s="155"/>
      <c r="AT116" s="151" t="s">
        <v>221</v>
      </c>
      <c r="AU116" s="151" t="s">
        <v>83</v>
      </c>
      <c r="AV116" s="12" t="s">
        <v>81</v>
      </c>
      <c r="AW116" s="12" t="s">
        <v>34</v>
      </c>
      <c r="AX116" s="12" t="s">
        <v>74</v>
      </c>
      <c r="AY116" s="151" t="s">
        <v>210</v>
      </c>
    </row>
    <row r="117" spans="2:51" s="13" customFormat="1" ht="11.25">
      <c r="B117" s="156"/>
      <c r="D117" s="150" t="s">
        <v>221</v>
      </c>
      <c r="E117" s="157" t="s">
        <v>19</v>
      </c>
      <c r="F117" s="158" t="s">
        <v>4936</v>
      </c>
      <c r="H117" s="159">
        <v>45.39</v>
      </c>
      <c r="I117" s="160"/>
      <c r="L117" s="156"/>
      <c r="M117" s="161"/>
      <c r="T117" s="162"/>
      <c r="AT117" s="157" t="s">
        <v>221</v>
      </c>
      <c r="AU117" s="157" t="s">
        <v>83</v>
      </c>
      <c r="AV117" s="13" t="s">
        <v>83</v>
      </c>
      <c r="AW117" s="13" t="s">
        <v>34</v>
      </c>
      <c r="AX117" s="13" t="s">
        <v>74</v>
      </c>
      <c r="AY117" s="157" t="s">
        <v>210</v>
      </c>
    </row>
    <row r="118" spans="2:51" s="13" customFormat="1" ht="11.25">
      <c r="B118" s="156"/>
      <c r="D118" s="150" t="s">
        <v>221</v>
      </c>
      <c r="E118" s="157" t="s">
        <v>19</v>
      </c>
      <c r="F118" s="158" t="s">
        <v>4937</v>
      </c>
      <c r="H118" s="159">
        <v>9.2</v>
      </c>
      <c r="I118" s="160"/>
      <c r="L118" s="156"/>
      <c r="M118" s="161"/>
      <c r="T118" s="162"/>
      <c r="AT118" s="157" t="s">
        <v>221</v>
      </c>
      <c r="AU118" s="157" t="s">
        <v>83</v>
      </c>
      <c r="AV118" s="13" t="s">
        <v>83</v>
      </c>
      <c r="AW118" s="13" t="s">
        <v>34</v>
      </c>
      <c r="AX118" s="13" t="s">
        <v>74</v>
      </c>
      <c r="AY118" s="157" t="s">
        <v>210</v>
      </c>
    </row>
    <row r="119" spans="2:51" s="14" customFormat="1" ht="11.25">
      <c r="B119" s="163"/>
      <c r="D119" s="150" t="s">
        <v>221</v>
      </c>
      <c r="E119" s="164" t="s">
        <v>19</v>
      </c>
      <c r="F119" s="165" t="s">
        <v>234</v>
      </c>
      <c r="H119" s="166">
        <v>54.59</v>
      </c>
      <c r="I119" s="167"/>
      <c r="L119" s="163"/>
      <c r="M119" s="168"/>
      <c r="T119" s="169"/>
      <c r="AT119" s="164" t="s">
        <v>221</v>
      </c>
      <c r="AU119" s="164" t="s">
        <v>83</v>
      </c>
      <c r="AV119" s="14" t="s">
        <v>91</v>
      </c>
      <c r="AW119" s="14" t="s">
        <v>34</v>
      </c>
      <c r="AX119" s="14" t="s">
        <v>74</v>
      </c>
      <c r="AY119" s="164" t="s">
        <v>210</v>
      </c>
    </row>
    <row r="120" spans="2:51" s="13" customFormat="1" ht="11.25">
      <c r="B120" s="156"/>
      <c r="D120" s="150" t="s">
        <v>221</v>
      </c>
      <c r="E120" s="157" t="s">
        <v>19</v>
      </c>
      <c r="F120" s="158" t="s">
        <v>4938</v>
      </c>
      <c r="H120" s="159">
        <v>5.387</v>
      </c>
      <c r="I120" s="160"/>
      <c r="L120" s="156"/>
      <c r="M120" s="161"/>
      <c r="T120" s="162"/>
      <c r="AT120" s="157" t="s">
        <v>221</v>
      </c>
      <c r="AU120" s="157" t="s">
        <v>83</v>
      </c>
      <c r="AV120" s="13" t="s">
        <v>83</v>
      </c>
      <c r="AW120" s="13" t="s">
        <v>34</v>
      </c>
      <c r="AX120" s="13" t="s">
        <v>74</v>
      </c>
      <c r="AY120" s="157" t="s">
        <v>210</v>
      </c>
    </row>
    <row r="121" spans="2:51" s="15" customFormat="1" ht="11.25">
      <c r="B121" s="170"/>
      <c r="D121" s="150" t="s">
        <v>221</v>
      </c>
      <c r="E121" s="171" t="s">
        <v>19</v>
      </c>
      <c r="F121" s="172" t="s">
        <v>236</v>
      </c>
      <c r="H121" s="173">
        <v>184.967</v>
      </c>
      <c r="I121" s="174"/>
      <c r="L121" s="170"/>
      <c r="M121" s="175"/>
      <c r="T121" s="176"/>
      <c r="AT121" s="171" t="s">
        <v>221</v>
      </c>
      <c r="AU121" s="171" t="s">
        <v>83</v>
      </c>
      <c r="AV121" s="15" t="s">
        <v>217</v>
      </c>
      <c r="AW121" s="15" t="s">
        <v>34</v>
      </c>
      <c r="AX121" s="15" t="s">
        <v>81</v>
      </c>
      <c r="AY121" s="171" t="s">
        <v>210</v>
      </c>
    </row>
    <row r="122" spans="2:51" s="12" customFormat="1" ht="11.25">
      <c r="B122" s="149"/>
      <c r="D122" s="150" t="s">
        <v>221</v>
      </c>
      <c r="E122" s="151" t="s">
        <v>19</v>
      </c>
      <c r="F122" s="152" t="s">
        <v>4939</v>
      </c>
      <c r="H122" s="151" t="s">
        <v>19</v>
      </c>
      <c r="I122" s="153"/>
      <c r="L122" s="149"/>
      <c r="M122" s="154"/>
      <c r="T122" s="155"/>
      <c r="AT122" s="151" t="s">
        <v>221</v>
      </c>
      <c r="AU122" s="151" t="s">
        <v>83</v>
      </c>
      <c r="AV122" s="12" t="s">
        <v>81</v>
      </c>
      <c r="AW122" s="12" t="s">
        <v>34</v>
      </c>
      <c r="AX122" s="12" t="s">
        <v>74</v>
      </c>
      <c r="AY122" s="151" t="s">
        <v>210</v>
      </c>
    </row>
    <row r="123" spans="2:51" s="13" customFormat="1" ht="11.25">
      <c r="B123" s="156"/>
      <c r="D123" s="150" t="s">
        <v>221</v>
      </c>
      <c r="F123" s="158" t="s">
        <v>4940</v>
      </c>
      <c r="H123" s="159">
        <v>207.163</v>
      </c>
      <c r="I123" s="160"/>
      <c r="L123" s="156"/>
      <c r="M123" s="161"/>
      <c r="T123" s="162"/>
      <c r="AT123" s="157" t="s">
        <v>221</v>
      </c>
      <c r="AU123" s="157" t="s">
        <v>83</v>
      </c>
      <c r="AV123" s="13" t="s">
        <v>83</v>
      </c>
      <c r="AW123" s="13" t="s">
        <v>4</v>
      </c>
      <c r="AX123" s="13" t="s">
        <v>81</v>
      </c>
      <c r="AY123" s="157" t="s">
        <v>210</v>
      </c>
    </row>
    <row r="124" spans="2:65" s="1" customFormat="1" ht="24.2" customHeight="1">
      <c r="B124" s="33"/>
      <c r="C124" s="132" t="s">
        <v>83</v>
      </c>
      <c r="D124" s="132" t="s">
        <v>212</v>
      </c>
      <c r="E124" s="133" t="s">
        <v>4941</v>
      </c>
      <c r="F124" s="134" t="s">
        <v>4942</v>
      </c>
      <c r="G124" s="135" t="s">
        <v>270</v>
      </c>
      <c r="H124" s="136">
        <v>924.835</v>
      </c>
      <c r="I124" s="137"/>
      <c r="J124" s="138">
        <f>ROUND(I124*H124,2)</f>
        <v>0</v>
      </c>
      <c r="K124" s="134" t="s">
        <v>216</v>
      </c>
      <c r="L124" s="33"/>
      <c r="M124" s="139" t="s">
        <v>19</v>
      </c>
      <c r="N124" s="140" t="s">
        <v>45</v>
      </c>
      <c r="P124" s="141">
        <f>O124*H124</f>
        <v>0</v>
      </c>
      <c r="Q124" s="141">
        <v>0.007</v>
      </c>
      <c r="R124" s="141">
        <f>Q124*H124</f>
        <v>6.473845000000001</v>
      </c>
      <c r="S124" s="141">
        <v>0</v>
      </c>
      <c r="T124" s="142">
        <f>S124*H124</f>
        <v>0</v>
      </c>
      <c r="AR124" s="143" t="s">
        <v>217</v>
      </c>
      <c r="AT124" s="143" t="s">
        <v>212</v>
      </c>
      <c r="AU124" s="143" t="s">
        <v>83</v>
      </c>
      <c r="AY124" s="18" t="s">
        <v>210</v>
      </c>
      <c r="BE124" s="144">
        <f>IF(N124="základní",J124,0)</f>
        <v>0</v>
      </c>
      <c r="BF124" s="144">
        <f>IF(N124="snížená",J124,0)</f>
        <v>0</v>
      </c>
      <c r="BG124" s="144">
        <f>IF(N124="zákl. přenesená",J124,0)</f>
        <v>0</v>
      </c>
      <c r="BH124" s="144">
        <f>IF(N124="sníž. přenesená",J124,0)</f>
        <v>0</v>
      </c>
      <c r="BI124" s="144">
        <f>IF(N124="nulová",J124,0)</f>
        <v>0</v>
      </c>
      <c r="BJ124" s="18" t="s">
        <v>81</v>
      </c>
      <c r="BK124" s="144">
        <f>ROUND(I124*H124,2)</f>
        <v>0</v>
      </c>
      <c r="BL124" s="18" t="s">
        <v>217</v>
      </c>
      <c r="BM124" s="143" t="s">
        <v>4943</v>
      </c>
    </row>
    <row r="125" spans="2:47" s="1" customFormat="1" ht="11.25">
      <c r="B125" s="33"/>
      <c r="D125" s="145" t="s">
        <v>219</v>
      </c>
      <c r="F125" s="146" t="s">
        <v>4944</v>
      </c>
      <c r="I125" s="147"/>
      <c r="L125" s="33"/>
      <c r="M125" s="148"/>
      <c r="T125" s="54"/>
      <c r="AT125" s="18" t="s">
        <v>219</v>
      </c>
      <c r="AU125" s="18" t="s">
        <v>83</v>
      </c>
    </row>
    <row r="126" spans="2:51" s="12" customFormat="1" ht="11.25">
      <c r="B126" s="149"/>
      <c r="D126" s="150" t="s">
        <v>221</v>
      </c>
      <c r="E126" s="151" t="s">
        <v>19</v>
      </c>
      <c r="F126" s="152" t="s">
        <v>4945</v>
      </c>
      <c r="H126" s="151" t="s">
        <v>19</v>
      </c>
      <c r="I126" s="153"/>
      <c r="L126" s="149"/>
      <c r="M126" s="154"/>
      <c r="T126" s="155"/>
      <c r="AT126" s="151" t="s">
        <v>221</v>
      </c>
      <c r="AU126" s="151" t="s">
        <v>83</v>
      </c>
      <c r="AV126" s="12" t="s">
        <v>81</v>
      </c>
      <c r="AW126" s="12" t="s">
        <v>34</v>
      </c>
      <c r="AX126" s="12" t="s">
        <v>74</v>
      </c>
      <c r="AY126" s="151" t="s">
        <v>210</v>
      </c>
    </row>
    <row r="127" spans="2:51" s="13" customFormat="1" ht="11.25">
      <c r="B127" s="156"/>
      <c r="D127" s="150" t="s">
        <v>221</v>
      </c>
      <c r="E127" s="157" t="s">
        <v>19</v>
      </c>
      <c r="F127" s="158" t="s">
        <v>4946</v>
      </c>
      <c r="H127" s="159">
        <v>924.835</v>
      </c>
      <c r="I127" s="160"/>
      <c r="L127" s="156"/>
      <c r="M127" s="161"/>
      <c r="T127" s="162"/>
      <c r="AT127" s="157" t="s">
        <v>221</v>
      </c>
      <c r="AU127" s="157" t="s">
        <v>83</v>
      </c>
      <c r="AV127" s="13" t="s">
        <v>83</v>
      </c>
      <c r="AW127" s="13" t="s">
        <v>34</v>
      </c>
      <c r="AX127" s="13" t="s">
        <v>81</v>
      </c>
      <c r="AY127" s="157" t="s">
        <v>210</v>
      </c>
    </row>
    <row r="128" spans="2:65" s="1" customFormat="1" ht="24.2" customHeight="1">
      <c r="B128" s="33"/>
      <c r="C128" s="132" t="s">
        <v>91</v>
      </c>
      <c r="D128" s="132" t="s">
        <v>212</v>
      </c>
      <c r="E128" s="133" t="s">
        <v>4947</v>
      </c>
      <c r="F128" s="134" t="s">
        <v>4942</v>
      </c>
      <c r="G128" s="135" t="s">
        <v>417</v>
      </c>
      <c r="H128" s="136">
        <v>13.978</v>
      </c>
      <c r="I128" s="137"/>
      <c r="J128" s="138">
        <f>ROUND(I128*H128,2)</f>
        <v>0</v>
      </c>
      <c r="K128" s="134" t="s">
        <v>296</v>
      </c>
      <c r="L128" s="33"/>
      <c r="M128" s="139" t="s">
        <v>19</v>
      </c>
      <c r="N128" s="140" t="s">
        <v>45</v>
      </c>
      <c r="P128" s="141">
        <f>O128*H128</f>
        <v>0</v>
      </c>
      <c r="Q128" s="141">
        <v>0.007</v>
      </c>
      <c r="R128" s="141">
        <f>Q128*H128</f>
        <v>0.097846</v>
      </c>
      <c r="S128" s="141">
        <v>0</v>
      </c>
      <c r="T128" s="142">
        <f>S128*H128</f>
        <v>0</v>
      </c>
      <c r="AR128" s="143" t="s">
        <v>217</v>
      </c>
      <c r="AT128" s="143" t="s">
        <v>212</v>
      </c>
      <c r="AU128" s="143" t="s">
        <v>83</v>
      </c>
      <c r="AY128" s="18" t="s">
        <v>210</v>
      </c>
      <c r="BE128" s="144">
        <f>IF(N128="základní",J128,0)</f>
        <v>0</v>
      </c>
      <c r="BF128" s="144">
        <f>IF(N128="snížená",J128,0)</f>
        <v>0</v>
      </c>
      <c r="BG128" s="144">
        <f>IF(N128="zákl. přenesená",J128,0)</f>
        <v>0</v>
      </c>
      <c r="BH128" s="144">
        <f>IF(N128="sníž. přenesená",J128,0)</f>
        <v>0</v>
      </c>
      <c r="BI128" s="144">
        <f>IF(N128="nulová",J128,0)</f>
        <v>0</v>
      </c>
      <c r="BJ128" s="18" t="s">
        <v>81</v>
      </c>
      <c r="BK128" s="144">
        <f>ROUND(I128*H128,2)</f>
        <v>0</v>
      </c>
      <c r="BL128" s="18" t="s">
        <v>217</v>
      </c>
      <c r="BM128" s="143" t="s">
        <v>4948</v>
      </c>
    </row>
    <row r="129" spans="2:51" s="12" customFormat="1" ht="11.25">
      <c r="B129" s="149"/>
      <c r="D129" s="150" t="s">
        <v>221</v>
      </c>
      <c r="E129" s="151" t="s">
        <v>19</v>
      </c>
      <c r="F129" s="152" t="s">
        <v>4949</v>
      </c>
      <c r="H129" s="151" t="s">
        <v>19</v>
      </c>
      <c r="I129" s="153"/>
      <c r="L129" s="149"/>
      <c r="M129" s="154"/>
      <c r="T129" s="155"/>
      <c r="AT129" s="151" t="s">
        <v>221</v>
      </c>
      <c r="AU129" s="151" t="s">
        <v>83</v>
      </c>
      <c r="AV129" s="12" t="s">
        <v>81</v>
      </c>
      <c r="AW129" s="12" t="s">
        <v>34</v>
      </c>
      <c r="AX129" s="12" t="s">
        <v>74</v>
      </c>
      <c r="AY129" s="151" t="s">
        <v>210</v>
      </c>
    </row>
    <row r="130" spans="2:51" s="13" customFormat="1" ht="11.25">
      <c r="B130" s="156"/>
      <c r="D130" s="150" t="s">
        <v>221</v>
      </c>
      <c r="E130" s="157" t="s">
        <v>19</v>
      </c>
      <c r="F130" s="158" t="s">
        <v>4950</v>
      </c>
      <c r="H130" s="159">
        <v>6.26</v>
      </c>
      <c r="I130" s="160"/>
      <c r="L130" s="156"/>
      <c r="M130" s="161"/>
      <c r="T130" s="162"/>
      <c r="AT130" s="157" t="s">
        <v>221</v>
      </c>
      <c r="AU130" s="157" t="s">
        <v>83</v>
      </c>
      <c r="AV130" s="13" t="s">
        <v>83</v>
      </c>
      <c r="AW130" s="13" t="s">
        <v>34</v>
      </c>
      <c r="AX130" s="13" t="s">
        <v>74</v>
      </c>
      <c r="AY130" s="157" t="s">
        <v>210</v>
      </c>
    </row>
    <row r="131" spans="2:51" s="13" customFormat="1" ht="11.25">
      <c r="B131" s="156"/>
      <c r="D131" s="150" t="s">
        <v>221</v>
      </c>
      <c r="E131" s="157" t="s">
        <v>19</v>
      </c>
      <c r="F131" s="158" t="s">
        <v>4951</v>
      </c>
      <c r="H131" s="159">
        <v>6.22</v>
      </c>
      <c r="I131" s="160"/>
      <c r="L131" s="156"/>
      <c r="M131" s="161"/>
      <c r="T131" s="162"/>
      <c r="AT131" s="157" t="s">
        <v>221</v>
      </c>
      <c r="AU131" s="157" t="s">
        <v>83</v>
      </c>
      <c r="AV131" s="13" t="s">
        <v>83</v>
      </c>
      <c r="AW131" s="13" t="s">
        <v>34</v>
      </c>
      <c r="AX131" s="13" t="s">
        <v>74</v>
      </c>
      <c r="AY131" s="157" t="s">
        <v>210</v>
      </c>
    </row>
    <row r="132" spans="2:51" s="15" customFormat="1" ht="11.25">
      <c r="B132" s="170"/>
      <c r="D132" s="150" t="s">
        <v>221</v>
      </c>
      <c r="E132" s="171" t="s">
        <v>19</v>
      </c>
      <c r="F132" s="172" t="s">
        <v>236</v>
      </c>
      <c r="H132" s="173">
        <v>12.48</v>
      </c>
      <c r="I132" s="174"/>
      <c r="L132" s="170"/>
      <c r="M132" s="175"/>
      <c r="T132" s="176"/>
      <c r="AT132" s="171" t="s">
        <v>221</v>
      </c>
      <c r="AU132" s="171" t="s">
        <v>83</v>
      </c>
      <c r="AV132" s="15" t="s">
        <v>217</v>
      </c>
      <c r="AW132" s="15" t="s">
        <v>34</v>
      </c>
      <c r="AX132" s="15" t="s">
        <v>81</v>
      </c>
      <c r="AY132" s="171" t="s">
        <v>210</v>
      </c>
    </row>
    <row r="133" spans="2:51" s="13" customFormat="1" ht="11.25">
      <c r="B133" s="156"/>
      <c r="D133" s="150" t="s">
        <v>221</v>
      </c>
      <c r="F133" s="158" t="s">
        <v>4952</v>
      </c>
      <c r="H133" s="159">
        <v>13.978</v>
      </c>
      <c r="I133" s="160"/>
      <c r="L133" s="156"/>
      <c r="M133" s="161"/>
      <c r="T133" s="162"/>
      <c r="AT133" s="157" t="s">
        <v>221</v>
      </c>
      <c r="AU133" s="157" t="s">
        <v>83</v>
      </c>
      <c r="AV133" s="13" t="s">
        <v>83</v>
      </c>
      <c r="AW133" s="13" t="s">
        <v>4</v>
      </c>
      <c r="AX133" s="13" t="s">
        <v>81</v>
      </c>
      <c r="AY133" s="157" t="s">
        <v>210</v>
      </c>
    </row>
    <row r="134" spans="2:65" s="1" customFormat="1" ht="16.5" customHeight="1">
      <c r="B134" s="33"/>
      <c r="C134" s="132" t="s">
        <v>217</v>
      </c>
      <c r="D134" s="132" t="s">
        <v>212</v>
      </c>
      <c r="E134" s="133" t="s">
        <v>4953</v>
      </c>
      <c r="F134" s="134" t="s">
        <v>4954</v>
      </c>
      <c r="G134" s="135" t="s">
        <v>295</v>
      </c>
      <c r="H134" s="136">
        <v>1</v>
      </c>
      <c r="I134" s="137"/>
      <c r="J134" s="138">
        <f>ROUND(I134*H134,2)</f>
        <v>0</v>
      </c>
      <c r="K134" s="134" t="s">
        <v>296</v>
      </c>
      <c r="L134" s="33"/>
      <c r="M134" s="139" t="s">
        <v>19</v>
      </c>
      <c r="N134" s="140" t="s">
        <v>45</v>
      </c>
      <c r="P134" s="141">
        <f>O134*H134</f>
        <v>0</v>
      </c>
      <c r="Q134" s="141">
        <v>0</v>
      </c>
      <c r="R134" s="141">
        <f>Q134*H134</f>
        <v>0</v>
      </c>
      <c r="S134" s="141">
        <v>0</v>
      </c>
      <c r="T134" s="142">
        <f>S134*H134</f>
        <v>0</v>
      </c>
      <c r="AR134" s="143" t="s">
        <v>217</v>
      </c>
      <c r="AT134" s="143" t="s">
        <v>212</v>
      </c>
      <c r="AU134" s="143" t="s">
        <v>83</v>
      </c>
      <c r="AY134" s="18" t="s">
        <v>210</v>
      </c>
      <c r="BE134" s="144">
        <f>IF(N134="základní",J134,0)</f>
        <v>0</v>
      </c>
      <c r="BF134" s="144">
        <f>IF(N134="snížená",J134,0)</f>
        <v>0</v>
      </c>
      <c r="BG134" s="144">
        <f>IF(N134="zákl. přenesená",J134,0)</f>
        <v>0</v>
      </c>
      <c r="BH134" s="144">
        <f>IF(N134="sníž. přenesená",J134,0)</f>
        <v>0</v>
      </c>
      <c r="BI134" s="144">
        <f>IF(N134="nulová",J134,0)</f>
        <v>0</v>
      </c>
      <c r="BJ134" s="18" t="s">
        <v>81</v>
      </c>
      <c r="BK134" s="144">
        <f>ROUND(I134*H134,2)</f>
        <v>0</v>
      </c>
      <c r="BL134" s="18" t="s">
        <v>217</v>
      </c>
      <c r="BM134" s="143" t="s">
        <v>4955</v>
      </c>
    </row>
    <row r="135" spans="2:65" s="1" customFormat="1" ht="16.5" customHeight="1">
      <c r="B135" s="33"/>
      <c r="C135" s="132" t="s">
        <v>267</v>
      </c>
      <c r="D135" s="132" t="s">
        <v>212</v>
      </c>
      <c r="E135" s="133" t="s">
        <v>4956</v>
      </c>
      <c r="F135" s="134" t="s">
        <v>4957</v>
      </c>
      <c r="G135" s="135" t="s">
        <v>270</v>
      </c>
      <c r="H135" s="136">
        <v>17</v>
      </c>
      <c r="I135" s="137"/>
      <c r="J135" s="138">
        <f>ROUND(I135*H135,2)</f>
        <v>0</v>
      </c>
      <c r="K135" s="134" t="s">
        <v>296</v>
      </c>
      <c r="L135" s="33"/>
      <c r="M135" s="139" t="s">
        <v>19</v>
      </c>
      <c r="N135" s="140" t="s">
        <v>45</v>
      </c>
      <c r="P135" s="141">
        <f>O135*H135</f>
        <v>0</v>
      </c>
      <c r="Q135" s="141">
        <v>0.09336</v>
      </c>
      <c r="R135" s="141">
        <f>Q135*H135</f>
        <v>1.58712</v>
      </c>
      <c r="S135" s="141">
        <v>0</v>
      </c>
      <c r="T135" s="142">
        <f>S135*H135</f>
        <v>0</v>
      </c>
      <c r="AR135" s="143" t="s">
        <v>217</v>
      </c>
      <c r="AT135" s="143" t="s">
        <v>212</v>
      </c>
      <c r="AU135" s="143" t="s">
        <v>83</v>
      </c>
      <c r="AY135" s="18" t="s">
        <v>210</v>
      </c>
      <c r="BE135" s="144">
        <f>IF(N135="základní",J135,0)</f>
        <v>0</v>
      </c>
      <c r="BF135" s="144">
        <f>IF(N135="snížená",J135,0)</f>
        <v>0</v>
      </c>
      <c r="BG135" s="144">
        <f>IF(N135="zákl. přenesená",J135,0)</f>
        <v>0</v>
      </c>
      <c r="BH135" s="144">
        <f>IF(N135="sníž. přenesená",J135,0)</f>
        <v>0</v>
      </c>
      <c r="BI135" s="144">
        <f>IF(N135="nulová",J135,0)</f>
        <v>0</v>
      </c>
      <c r="BJ135" s="18" t="s">
        <v>81</v>
      </c>
      <c r="BK135" s="144">
        <f>ROUND(I135*H135,2)</f>
        <v>0</v>
      </c>
      <c r="BL135" s="18" t="s">
        <v>217</v>
      </c>
      <c r="BM135" s="143" t="s">
        <v>4958</v>
      </c>
    </row>
    <row r="136" spans="2:51" s="12" customFormat="1" ht="11.25">
      <c r="B136" s="149"/>
      <c r="D136" s="150" t="s">
        <v>221</v>
      </c>
      <c r="E136" s="151" t="s">
        <v>19</v>
      </c>
      <c r="F136" s="152" t="s">
        <v>852</v>
      </c>
      <c r="H136" s="151" t="s">
        <v>19</v>
      </c>
      <c r="I136" s="153"/>
      <c r="L136" s="149"/>
      <c r="M136" s="154"/>
      <c r="T136" s="155"/>
      <c r="AT136" s="151" t="s">
        <v>221</v>
      </c>
      <c r="AU136" s="151" t="s">
        <v>83</v>
      </c>
      <c r="AV136" s="12" t="s">
        <v>81</v>
      </c>
      <c r="AW136" s="12" t="s">
        <v>34</v>
      </c>
      <c r="AX136" s="12" t="s">
        <v>74</v>
      </c>
      <c r="AY136" s="151" t="s">
        <v>210</v>
      </c>
    </row>
    <row r="137" spans="2:51" s="12" customFormat="1" ht="11.25">
      <c r="B137" s="149"/>
      <c r="D137" s="150" t="s">
        <v>221</v>
      </c>
      <c r="E137" s="151" t="s">
        <v>19</v>
      </c>
      <c r="F137" s="152" t="s">
        <v>950</v>
      </c>
      <c r="H137" s="151" t="s">
        <v>19</v>
      </c>
      <c r="I137" s="153"/>
      <c r="L137" s="149"/>
      <c r="M137" s="154"/>
      <c r="T137" s="155"/>
      <c r="AT137" s="151" t="s">
        <v>221</v>
      </c>
      <c r="AU137" s="151" t="s">
        <v>83</v>
      </c>
      <c r="AV137" s="12" t="s">
        <v>81</v>
      </c>
      <c r="AW137" s="12" t="s">
        <v>34</v>
      </c>
      <c r="AX137" s="12" t="s">
        <v>74</v>
      </c>
      <c r="AY137" s="151" t="s">
        <v>210</v>
      </c>
    </row>
    <row r="138" spans="2:51" s="13" customFormat="1" ht="11.25">
      <c r="B138" s="156"/>
      <c r="D138" s="150" t="s">
        <v>221</v>
      </c>
      <c r="E138" s="157" t="s">
        <v>19</v>
      </c>
      <c r="F138" s="158" t="s">
        <v>3341</v>
      </c>
      <c r="H138" s="159">
        <v>17</v>
      </c>
      <c r="I138" s="160"/>
      <c r="L138" s="156"/>
      <c r="M138" s="161"/>
      <c r="T138" s="162"/>
      <c r="AT138" s="157" t="s">
        <v>221</v>
      </c>
      <c r="AU138" s="157" t="s">
        <v>83</v>
      </c>
      <c r="AV138" s="13" t="s">
        <v>83</v>
      </c>
      <c r="AW138" s="13" t="s">
        <v>34</v>
      </c>
      <c r="AX138" s="13" t="s">
        <v>74</v>
      </c>
      <c r="AY138" s="157" t="s">
        <v>210</v>
      </c>
    </row>
    <row r="139" spans="2:51" s="15" customFormat="1" ht="11.25">
      <c r="B139" s="170"/>
      <c r="D139" s="150" t="s">
        <v>221</v>
      </c>
      <c r="E139" s="171" t="s">
        <v>19</v>
      </c>
      <c r="F139" s="172" t="s">
        <v>236</v>
      </c>
      <c r="H139" s="173">
        <v>17</v>
      </c>
      <c r="I139" s="174"/>
      <c r="L139" s="170"/>
      <c r="M139" s="175"/>
      <c r="T139" s="176"/>
      <c r="AT139" s="171" t="s">
        <v>221</v>
      </c>
      <c r="AU139" s="171" t="s">
        <v>83</v>
      </c>
      <c r="AV139" s="15" t="s">
        <v>217</v>
      </c>
      <c r="AW139" s="15" t="s">
        <v>34</v>
      </c>
      <c r="AX139" s="15" t="s">
        <v>81</v>
      </c>
      <c r="AY139" s="171" t="s">
        <v>210</v>
      </c>
    </row>
    <row r="140" spans="2:63" s="11" customFormat="1" ht="22.9" customHeight="1">
      <c r="B140" s="120"/>
      <c r="D140" s="121" t="s">
        <v>73</v>
      </c>
      <c r="E140" s="130" t="s">
        <v>292</v>
      </c>
      <c r="F140" s="130" t="s">
        <v>455</v>
      </c>
      <c r="I140" s="123"/>
      <c r="J140" s="131">
        <f>BK140</f>
        <v>0</v>
      </c>
      <c r="L140" s="120"/>
      <c r="M140" s="125"/>
      <c r="P140" s="126">
        <f>SUM(P141:P279)</f>
        <v>0</v>
      </c>
      <c r="R140" s="126">
        <f>SUM(R141:R279)</f>
        <v>3.39633414</v>
      </c>
      <c r="T140" s="127">
        <f>SUM(T141:T279)</f>
        <v>10.913053</v>
      </c>
      <c r="AR140" s="121" t="s">
        <v>81</v>
      </c>
      <c r="AT140" s="128" t="s">
        <v>73</v>
      </c>
      <c r="AU140" s="128" t="s">
        <v>81</v>
      </c>
      <c r="AY140" s="121" t="s">
        <v>210</v>
      </c>
      <c r="BK140" s="129">
        <f>SUM(BK141:BK279)</f>
        <v>0</v>
      </c>
    </row>
    <row r="141" spans="2:65" s="1" customFormat="1" ht="24.2" customHeight="1">
      <c r="B141" s="33"/>
      <c r="C141" s="132" t="s">
        <v>276</v>
      </c>
      <c r="D141" s="132" t="s">
        <v>212</v>
      </c>
      <c r="E141" s="133" t="s">
        <v>4959</v>
      </c>
      <c r="F141" s="134" t="s">
        <v>4960</v>
      </c>
      <c r="G141" s="135" t="s">
        <v>270</v>
      </c>
      <c r="H141" s="136">
        <v>242.144</v>
      </c>
      <c r="I141" s="137"/>
      <c r="J141" s="138">
        <f>ROUND(I141*H141,2)</f>
        <v>0</v>
      </c>
      <c r="K141" s="134" t="s">
        <v>216</v>
      </c>
      <c r="L141" s="33"/>
      <c r="M141" s="139" t="s">
        <v>19</v>
      </c>
      <c r="N141" s="140" t="s">
        <v>45</v>
      </c>
      <c r="P141" s="141">
        <f>O141*H141</f>
        <v>0</v>
      </c>
      <c r="Q141" s="141">
        <v>0</v>
      </c>
      <c r="R141" s="141">
        <f>Q141*H141</f>
        <v>0</v>
      </c>
      <c r="S141" s="141">
        <v>0</v>
      </c>
      <c r="T141" s="142">
        <f>S141*H141</f>
        <v>0</v>
      </c>
      <c r="AR141" s="143" t="s">
        <v>217</v>
      </c>
      <c r="AT141" s="143" t="s">
        <v>212</v>
      </c>
      <c r="AU141" s="143" t="s">
        <v>83</v>
      </c>
      <c r="AY141" s="18" t="s">
        <v>210</v>
      </c>
      <c r="BE141" s="144">
        <f>IF(N141="základní",J141,0)</f>
        <v>0</v>
      </c>
      <c r="BF141" s="144">
        <f>IF(N141="snížená",J141,0)</f>
        <v>0</v>
      </c>
      <c r="BG141" s="144">
        <f>IF(N141="zákl. přenesená",J141,0)</f>
        <v>0</v>
      </c>
      <c r="BH141" s="144">
        <f>IF(N141="sníž. přenesená",J141,0)</f>
        <v>0</v>
      </c>
      <c r="BI141" s="144">
        <f>IF(N141="nulová",J141,0)</f>
        <v>0</v>
      </c>
      <c r="BJ141" s="18" t="s">
        <v>81</v>
      </c>
      <c r="BK141" s="144">
        <f>ROUND(I141*H141,2)</f>
        <v>0</v>
      </c>
      <c r="BL141" s="18" t="s">
        <v>217</v>
      </c>
      <c r="BM141" s="143" t="s">
        <v>4961</v>
      </c>
    </row>
    <row r="142" spans="2:47" s="1" customFormat="1" ht="11.25">
      <c r="B142" s="33"/>
      <c r="D142" s="145" t="s">
        <v>219</v>
      </c>
      <c r="F142" s="146" t="s">
        <v>4962</v>
      </c>
      <c r="I142" s="147"/>
      <c r="L142" s="33"/>
      <c r="M142" s="148"/>
      <c r="T142" s="54"/>
      <c r="AT142" s="18" t="s">
        <v>219</v>
      </c>
      <c r="AU142" s="18" t="s">
        <v>83</v>
      </c>
    </row>
    <row r="143" spans="2:51" s="13" customFormat="1" ht="11.25">
      <c r="B143" s="156"/>
      <c r="D143" s="150" t="s">
        <v>221</v>
      </c>
      <c r="E143" s="157" t="s">
        <v>19</v>
      </c>
      <c r="F143" s="158" t="s">
        <v>4963</v>
      </c>
      <c r="H143" s="159">
        <v>42.566</v>
      </c>
      <c r="I143" s="160"/>
      <c r="L143" s="156"/>
      <c r="M143" s="161"/>
      <c r="T143" s="162"/>
      <c r="AT143" s="157" t="s">
        <v>221</v>
      </c>
      <c r="AU143" s="157" t="s">
        <v>83</v>
      </c>
      <c r="AV143" s="13" t="s">
        <v>83</v>
      </c>
      <c r="AW143" s="13" t="s">
        <v>34</v>
      </c>
      <c r="AX143" s="13" t="s">
        <v>74</v>
      </c>
      <c r="AY143" s="157" t="s">
        <v>210</v>
      </c>
    </row>
    <row r="144" spans="2:51" s="13" customFormat="1" ht="11.25">
      <c r="B144" s="156"/>
      <c r="D144" s="150" t="s">
        <v>221</v>
      </c>
      <c r="E144" s="157" t="s">
        <v>19</v>
      </c>
      <c r="F144" s="158" t="s">
        <v>4964</v>
      </c>
      <c r="H144" s="159">
        <v>47.506</v>
      </c>
      <c r="I144" s="160"/>
      <c r="L144" s="156"/>
      <c r="M144" s="161"/>
      <c r="T144" s="162"/>
      <c r="AT144" s="157" t="s">
        <v>221</v>
      </c>
      <c r="AU144" s="157" t="s">
        <v>83</v>
      </c>
      <c r="AV144" s="13" t="s">
        <v>83</v>
      </c>
      <c r="AW144" s="13" t="s">
        <v>34</v>
      </c>
      <c r="AX144" s="13" t="s">
        <v>74</v>
      </c>
      <c r="AY144" s="157" t="s">
        <v>210</v>
      </c>
    </row>
    <row r="145" spans="2:51" s="13" customFormat="1" ht="11.25">
      <c r="B145" s="156"/>
      <c r="D145" s="150" t="s">
        <v>221</v>
      </c>
      <c r="E145" s="157" t="s">
        <v>19</v>
      </c>
      <c r="F145" s="158" t="s">
        <v>4965</v>
      </c>
      <c r="H145" s="159">
        <v>32.49</v>
      </c>
      <c r="I145" s="160"/>
      <c r="L145" s="156"/>
      <c r="M145" s="161"/>
      <c r="T145" s="162"/>
      <c r="AT145" s="157" t="s">
        <v>221</v>
      </c>
      <c r="AU145" s="157" t="s">
        <v>83</v>
      </c>
      <c r="AV145" s="13" t="s">
        <v>83</v>
      </c>
      <c r="AW145" s="13" t="s">
        <v>34</v>
      </c>
      <c r="AX145" s="13" t="s">
        <v>74</v>
      </c>
      <c r="AY145" s="157" t="s">
        <v>210</v>
      </c>
    </row>
    <row r="146" spans="2:51" s="13" customFormat="1" ht="11.25">
      <c r="B146" s="156"/>
      <c r="D146" s="150" t="s">
        <v>221</v>
      </c>
      <c r="E146" s="157" t="s">
        <v>19</v>
      </c>
      <c r="F146" s="158" t="s">
        <v>4966</v>
      </c>
      <c r="H146" s="159">
        <v>51.656</v>
      </c>
      <c r="I146" s="160"/>
      <c r="L146" s="156"/>
      <c r="M146" s="161"/>
      <c r="T146" s="162"/>
      <c r="AT146" s="157" t="s">
        <v>221</v>
      </c>
      <c r="AU146" s="157" t="s">
        <v>83</v>
      </c>
      <c r="AV146" s="13" t="s">
        <v>83</v>
      </c>
      <c r="AW146" s="13" t="s">
        <v>34</v>
      </c>
      <c r="AX146" s="13" t="s">
        <v>74</v>
      </c>
      <c r="AY146" s="157" t="s">
        <v>210</v>
      </c>
    </row>
    <row r="147" spans="2:51" s="13" customFormat="1" ht="11.25">
      <c r="B147" s="156"/>
      <c r="D147" s="150" t="s">
        <v>221</v>
      </c>
      <c r="E147" s="157" t="s">
        <v>19</v>
      </c>
      <c r="F147" s="158" t="s">
        <v>4967</v>
      </c>
      <c r="H147" s="159">
        <v>43.965</v>
      </c>
      <c r="I147" s="160"/>
      <c r="L147" s="156"/>
      <c r="M147" s="161"/>
      <c r="T147" s="162"/>
      <c r="AT147" s="157" t="s">
        <v>221</v>
      </c>
      <c r="AU147" s="157" t="s">
        <v>83</v>
      </c>
      <c r="AV147" s="13" t="s">
        <v>83</v>
      </c>
      <c r="AW147" s="13" t="s">
        <v>34</v>
      </c>
      <c r="AX147" s="13" t="s">
        <v>74</v>
      </c>
      <c r="AY147" s="157" t="s">
        <v>210</v>
      </c>
    </row>
    <row r="148" spans="2:51" s="13" customFormat="1" ht="11.25">
      <c r="B148" s="156"/>
      <c r="D148" s="150" t="s">
        <v>221</v>
      </c>
      <c r="E148" s="157" t="s">
        <v>19</v>
      </c>
      <c r="F148" s="158" t="s">
        <v>4968</v>
      </c>
      <c r="H148" s="159">
        <v>10.607</v>
      </c>
      <c r="I148" s="160"/>
      <c r="L148" s="156"/>
      <c r="M148" s="161"/>
      <c r="T148" s="162"/>
      <c r="AT148" s="157" t="s">
        <v>221</v>
      </c>
      <c r="AU148" s="157" t="s">
        <v>83</v>
      </c>
      <c r="AV148" s="13" t="s">
        <v>83</v>
      </c>
      <c r="AW148" s="13" t="s">
        <v>34</v>
      </c>
      <c r="AX148" s="13" t="s">
        <v>74</v>
      </c>
      <c r="AY148" s="157" t="s">
        <v>210</v>
      </c>
    </row>
    <row r="149" spans="2:51" s="13" customFormat="1" ht="11.25">
      <c r="B149" s="156"/>
      <c r="D149" s="150" t="s">
        <v>221</v>
      </c>
      <c r="E149" s="157" t="s">
        <v>19</v>
      </c>
      <c r="F149" s="158" t="s">
        <v>4969</v>
      </c>
      <c r="H149" s="159">
        <v>13.354</v>
      </c>
      <c r="I149" s="160"/>
      <c r="L149" s="156"/>
      <c r="M149" s="161"/>
      <c r="T149" s="162"/>
      <c r="AT149" s="157" t="s">
        <v>221</v>
      </c>
      <c r="AU149" s="157" t="s">
        <v>83</v>
      </c>
      <c r="AV149" s="13" t="s">
        <v>83</v>
      </c>
      <c r="AW149" s="13" t="s">
        <v>34</v>
      </c>
      <c r="AX149" s="13" t="s">
        <v>74</v>
      </c>
      <c r="AY149" s="157" t="s">
        <v>210</v>
      </c>
    </row>
    <row r="150" spans="2:51" s="15" customFormat="1" ht="11.25">
      <c r="B150" s="170"/>
      <c r="D150" s="150" t="s">
        <v>221</v>
      </c>
      <c r="E150" s="171" t="s">
        <v>19</v>
      </c>
      <c r="F150" s="172" t="s">
        <v>236</v>
      </c>
      <c r="H150" s="173">
        <v>242.144</v>
      </c>
      <c r="I150" s="174"/>
      <c r="L150" s="170"/>
      <c r="M150" s="175"/>
      <c r="T150" s="176"/>
      <c r="AT150" s="171" t="s">
        <v>221</v>
      </c>
      <c r="AU150" s="171" t="s">
        <v>83</v>
      </c>
      <c r="AV150" s="15" t="s">
        <v>217</v>
      </c>
      <c r="AW150" s="15" t="s">
        <v>34</v>
      </c>
      <c r="AX150" s="15" t="s">
        <v>81</v>
      </c>
      <c r="AY150" s="171" t="s">
        <v>210</v>
      </c>
    </row>
    <row r="151" spans="2:65" s="1" customFormat="1" ht="24.2" customHeight="1">
      <c r="B151" s="33"/>
      <c r="C151" s="132" t="s">
        <v>281</v>
      </c>
      <c r="D151" s="132" t="s">
        <v>212</v>
      </c>
      <c r="E151" s="133" t="s">
        <v>4970</v>
      </c>
      <c r="F151" s="134" t="s">
        <v>4971</v>
      </c>
      <c r="G151" s="135" t="s">
        <v>270</v>
      </c>
      <c r="H151" s="136">
        <v>14528.64</v>
      </c>
      <c r="I151" s="137"/>
      <c r="J151" s="138">
        <f>ROUND(I151*H151,2)</f>
        <v>0</v>
      </c>
      <c r="K151" s="134" t="s">
        <v>216</v>
      </c>
      <c r="L151" s="33"/>
      <c r="M151" s="139" t="s">
        <v>19</v>
      </c>
      <c r="N151" s="140" t="s">
        <v>45</v>
      </c>
      <c r="P151" s="141">
        <f>O151*H151</f>
        <v>0</v>
      </c>
      <c r="Q151" s="141">
        <v>0</v>
      </c>
      <c r="R151" s="141">
        <f>Q151*H151</f>
        <v>0</v>
      </c>
      <c r="S151" s="141">
        <v>0</v>
      </c>
      <c r="T151" s="142">
        <f>S151*H151</f>
        <v>0</v>
      </c>
      <c r="AR151" s="143" t="s">
        <v>217</v>
      </c>
      <c r="AT151" s="143" t="s">
        <v>212</v>
      </c>
      <c r="AU151" s="143" t="s">
        <v>83</v>
      </c>
      <c r="AY151" s="18" t="s">
        <v>210</v>
      </c>
      <c r="BE151" s="144">
        <f>IF(N151="základní",J151,0)</f>
        <v>0</v>
      </c>
      <c r="BF151" s="144">
        <f>IF(N151="snížená",J151,0)</f>
        <v>0</v>
      </c>
      <c r="BG151" s="144">
        <f>IF(N151="zákl. přenesená",J151,0)</f>
        <v>0</v>
      </c>
      <c r="BH151" s="144">
        <f>IF(N151="sníž. přenesená",J151,0)</f>
        <v>0</v>
      </c>
      <c r="BI151" s="144">
        <f>IF(N151="nulová",J151,0)</f>
        <v>0</v>
      </c>
      <c r="BJ151" s="18" t="s">
        <v>81</v>
      </c>
      <c r="BK151" s="144">
        <f>ROUND(I151*H151,2)</f>
        <v>0</v>
      </c>
      <c r="BL151" s="18" t="s">
        <v>217</v>
      </c>
      <c r="BM151" s="143" t="s">
        <v>4972</v>
      </c>
    </row>
    <row r="152" spans="2:47" s="1" customFormat="1" ht="11.25">
      <c r="B152" s="33"/>
      <c r="D152" s="145" t="s">
        <v>219</v>
      </c>
      <c r="F152" s="146" t="s">
        <v>4973</v>
      </c>
      <c r="I152" s="147"/>
      <c r="L152" s="33"/>
      <c r="M152" s="148"/>
      <c r="T152" s="54"/>
      <c r="AT152" s="18" t="s">
        <v>219</v>
      </c>
      <c r="AU152" s="18" t="s">
        <v>83</v>
      </c>
    </row>
    <row r="153" spans="2:51" s="13" customFormat="1" ht="11.25">
      <c r="B153" s="156"/>
      <c r="D153" s="150" t="s">
        <v>221</v>
      </c>
      <c r="F153" s="158" t="s">
        <v>4974</v>
      </c>
      <c r="H153" s="159">
        <v>14528.64</v>
      </c>
      <c r="I153" s="160"/>
      <c r="L153" s="156"/>
      <c r="M153" s="161"/>
      <c r="T153" s="162"/>
      <c r="AT153" s="157" t="s">
        <v>221</v>
      </c>
      <c r="AU153" s="157" t="s">
        <v>83</v>
      </c>
      <c r="AV153" s="13" t="s">
        <v>83</v>
      </c>
      <c r="AW153" s="13" t="s">
        <v>4</v>
      </c>
      <c r="AX153" s="13" t="s">
        <v>81</v>
      </c>
      <c r="AY153" s="157" t="s">
        <v>210</v>
      </c>
    </row>
    <row r="154" spans="2:65" s="1" customFormat="1" ht="24.2" customHeight="1">
      <c r="B154" s="33"/>
      <c r="C154" s="132" t="s">
        <v>286</v>
      </c>
      <c r="D154" s="132" t="s">
        <v>212</v>
      </c>
      <c r="E154" s="133" t="s">
        <v>4975</v>
      </c>
      <c r="F154" s="134" t="s">
        <v>4976</v>
      </c>
      <c r="G154" s="135" t="s">
        <v>270</v>
      </c>
      <c r="H154" s="136">
        <v>242.144</v>
      </c>
      <c r="I154" s="137"/>
      <c r="J154" s="138">
        <f>ROUND(I154*H154,2)</f>
        <v>0</v>
      </c>
      <c r="K154" s="134" t="s">
        <v>216</v>
      </c>
      <c r="L154" s="33"/>
      <c r="M154" s="139" t="s">
        <v>19</v>
      </c>
      <c r="N154" s="140" t="s">
        <v>45</v>
      </c>
      <c r="P154" s="141">
        <f>O154*H154</f>
        <v>0</v>
      </c>
      <c r="Q154" s="141">
        <v>0</v>
      </c>
      <c r="R154" s="141">
        <f>Q154*H154</f>
        <v>0</v>
      </c>
      <c r="S154" s="141">
        <v>0</v>
      </c>
      <c r="T154" s="142">
        <f>S154*H154</f>
        <v>0</v>
      </c>
      <c r="AR154" s="143" t="s">
        <v>217</v>
      </c>
      <c r="AT154" s="143" t="s">
        <v>212</v>
      </c>
      <c r="AU154" s="143" t="s">
        <v>83</v>
      </c>
      <c r="AY154" s="18" t="s">
        <v>210</v>
      </c>
      <c r="BE154" s="144">
        <f>IF(N154="základní",J154,0)</f>
        <v>0</v>
      </c>
      <c r="BF154" s="144">
        <f>IF(N154="snížená",J154,0)</f>
        <v>0</v>
      </c>
      <c r="BG154" s="144">
        <f>IF(N154="zákl. přenesená",J154,0)</f>
        <v>0</v>
      </c>
      <c r="BH154" s="144">
        <f>IF(N154="sníž. přenesená",J154,0)</f>
        <v>0</v>
      </c>
      <c r="BI154" s="144">
        <f>IF(N154="nulová",J154,0)</f>
        <v>0</v>
      </c>
      <c r="BJ154" s="18" t="s">
        <v>81</v>
      </c>
      <c r="BK154" s="144">
        <f>ROUND(I154*H154,2)</f>
        <v>0</v>
      </c>
      <c r="BL154" s="18" t="s">
        <v>217</v>
      </c>
      <c r="BM154" s="143" t="s">
        <v>4977</v>
      </c>
    </row>
    <row r="155" spans="2:47" s="1" customFormat="1" ht="11.25">
      <c r="B155" s="33"/>
      <c r="D155" s="145" t="s">
        <v>219</v>
      </c>
      <c r="F155" s="146" t="s">
        <v>4978</v>
      </c>
      <c r="I155" s="147"/>
      <c r="L155" s="33"/>
      <c r="M155" s="148"/>
      <c r="T155" s="54"/>
      <c r="AT155" s="18" t="s">
        <v>219</v>
      </c>
      <c r="AU155" s="18" t="s">
        <v>83</v>
      </c>
    </row>
    <row r="156" spans="2:65" s="1" customFormat="1" ht="16.5" customHeight="1">
      <c r="B156" s="33"/>
      <c r="C156" s="132" t="s">
        <v>292</v>
      </c>
      <c r="D156" s="132" t="s">
        <v>212</v>
      </c>
      <c r="E156" s="133" t="s">
        <v>4979</v>
      </c>
      <c r="F156" s="134" t="s">
        <v>4980</v>
      </c>
      <c r="G156" s="135" t="s">
        <v>295</v>
      </c>
      <c r="H156" s="136">
        <v>1</v>
      </c>
      <c r="I156" s="137"/>
      <c r="J156" s="138">
        <f>ROUND(I156*H156,2)</f>
        <v>0</v>
      </c>
      <c r="K156" s="134" t="s">
        <v>296</v>
      </c>
      <c r="L156" s="33"/>
      <c r="M156" s="139" t="s">
        <v>19</v>
      </c>
      <c r="N156" s="140" t="s">
        <v>45</v>
      </c>
      <c r="P156" s="141">
        <f>O156*H156</f>
        <v>0</v>
      </c>
      <c r="Q156" s="141">
        <v>0</v>
      </c>
      <c r="R156" s="141">
        <f>Q156*H156</f>
        <v>0</v>
      </c>
      <c r="S156" s="141">
        <v>0</v>
      </c>
      <c r="T156" s="142">
        <f>S156*H156</f>
        <v>0</v>
      </c>
      <c r="AR156" s="143" t="s">
        <v>217</v>
      </c>
      <c r="AT156" s="143" t="s">
        <v>212</v>
      </c>
      <c r="AU156" s="143" t="s">
        <v>83</v>
      </c>
      <c r="AY156" s="18" t="s">
        <v>210</v>
      </c>
      <c r="BE156" s="144">
        <f>IF(N156="základní",J156,0)</f>
        <v>0</v>
      </c>
      <c r="BF156" s="144">
        <f>IF(N156="snížená",J156,0)</f>
        <v>0</v>
      </c>
      <c r="BG156" s="144">
        <f>IF(N156="zákl. přenesená",J156,0)</f>
        <v>0</v>
      </c>
      <c r="BH156" s="144">
        <f>IF(N156="sníž. přenesená",J156,0)</f>
        <v>0</v>
      </c>
      <c r="BI156" s="144">
        <f>IF(N156="nulová",J156,0)</f>
        <v>0</v>
      </c>
      <c r="BJ156" s="18" t="s">
        <v>81</v>
      </c>
      <c r="BK156" s="144">
        <f>ROUND(I156*H156,2)</f>
        <v>0</v>
      </c>
      <c r="BL156" s="18" t="s">
        <v>217</v>
      </c>
      <c r="BM156" s="143" t="s">
        <v>4981</v>
      </c>
    </row>
    <row r="157" spans="2:65" s="1" customFormat="1" ht="16.5" customHeight="1">
      <c r="B157" s="33"/>
      <c r="C157" s="132" t="s">
        <v>299</v>
      </c>
      <c r="D157" s="132" t="s">
        <v>212</v>
      </c>
      <c r="E157" s="133" t="s">
        <v>4982</v>
      </c>
      <c r="F157" s="134" t="s">
        <v>4983</v>
      </c>
      <c r="G157" s="135" t="s">
        <v>270</v>
      </c>
      <c r="H157" s="136">
        <v>242.144</v>
      </c>
      <c r="I157" s="137"/>
      <c r="J157" s="138">
        <f>ROUND(I157*H157,2)</f>
        <v>0</v>
      </c>
      <c r="K157" s="134" t="s">
        <v>216</v>
      </c>
      <c r="L157" s="33"/>
      <c r="M157" s="139" t="s">
        <v>19</v>
      </c>
      <c r="N157" s="140" t="s">
        <v>45</v>
      </c>
      <c r="P157" s="141">
        <f>O157*H157</f>
        <v>0</v>
      </c>
      <c r="Q157" s="141">
        <v>0</v>
      </c>
      <c r="R157" s="141">
        <f>Q157*H157</f>
        <v>0</v>
      </c>
      <c r="S157" s="141">
        <v>0</v>
      </c>
      <c r="T157" s="142">
        <f>S157*H157</f>
        <v>0</v>
      </c>
      <c r="AR157" s="143" t="s">
        <v>217</v>
      </c>
      <c r="AT157" s="143" t="s">
        <v>212</v>
      </c>
      <c r="AU157" s="143" t="s">
        <v>83</v>
      </c>
      <c r="AY157" s="18" t="s">
        <v>210</v>
      </c>
      <c r="BE157" s="144">
        <f>IF(N157="základní",J157,0)</f>
        <v>0</v>
      </c>
      <c r="BF157" s="144">
        <f>IF(N157="snížená",J157,0)</f>
        <v>0</v>
      </c>
      <c r="BG157" s="144">
        <f>IF(N157="zákl. přenesená",J157,0)</f>
        <v>0</v>
      </c>
      <c r="BH157" s="144">
        <f>IF(N157="sníž. přenesená",J157,0)</f>
        <v>0</v>
      </c>
      <c r="BI157" s="144">
        <f>IF(N157="nulová",J157,0)</f>
        <v>0</v>
      </c>
      <c r="BJ157" s="18" t="s">
        <v>81</v>
      </c>
      <c r="BK157" s="144">
        <f>ROUND(I157*H157,2)</f>
        <v>0</v>
      </c>
      <c r="BL157" s="18" t="s">
        <v>217</v>
      </c>
      <c r="BM157" s="143" t="s">
        <v>4984</v>
      </c>
    </row>
    <row r="158" spans="2:47" s="1" customFormat="1" ht="11.25">
      <c r="B158" s="33"/>
      <c r="D158" s="145" t="s">
        <v>219</v>
      </c>
      <c r="F158" s="146" t="s">
        <v>4985</v>
      </c>
      <c r="I158" s="147"/>
      <c r="L158" s="33"/>
      <c r="M158" s="148"/>
      <c r="T158" s="54"/>
      <c r="AT158" s="18" t="s">
        <v>219</v>
      </c>
      <c r="AU158" s="18" t="s">
        <v>83</v>
      </c>
    </row>
    <row r="159" spans="2:65" s="1" customFormat="1" ht="16.5" customHeight="1">
      <c r="B159" s="33"/>
      <c r="C159" s="132" t="s">
        <v>307</v>
      </c>
      <c r="D159" s="132" t="s">
        <v>212</v>
      </c>
      <c r="E159" s="133" t="s">
        <v>4986</v>
      </c>
      <c r="F159" s="134" t="s">
        <v>4987</v>
      </c>
      <c r="G159" s="135" t="s">
        <v>270</v>
      </c>
      <c r="H159" s="136">
        <v>14528.64</v>
      </c>
      <c r="I159" s="137"/>
      <c r="J159" s="138">
        <f>ROUND(I159*H159,2)</f>
        <v>0</v>
      </c>
      <c r="K159" s="134" t="s">
        <v>216</v>
      </c>
      <c r="L159" s="33"/>
      <c r="M159" s="139" t="s">
        <v>19</v>
      </c>
      <c r="N159" s="140" t="s">
        <v>45</v>
      </c>
      <c r="P159" s="141">
        <f>O159*H159</f>
        <v>0</v>
      </c>
      <c r="Q159" s="141">
        <v>0</v>
      </c>
      <c r="R159" s="141">
        <f>Q159*H159</f>
        <v>0</v>
      </c>
      <c r="S159" s="141">
        <v>0</v>
      </c>
      <c r="T159" s="142">
        <f>S159*H159</f>
        <v>0</v>
      </c>
      <c r="AR159" s="143" t="s">
        <v>217</v>
      </c>
      <c r="AT159" s="143" t="s">
        <v>212</v>
      </c>
      <c r="AU159" s="143" t="s">
        <v>83</v>
      </c>
      <c r="AY159" s="18" t="s">
        <v>210</v>
      </c>
      <c r="BE159" s="144">
        <f>IF(N159="základní",J159,0)</f>
        <v>0</v>
      </c>
      <c r="BF159" s="144">
        <f>IF(N159="snížená",J159,0)</f>
        <v>0</v>
      </c>
      <c r="BG159" s="144">
        <f>IF(N159="zákl. přenesená",J159,0)</f>
        <v>0</v>
      </c>
      <c r="BH159" s="144">
        <f>IF(N159="sníž. přenesená",J159,0)</f>
        <v>0</v>
      </c>
      <c r="BI159" s="144">
        <f>IF(N159="nulová",J159,0)</f>
        <v>0</v>
      </c>
      <c r="BJ159" s="18" t="s">
        <v>81</v>
      </c>
      <c r="BK159" s="144">
        <f>ROUND(I159*H159,2)</f>
        <v>0</v>
      </c>
      <c r="BL159" s="18" t="s">
        <v>217</v>
      </c>
      <c r="BM159" s="143" t="s">
        <v>4988</v>
      </c>
    </row>
    <row r="160" spans="2:47" s="1" customFormat="1" ht="11.25">
      <c r="B160" s="33"/>
      <c r="D160" s="145" t="s">
        <v>219</v>
      </c>
      <c r="F160" s="146" t="s">
        <v>4989</v>
      </c>
      <c r="I160" s="147"/>
      <c r="L160" s="33"/>
      <c r="M160" s="148"/>
      <c r="T160" s="54"/>
      <c r="AT160" s="18" t="s">
        <v>219</v>
      </c>
      <c r="AU160" s="18" t="s">
        <v>83</v>
      </c>
    </row>
    <row r="161" spans="2:51" s="13" customFormat="1" ht="11.25">
      <c r="B161" s="156"/>
      <c r="D161" s="150" t="s">
        <v>221</v>
      </c>
      <c r="F161" s="158" t="s">
        <v>4974</v>
      </c>
      <c r="H161" s="159">
        <v>14528.64</v>
      </c>
      <c r="I161" s="160"/>
      <c r="L161" s="156"/>
      <c r="M161" s="161"/>
      <c r="T161" s="162"/>
      <c r="AT161" s="157" t="s">
        <v>221</v>
      </c>
      <c r="AU161" s="157" t="s">
        <v>83</v>
      </c>
      <c r="AV161" s="13" t="s">
        <v>83</v>
      </c>
      <c r="AW161" s="13" t="s">
        <v>4</v>
      </c>
      <c r="AX161" s="13" t="s">
        <v>81</v>
      </c>
      <c r="AY161" s="157" t="s">
        <v>210</v>
      </c>
    </row>
    <row r="162" spans="2:65" s="1" customFormat="1" ht="16.5" customHeight="1">
      <c r="B162" s="33"/>
      <c r="C162" s="132" t="s">
        <v>314</v>
      </c>
      <c r="D162" s="132" t="s">
        <v>212</v>
      </c>
      <c r="E162" s="133" t="s">
        <v>4990</v>
      </c>
      <c r="F162" s="134" t="s">
        <v>4991</v>
      </c>
      <c r="G162" s="135" t="s">
        <v>270</v>
      </c>
      <c r="H162" s="136">
        <v>242.144</v>
      </c>
      <c r="I162" s="137"/>
      <c r="J162" s="138">
        <f>ROUND(I162*H162,2)</f>
        <v>0</v>
      </c>
      <c r="K162" s="134" t="s">
        <v>216</v>
      </c>
      <c r="L162" s="33"/>
      <c r="M162" s="139" t="s">
        <v>19</v>
      </c>
      <c r="N162" s="140" t="s">
        <v>45</v>
      </c>
      <c r="P162" s="141">
        <f>O162*H162</f>
        <v>0</v>
      </c>
      <c r="Q162" s="141">
        <v>0</v>
      </c>
      <c r="R162" s="141">
        <f>Q162*H162</f>
        <v>0</v>
      </c>
      <c r="S162" s="141">
        <v>0</v>
      </c>
      <c r="T162" s="142">
        <f>S162*H162</f>
        <v>0</v>
      </c>
      <c r="AR162" s="143" t="s">
        <v>217</v>
      </c>
      <c r="AT162" s="143" t="s">
        <v>212</v>
      </c>
      <c r="AU162" s="143" t="s">
        <v>83</v>
      </c>
      <c r="AY162" s="18" t="s">
        <v>210</v>
      </c>
      <c r="BE162" s="144">
        <f>IF(N162="základní",J162,0)</f>
        <v>0</v>
      </c>
      <c r="BF162" s="144">
        <f>IF(N162="snížená",J162,0)</f>
        <v>0</v>
      </c>
      <c r="BG162" s="144">
        <f>IF(N162="zákl. přenesená",J162,0)</f>
        <v>0</v>
      </c>
      <c r="BH162" s="144">
        <f>IF(N162="sníž. přenesená",J162,0)</f>
        <v>0</v>
      </c>
      <c r="BI162" s="144">
        <f>IF(N162="nulová",J162,0)</f>
        <v>0</v>
      </c>
      <c r="BJ162" s="18" t="s">
        <v>81</v>
      </c>
      <c r="BK162" s="144">
        <f>ROUND(I162*H162,2)</f>
        <v>0</v>
      </c>
      <c r="BL162" s="18" t="s">
        <v>217</v>
      </c>
      <c r="BM162" s="143" t="s">
        <v>4992</v>
      </c>
    </row>
    <row r="163" spans="2:47" s="1" customFormat="1" ht="11.25">
      <c r="B163" s="33"/>
      <c r="D163" s="145" t="s">
        <v>219</v>
      </c>
      <c r="F163" s="146" t="s">
        <v>4993</v>
      </c>
      <c r="I163" s="147"/>
      <c r="L163" s="33"/>
      <c r="M163" s="148"/>
      <c r="T163" s="54"/>
      <c r="AT163" s="18" t="s">
        <v>219</v>
      </c>
      <c r="AU163" s="18" t="s">
        <v>83</v>
      </c>
    </row>
    <row r="164" spans="2:65" s="1" customFormat="1" ht="24.2" customHeight="1">
      <c r="B164" s="33"/>
      <c r="C164" s="132" t="s">
        <v>332</v>
      </c>
      <c r="D164" s="132" t="s">
        <v>212</v>
      </c>
      <c r="E164" s="133" t="s">
        <v>4994</v>
      </c>
      <c r="F164" s="134" t="s">
        <v>4995</v>
      </c>
      <c r="G164" s="135" t="s">
        <v>270</v>
      </c>
      <c r="H164" s="136">
        <v>184.967</v>
      </c>
      <c r="I164" s="137"/>
      <c r="J164" s="138">
        <f>ROUND(I164*H164,2)</f>
        <v>0</v>
      </c>
      <c r="K164" s="134" t="s">
        <v>216</v>
      </c>
      <c r="L164" s="33"/>
      <c r="M164" s="139" t="s">
        <v>19</v>
      </c>
      <c r="N164" s="140" t="s">
        <v>45</v>
      </c>
      <c r="P164" s="141">
        <f>O164*H164</f>
        <v>0</v>
      </c>
      <c r="Q164" s="141">
        <v>0</v>
      </c>
      <c r="R164" s="141">
        <f>Q164*H164</f>
        <v>0</v>
      </c>
      <c r="S164" s="141">
        <v>0.059</v>
      </c>
      <c r="T164" s="142">
        <f>S164*H164</f>
        <v>10.913053</v>
      </c>
      <c r="AR164" s="143" t="s">
        <v>217</v>
      </c>
      <c r="AT164" s="143" t="s">
        <v>212</v>
      </c>
      <c r="AU164" s="143" t="s">
        <v>83</v>
      </c>
      <c r="AY164" s="18" t="s">
        <v>210</v>
      </c>
      <c r="BE164" s="144">
        <f>IF(N164="základní",J164,0)</f>
        <v>0</v>
      </c>
      <c r="BF164" s="144">
        <f>IF(N164="snížená",J164,0)</f>
        <v>0</v>
      </c>
      <c r="BG164" s="144">
        <f>IF(N164="zákl. přenesená",J164,0)</f>
        <v>0</v>
      </c>
      <c r="BH164" s="144">
        <f>IF(N164="sníž. přenesená",J164,0)</f>
        <v>0</v>
      </c>
      <c r="BI164" s="144">
        <f>IF(N164="nulová",J164,0)</f>
        <v>0</v>
      </c>
      <c r="BJ164" s="18" t="s">
        <v>81</v>
      </c>
      <c r="BK164" s="144">
        <f>ROUND(I164*H164,2)</f>
        <v>0</v>
      </c>
      <c r="BL164" s="18" t="s">
        <v>217</v>
      </c>
      <c r="BM164" s="143" t="s">
        <v>4996</v>
      </c>
    </row>
    <row r="165" spans="2:47" s="1" customFormat="1" ht="11.25">
      <c r="B165" s="33"/>
      <c r="D165" s="145" t="s">
        <v>219</v>
      </c>
      <c r="F165" s="146" t="s">
        <v>4997</v>
      </c>
      <c r="I165" s="147"/>
      <c r="L165" s="33"/>
      <c r="M165" s="148"/>
      <c r="T165" s="54"/>
      <c r="AT165" s="18" t="s">
        <v>219</v>
      </c>
      <c r="AU165" s="18" t="s">
        <v>83</v>
      </c>
    </row>
    <row r="166" spans="2:51" s="12" customFormat="1" ht="11.25">
      <c r="B166" s="149"/>
      <c r="D166" s="150" t="s">
        <v>221</v>
      </c>
      <c r="E166" s="151" t="s">
        <v>19</v>
      </c>
      <c r="F166" s="152" t="s">
        <v>4929</v>
      </c>
      <c r="H166" s="151" t="s">
        <v>19</v>
      </c>
      <c r="I166" s="153"/>
      <c r="L166" s="149"/>
      <c r="M166" s="154"/>
      <c r="T166" s="155"/>
      <c r="AT166" s="151" t="s">
        <v>221</v>
      </c>
      <c r="AU166" s="151" t="s">
        <v>83</v>
      </c>
      <c r="AV166" s="12" t="s">
        <v>81</v>
      </c>
      <c r="AW166" s="12" t="s">
        <v>34</v>
      </c>
      <c r="AX166" s="12" t="s">
        <v>74</v>
      </c>
      <c r="AY166" s="151" t="s">
        <v>210</v>
      </c>
    </row>
    <row r="167" spans="2:51" s="13" customFormat="1" ht="11.25">
      <c r="B167" s="156"/>
      <c r="D167" s="150" t="s">
        <v>221</v>
      </c>
      <c r="E167" s="157" t="s">
        <v>19</v>
      </c>
      <c r="F167" s="158" t="s">
        <v>4930</v>
      </c>
      <c r="H167" s="159">
        <v>31.92</v>
      </c>
      <c r="I167" s="160"/>
      <c r="L167" s="156"/>
      <c r="M167" s="161"/>
      <c r="T167" s="162"/>
      <c r="AT167" s="157" t="s">
        <v>221</v>
      </c>
      <c r="AU167" s="157" t="s">
        <v>83</v>
      </c>
      <c r="AV167" s="13" t="s">
        <v>83</v>
      </c>
      <c r="AW167" s="13" t="s">
        <v>34</v>
      </c>
      <c r="AX167" s="13" t="s">
        <v>74</v>
      </c>
      <c r="AY167" s="157" t="s">
        <v>210</v>
      </c>
    </row>
    <row r="168" spans="2:51" s="13" customFormat="1" ht="11.25">
      <c r="B168" s="156"/>
      <c r="D168" s="150" t="s">
        <v>221</v>
      </c>
      <c r="E168" s="157" t="s">
        <v>19</v>
      </c>
      <c r="F168" s="158" t="s">
        <v>4931</v>
      </c>
      <c r="H168" s="159">
        <v>23.85</v>
      </c>
      <c r="I168" s="160"/>
      <c r="L168" s="156"/>
      <c r="M168" s="161"/>
      <c r="T168" s="162"/>
      <c r="AT168" s="157" t="s">
        <v>221</v>
      </c>
      <c r="AU168" s="157" t="s">
        <v>83</v>
      </c>
      <c r="AV168" s="13" t="s">
        <v>83</v>
      </c>
      <c r="AW168" s="13" t="s">
        <v>34</v>
      </c>
      <c r="AX168" s="13" t="s">
        <v>74</v>
      </c>
      <c r="AY168" s="157" t="s">
        <v>210</v>
      </c>
    </row>
    <row r="169" spans="2:51" s="14" customFormat="1" ht="11.25">
      <c r="B169" s="163"/>
      <c r="D169" s="150" t="s">
        <v>221</v>
      </c>
      <c r="E169" s="164" t="s">
        <v>19</v>
      </c>
      <c r="F169" s="165" t="s">
        <v>234</v>
      </c>
      <c r="H169" s="166">
        <v>55.77</v>
      </c>
      <c r="I169" s="167"/>
      <c r="L169" s="163"/>
      <c r="M169" s="168"/>
      <c r="T169" s="169"/>
      <c r="AT169" s="164" t="s">
        <v>221</v>
      </c>
      <c r="AU169" s="164" t="s">
        <v>83</v>
      </c>
      <c r="AV169" s="14" t="s">
        <v>91</v>
      </c>
      <c r="AW169" s="14" t="s">
        <v>34</v>
      </c>
      <c r="AX169" s="14" t="s">
        <v>74</v>
      </c>
      <c r="AY169" s="164" t="s">
        <v>210</v>
      </c>
    </row>
    <row r="170" spans="2:51" s="12" customFormat="1" ht="11.25">
      <c r="B170" s="149"/>
      <c r="D170" s="150" t="s">
        <v>221</v>
      </c>
      <c r="E170" s="151" t="s">
        <v>19</v>
      </c>
      <c r="F170" s="152" t="s">
        <v>4932</v>
      </c>
      <c r="H170" s="151" t="s">
        <v>19</v>
      </c>
      <c r="I170" s="153"/>
      <c r="L170" s="149"/>
      <c r="M170" s="154"/>
      <c r="T170" s="155"/>
      <c r="AT170" s="151" t="s">
        <v>221</v>
      </c>
      <c r="AU170" s="151" t="s">
        <v>83</v>
      </c>
      <c r="AV170" s="12" t="s">
        <v>81</v>
      </c>
      <c r="AW170" s="12" t="s">
        <v>34</v>
      </c>
      <c r="AX170" s="12" t="s">
        <v>74</v>
      </c>
      <c r="AY170" s="151" t="s">
        <v>210</v>
      </c>
    </row>
    <row r="171" spans="2:51" s="13" customFormat="1" ht="11.25">
      <c r="B171" s="156"/>
      <c r="D171" s="150" t="s">
        <v>221</v>
      </c>
      <c r="E171" s="157" t="s">
        <v>19</v>
      </c>
      <c r="F171" s="158" t="s">
        <v>4933</v>
      </c>
      <c r="H171" s="159">
        <v>25.36</v>
      </c>
      <c r="I171" s="160"/>
      <c r="L171" s="156"/>
      <c r="M171" s="161"/>
      <c r="T171" s="162"/>
      <c r="AT171" s="157" t="s">
        <v>221</v>
      </c>
      <c r="AU171" s="157" t="s">
        <v>83</v>
      </c>
      <c r="AV171" s="13" t="s">
        <v>83</v>
      </c>
      <c r="AW171" s="13" t="s">
        <v>34</v>
      </c>
      <c r="AX171" s="13" t="s">
        <v>74</v>
      </c>
      <c r="AY171" s="157" t="s">
        <v>210</v>
      </c>
    </row>
    <row r="172" spans="2:51" s="13" customFormat="1" ht="11.25">
      <c r="B172" s="156"/>
      <c r="D172" s="150" t="s">
        <v>221</v>
      </c>
      <c r="E172" s="157" t="s">
        <v>19</v>
      </c>
      <c r="F172" s="158" t="s">
        <v>4934</v>
      </c>
      <c r="H172" s="159">
        <v>43.86</v>
      </c>
      <c r="I172" s="160"/>
      <c r="L172" s="156"/>
      <c r="M172" s="161"/>
      <c r="T172" s="162"/>
      <c r="AT172" s="157" t="s">
        <v>221</v>
      </c>
      <c r="AU172" s="157" t="s">
        <v>83</v>
      </c>
      <c r="AV172" s="13" t="s">
        <v>83</v>
      </c>
      <c r="AW172" s="13" t="s">
        <v>34</v>
      </c>
      <c r="AX172" s="13" t="s">
        <v>74</v>
      </c>
      <c r="AY172" s="157" t="s">
        <v>210</v>
      </c>
    </row>
    <row r="173" spans="2:51" s="14" customFormat="1" ht="11.25">
      <c r="B173" s="163"/>
      <c r="D173" s="150" t="s">
        <v>221</v>
      </c>
      <c r="E173" s="164" t="s">
        <v>19</v>
      </c>
      <c r="F173" s="165" t="s">
        <v>234</v>
      </c>
      <c r="H173" s="166">
        <v>69.22</v>
      </c>
      <c r="I173" s="167"/>
      <c r="L173" s="163"/>
      <c r="M173" s="168"/>
      <c r="T173" s="169"/>
      <c r="AT173" s="164" t="s">
        <v>221</v>
      </c>
      <c r="AU173" s="164" t="s">
        <v>83</v>
      </c>
      <c r="AV173" s="14" t="s">
        <v>91</v>
      </c>
      <c r="AW173" s="14" t="s">
        <v>34</v>
      </c>
      <c r="AX173" s="14" t="s">
        <v>74</v>
      </c>
      <c r="AY173" s="164" t="s">
        <v>210</v>
      </c>
    </row>
    <row r="174" spans="2:51" s="12" customFormat="1" ht="11.25">
      <c r="B174" s="149"/>
      <c r="D174" s="150" t="s">
        <v>221</v>
      </c>
      <c r="E174" s="151" t="s">
        <v>19</v>
      </c>
      <c r="F174" s="152" t="s">
        <v>4935</v>
      </c>
      <c r="H174" s="151" t="s">
        <v>19</v>
      </c>
      <c r="I174" s="153"/>
      <c r="L174" s="149"/>
      <c r="M174" s="154"/>
      <c r="T174" s="155"/>
      <c r="AT174" s="151" t="s">
        <v>221</v>
      </c>
      <c r="AU174" s="151" t="s">
        <v>83</v>
      </c>
      <c r="AV174" s="12" t="s">
        <v>81</v>
      </c>
      <c r="AW174" s="12" t="s">
        <v>34</v>
      </c>
      <c r="AX174" s="12" t="s">
        <v>74</v>
      </c>
      <c r="AY174" s="151" t="s">
        <v>210</v>
      </c>
    </row>
    <row r="175" spans="2:51" s="13" customFormat="1" ht="11.25">
      <c r="B175" s="156"/>
      <c r="D175" s="150" t="s">
        <v>221</v>
      </c>
      <c r="E175" s="157" t="s">
        <v>19</v>
      </c>
      <c r="F175" s="158" t="s">
        <v>4936</v>
      </c>
      <c r="H175" s="159">
        <v>45.39</v>
      </c>
      <c r="I175" s="160"/>
      <c r="L175" s="156"/>
      <c r="M175" s="161"/>
      <c r="T175" s="162"/>
      <c r="AT175" s="157" t="s">
        <v>221</v>
      </c>
      <c r="AU175" s="157" t="s">
        <v>83</v>
      </c>
      <c r="AV175" s="13" t="s">
        <v>83</v>
      </c>
      <c r="AW175" s="13" t="s">
        <v>34</v>
      </c>
      <c r="AX175" s="13" t="s">
        <v>74</v>
      </c>
      <c r="AY175" s="157" t="s">
        <v>210</v>
      </c>
    </row>
    <row r="176" spans="2:51" s="13" customFormat="1" ht="11.25">
      <c r="B176" s="156"/>
      <c r="D176" s="150" t="s">
        <v>221</v>
      </c>
      <c r="E176" s="157" t="s">
        <v>19</v>
      </c>
      <c r="F176" s="158" t="s">
        <v>4937</v>
      </c>
      <c r="H176" s="159">
        <v>9.2</v>
      </c>
      <c r="I176" s="160"/>
      <c r="L176" s="156"/>
      <c r="M176" s="161"/>
      <c r="T176" s="162"/>
      <c r="AT176" s="157" t="s">
        <v>221</v>
      </c>
      <c r="AU176" s="157" t="s">
        <v>83</v>
      </c>
      <c r="AV176" s="13" t="s">
        <v>83</v>
      </c>
      <c r="AW176" s="13" t="s">
        <v>34</v>
      </c>
      <c r="AX176" s="13" t="s">
        <v>74</v>
      </c>
      <c r="AY176" s="157" t="s">
        <v>210</v>
      </c>
    </row>
    <row r="177" spans="2:51" s="14" customFormat="1" ht="11.25">
      <c r="B177" s="163"/>
      <c r="D177" s="150" t="s">
        <v>221</v>
      </c>
      <c r="E177" s="164" t="s">
        <v>19</v>
      </c>
      <c r="F177" s="165" t="s">
        <v>234</v>
      </c>
      <c r="H177" s="166">
        <v>54.59</v>
      </c>
      <c r="I177" s="167"/>
      <c r="L177" s="163"/>
      <c r="M177" s="168"/>
      <c r="T177" s="169"/>
      <c r="AT177" s="164" t="s">
        <v>221</v>
      </c>
      <c r="AU177" s="164" t="s">
        <v>83</v>
      </c>
      <c r="AV177" s="14" t="s">
        <v>91</v>
      </c>
      <c r="AW177" s="14" t="s">
        <v>34</v>
      </c>
      <c r="AX177" s="14" t="s">
        <v>74</v>
      </c>
      <c r="AY177" s="164" t="s">
        <v>210</v>
      </c>
    </row>
    <row r="178" spans="2:51" s="13" customFormat="1" ht="11.25">
      <c r="B178" s="156"/>
      <c r="D178" s="150" t="s">
        <v>221</v>
      </c>
      <c r="E178" s="157" t="s">
        <v>19</v>
      </c>
      <c r="F178" s="158" t="s">
        <v>4938</v>
      </c>
      <c r="H178" s="159">
        <v>5.387</v>
      </c>
      <c r="I178" s="160"/>
      <c r="L178" s="156"/>
      <c r="M178" s="161"/>
      <c r="T178" s="162"/>
      <c r="AT178" s="157" t="s">
        <v>221</v>
      </c>
      <c r="AU178" s="157" t="s">
        <v>83</v>
      </c>
      <c r="AV178" s="13" t="s">
        <v>83</v>
      </c>
      <c r="AW178" s="13" t="s">
        <v>34</v>
      </c>
      <c r="AX178" s="13" t="s">
        <v>74</v>
      </c>
      <c r="AY178" s="157" t="s">
        <v>210</v>
      </c>
    </row>
    <row r="179" spans="2:51" s="15" customFormat="1" ht="11.25">
      <c r="B179" s="170"/>
      <c r="D179" s="150" t="s">
        <v>221</v>
      </c>
      <c r="E179" s="171" t="s">
        <v>19</v>
      </c>
      <c r="F179" s="172" t="s">
        <v>236</v>
      </c>
      <c r="H179" s="173">
        <v>184.967</v>
      </c>
      <c r="I179" s="174"/>
      <c r="L179" s="170"/>
      <c r="M179" s="175"/>
      <c r="T179" s="176"/>
      <c r="AT179" s="171" t="s">
        <v>221</v>
      </c>
      <c r="AU179" s="171" t="s">
        <v>83</v>
      </c>
      <c r="AV179" s="15" t="s">
        <v>217</v>
      </c>
      <c r="AW179" s="15" t="s">
        <v>34</v>
      </c>
      <c r="AX179" s="15" t="s">
        <v>81</v>
      </c>
      <c r="AY179" s="171" t="s">
        <v>210</v>
      </c>
    </row>
    <row r="180" spans="2:51" s="12" customFormat="1" ht="11.25">
      <c r="B180" s="149"/>
      <c r="D180" s="150" t="s">
        <v>221</v>
      </c>
      <c r="E180" s="151" t="s">
        <v>19</v>
      </c>
      <c r="F180" s="152" t="s">
        <v>4939</v>
      </c>
      <c r="H180" s="151" t="s">
        <v>19</v>
      </c>
      <c r="I180" s="153"/>
      <c r="L180" s="149"/>
      <c r="M180" s="154"/>
      <c r="T180" s="155"/>
      <c r="AT180" s="151" t="s">
        <v>221</v>
      </c>
      <c r="AU180" s="151" t="s">
        <v>83</v>
      </c>
      <c r="AV180" s="12" t="s">
        <v>81</v>
      </c>
      <c r="AW180" s="12" t="s">
        <v>34</v>
      </c>
      <c r="AX180" s="12" t="s">
        <v>74</v>
      </c>
      <c r="AY180" s="151" t="s">
        <v>210</v>
      </c>
    </row>
    <row r="181" spans="2:65" s="1" customFormat="1" ht="16.5" customHeight="1">
      <c r="B181" s="33"/>
      <c r="C181" s="132" t="s">
        <v>349</v>
      </c>
      <c r="D181" s="132" t="s">
        <v>212</v>
      </c>
      <c r="E181" s="133" t="s">
        <v>2589</v>
      </c>
      <c r="F181" s="134" t="s">
        <v>2590</v>
      </c>
      <c r="G181" s="135" t="s">
        <v>270</v>
      </c>
      <c r="H181" s="136">
        <v>225</v>
      </c>
      <c r="I181" s="137"/>
      <c r="J181" s="138">
        <f>ROUND(I181*H181,2)</f>
        <v>0</v>
      </c>
      <c r="K181" s="134" t="s">
        <v>296</v>
      </c>
      <c r="L181" s="33"/>
      <c r="M181" s="139" t="s">
        <v>19</v>
      </c>
      <c r="N181" s="140" t="s">
        <v>45</v>
      </c>
      <c r="P181" s="141">
        <f>O181*H181</f>
        <v>0</v>
      </c>
      <c r="Q181" s="141">
        <v>0</v>
      </c>
      <c r="R181" s="141">
        <f>Q181*H181</f>
        <v>0</v>
      </c>
      <c r="S181" s="141">
        <v>0</v>
      </c>
      <c r="T181" s="142">
        <f>S181*H181</f>
        <v>0</v>
      </c>
      <c r="AR181" s="143" t="s">
        <v>217</v>
      </c>
      <c r="AT181" s="143" t="s">
        <v>212</v>
      </c>
      <c r="AU181" s="143" t="s">
        <v>83</v>
      </c>
      <c r="AY181" s="18" t="s">
        <v>210</v>
      </c>
      <c r="BE181" s="144">
        <f>IF(N181="základní",J181,0)</f>
        <v>0</v>
      </c>
      <c r="BF181" s="144">
        <f>IF(N181="snížená",J181,0)</f>
        <v>0</v>
      </c>
      <c r="BG181" s="144">
        <f>IF(N181="zákl. přenesená",J181,0)</f>
        <v>0</v>
      </c>
      <c r="BH181" s="144">
        <f>IF(N181="sníž. přenesená",J181,0)</f>
        <v>0</v>
      </c>
      <c r="BI181" s="144">
        <f>IF(N181="nulová",J181,0)</f>
        <v>0</v>
      </c>
      <c r="BJ181" s="18" t="s">
        <v>81</v>
      </c>
      <c r="BK181" s="144">
        <f>ROUND(I181*H181,2)</f>
        <v>0</v>
      </c>
      <c r="BL181" s="18" t="s">
        <v>217</v>
      </c>
      <c r="BM181" s="143" t="s">
        <v>2591</v>
      </c>
    </row>
    <row r="182" spans="2:51" s="12" customFormat="1" ht="11.25">
      <c r="B182" s="149"/>
      <c r="D182" s="150" t="s">
        <v>221</v>
      </c>
      <c r="E182" s="151" t="s">
        <v>19</v>
      </c>
      <c r="F182" s="152" t="s">
        <v>852</v>
      </c>
      <c r="H182" s="151" t="s">
        <v>19</v>
      </c>
      <c r="I182" s="153"/>
      <c r="L182" s="149"/>
      <c r="M182" s="154"/>
      <c r="T182" s="155"/>
      <c r="AT182" s="151" t="s">
        <v>221</v>
      </c>
      <c r="AU182" s="151" t="s">
        <v>83</v>
      </c>
      <c r="AV182" s="12" t="s">
        <v>81</v>
      </c>
      <c r="AW182" s="12" t="s">
        <v>34</v>
      </c>
      <c r="AX182" s="12" t="s">
        <v>74</v>
      </c>
      <c r="AY182" s="151" t="s">
        <v>210</v>
      </c>
    </row>
    <row r="183" spans="2:51" s="12" customFormat="1" ht="11.25">
      <c r="B183" s="149"/>
      <c r="D183" s="150" t="s">
        <v>221</v>
      </c>
      <c r="E183" s="151" t="s">
        <v>19</v>
      </c>
      <c r="F183" s="152" t="s">
        <v>950</v>
      </c>
      <c r="H183" s="151" t="s">
        <v>19</v>
      </c>
      <c r="I183" s="153"/>
      <c r="L183" s="149"/>
      <c r="M183" s="154"/>
      <c r="T183" s="155"/>
      <c r="AT183" s="151" t="s">
        <v>221</v>
      </c>
      <c r="AU183" s="151" t="s">
        <v>83</v>
      </c>
      <c r="AV183" s="12" t="s">
        <v>81</v>
      </c>
      <c r="AW183" s="12" t="s">
        <v>34</v>
      </c>
      <c r="AX183" s="12" t="s">
        <v>74</v>
      </c>
      <c r="AY183" s="151" t="s">
        <v>210</v>
      </c>
    </row>
    <row r="184" spans="2:51" s="13" customFormat="1" ht="11.25">
      <c r="B184" s="156"/>
      <c r="D184" s="150" t="s">
        <v>221</v>
      </c>
      <c r="E184" s="157" t="s">
        <v>19</v>
      </c>
      <c r="F184" s="158" t="s">
        <v>4998</v>
      </c>
      <c r="H184" s="159">
        <v>180</v>
      </c>
      <c r="I184" s="160"/>
      <c r="L184" s="156"/>
      <c r="M184" s="161"/>
      <c r="T184" s="162"/>
      <c r="AT184" s="157" t="s">
        <v>221</v>
      </c>
      <c r="AU184" s="157" t="s">
        <v>83</v>
      </c>
      <c r="AV184" s="13" t="s">
        <v>83</v>
      </c>
      <c r="AW184" s="13" t="s">
        <v>34</v>
      </c>
      <c r="AX184" s="13" t="s">
        <v>74</v>
      </c>
      <c r="AY184" s="157" t="s">
        <v>210</v>
      </c>
    </row>
    <row r="185" spans="2:51" s="12" customFormat="1" ht="11.25">
      <c r="B185" s="149"/>
      <c r="D185" s="150" t="s">
        <v>221</v>
      </c>
      <c r="E185" s="151" t="s">
        <v>19</v>
      </c>
      <c r="F185" s="152" t="s">
        <v>2315</v>
      </c>
      <c r="H185" s="151" t="s">
        <v>19</v>
      </c>
      <c r="I185" s="153"/>
      <c r="L185" s="149"/>
      <c r="M185" s="154"/>
      <c r="T185" s="155"/>
      <c r="AT185" s="151" t="s">
        <v>221</v>
      </c>
      <c r="AU185" s="151" t="s">
        <v>83</v>
      </c>
      <c r="AV185" s="12" t="s">
        <v>81</v>
      </c>
      <c r="AW185" s="12" t="s">
        <v>34</v>
      </c>
      <c r="AX185" s="12" t="s">
        <v>74</v>
      </c>
      <c r="AY185" s="151" t="s">
        <v>210</v>
      </c>
    </row>
    <row r="186" spans="2:51" s="13" customFormat="1" ht="11.25">
      <c r="B186" s="156"/>
      <c r="D186" s="150" t="s">
        <v>221</v>
      </c>
      <c r="E186" s="157" t="s">
        <v>19</v>
      </c>
      <c r="F186" s="158" t="s">
        <v>4999</v>
      </c>
      <c r="H186" s="159">
        <v>45</v>
      </c>
      <c r="I186" s="160"/>
      <c r="L186" s="156"/>
      <c r="M186" s="161"/>
      <c r="T186" s="162"/>
      <c r="AT186" s="157" t="s">
        <v>221</v>
      </c>
      <c r="AU186" s="157" t="s">
        <v>83</v>
      </c>
      <c r="AV186" s="13" t="s">
        <v>83</v>
      </c>
      <c r="AW186" s="13" t="s">
        <v>34</v>
      </c>
      <c r="AX186" s="13" t="s">
        <v>74</v>
      </c>
      <c r="AY186" s="157" t="s">
        <v>210</v>
      </c>
    </row>
    <row r="187" spans="2:51" s="15" customFormat="1" ht="11.25">
      <c r="B187" s="170"/>
      <c r="D187" s="150" t="s">
        <v>221</v>
      </c>
      <c r="E187" s="171" t="s">
        <v>19</v>
      </c>
      <c r="F187" s="172" t="s">
        <v>236</v>
      </c>
      <c r="H187" s="173">
        <v>225</v>
      </c>
      <c r="I187" s="174"/>
      <c r="L187" s="170"/>
      <c r="M187" s="175"/>
      <c r="T187" s="176"/>
      <c r="AT187" s="171" t="s">
        <v>221</v>
      </c>
      <c r="AU187" s="171" t="s">
        <v>83</v>
      </c>
      <c r="AV187" s="15" t="s">
        <v>217</v>
      </c>
      <c r="AW187" s="15" t="s">
        <v>34</v>
      </c>
      <c r="AX187" s="15" t="s">
        <v>81</v>
      </c>
      <c r="AY187" s="171" t="s">
        <v>210</v>
      </c>
    </row>
    <row r="188" spans="2:65" s="1" customFormat="1" ht="16.5" customHeight="1">
      <c r="B188" s="33"/>
      <c r="C188" s="132" t="s">
        <v>8</v>
      </c>
      <c r="D188" s="132" t="s">
        <v>212</v>
      </c>
      <c r="E188" s="133" t="s">
        <v>719</v>
      </c>
      <c r="F188" s="134" t="s">
        <v>720</v>
      </c>
      <c r="G188" s="135" t="s">
        <v>417</v>
      </c>
      <c r="H188" s="136">
        <v>42.045</v>
      </c>
      <c r="I188" s="137"/>
      <c r="J188" s="138">
        <f>ROUND(I188*H188,2)</f>
        <v>0</v>
      </c>
      <c r="K188" s="134" t="s">
        <v>216</v>
      </c>
      <c r="L188" s="33"/>
      <c r="M188" s="139" t="s">
        <v>19</v>
      </c>
      <c r="N188" s="140" t="s">
        <v>45</v>
      </c>
      <c r="P188" s="141">
        <f>O188*H188</f>
        <v>0</v>
      </c>
      <c r="Q188" s="141">
        <v>0</v>
      </c>
      <c r="R188" s="141">
        <f>Q188*H188</f>
        <v>0</v>
      </c>
      <c r="S188" s="141">
        <v>0</v>
      </c>
      <c r="T188" s="142">
        <f>S188*H188</f>
        <v>0</v>
      </c>
      <c r="AR188" s="143" t="s">
        <v>217</v>
      </c>
      <c r="AT188" s="143" t="s">
        <v>212</v>
      </c>
      <c r="AU188" s="143" t="s">
        <v>83</v>
      </c>
      <c r="AY188" s="18" t="s">
        <v>210</v>
      </c>
      <c r="BE188" s="144">
        <f>IF(N188="základní",J188,0)</f>
        <v>0</v>
      </c>
      <c r="BF188" s="144">
        <f>IF(N188="snížená",J188,0)</f>
        <v>0</v>
      </c>
      <c r="BG188" s="144">
        <f>IF(N188="zákl. přenesená",J188,0)</f>
        <v>0</v>
      </c>
      <c r="BH188" s="144">
        <f>IF(N188="sníž. přenesená",J188,0)</f>
        <v>0</v>
      </c>
      <c r="BI188" s="144">
        <f>IF(N188="nulová",J188,0)</f>
        <v>0</v>
      </c>
      <c r="BJ188" s="18" t="s">
        <v>81</v>
      </c>
      <c r="BK188" s="144">
        <f>ROUND(I188*H188,2)</f>
        <v>0</v>
      </c>
      <c r="BL188" s="18" t="s">
        <v>217</v>
      </c>
      <c r="BM188" s="143" t="s">
        <v>721</v>
      </c>
    </row>
    <row r="189" spans="2:47" s="1" customFormat="1" ht="11.25">
      <c r="B189" s="33"/>
      <c r="D189" s="145" t="s">
        <v>219</v>
      </c>
      <c r="F189" s="146" t="s">
        <v>722</v>
      </c>
      <c r="I189" s="147"/>
      <c r="L189" s="33"/>
      <c r="M189" s="148"/>
      <c r="T189" s="54"/>
      <c r="AT189" s="18" t="s">
        <v>219</v>
      </c>
      <c r="AU189" s="18" t="s">
        <v>83</v>
      </c>
    </row>
    <row r="190" spans="2:51" s="12" customFormat="1" ht="11.25">
      <c r="B190" s="149"/>
      <c r="D190" s="150" t="s">
        <v>221</v>
      </c>
      <c r="E190" s="151" t="s">
        <v>19</v>
      </c>
      <c r="F190" s="152" t="s">
        <v>5000</v>
      </c>
      <c r="H190" s="151" t="s">
        <v>19</v>
      </c>
      <c r="I190" s="153"/>
      <c r="L190" s="149"/>
      <c r="M190" s="154"/>
      <c r="T190" s="155"/>
      <c r="AT190" s="151" t="s">
        <v>221</v>
      </c>
      <c r="AU190" s="151" t="s">
        <v>83</v>
      </c>
      <c r="AV190" s="12" t="s">
        <v>81</v>
      </c>
      <c r="AW190" s="12" t="s">
        <v>34</v>
      </c>
      <c r="AX190" s="12" t="s">
        <v>74</v>
      </c>
      <c r="AY190" s="151" t="s">
        <v>210</v>
      </c>
    </row>
    <row r="191" spans="2:51" s="13" customFormat="1" ht="11.25">
      <c r="B191" s="156"/>
      <c r="D191" s="150" t="s">
        <v>221</v>
      </c>
      <c r="E191" s="157" t="s">
        <v>19</v>
      </c>
      <c r="F191" s="158" t="s">
        <v>5001</v>
      </c>
      <c r="H191" s="159">
        <v>0.9</v>
      </c>
      <c r="I191" s="160"/>
      <c r="L191" s="156"/>
      <c r="M191" s="161"/>
      <c r="T191" s="162"/>
      <c r="AT191" s="157" t="s">
        <v>221</v>
      </c>
      <c r="AU191" s="157" t="s">
        <v>83</v>
      </c>
      <c r="AV191" s="13" t="s">
        <v>83</v>
      </c>
      <c r="AW191" s="13" t="s">
        <v>34</v>
      </c>
      <c r="AX191" s="13" t="s">
        <v>74</v>
      </c>
      <c r="AY191" s="157" t="s">
        <v>210</v>
      </c>
    </row>
    <row r="192" spans="2:51" s="13" customFormat="1" ht="11.25">
      <c r="B192" s="156"/>
      <c r="D192" s="150" t="s">
        <v>221</v>
      </c>
      <c r="E192" s="157" t="s">
        <v>19</v>
      </c>
      <c r="F192" s="158" t="s">
        <v>5002</v>
      </c>
      <c r="H192" s="159">
        <v>1.2</v>
      </c>
      <c r="I192" s="160"/>
      <c r="L192" s="156"/>
      <c r="M192" s="161"/>
      <c r="T192" s="162"/>
      <c r="AT192" s="157" t="s">
        <v>221</v>
      </c>
      <c r="AU192" s="157" t="s">
        <v>83</v>
      </c>
      <c r="AV192" s="13" t="s">
        <v>83</v>
      </c>
      <c r="AW192" s="13" t="s">
        <v>34</v>
      </c>
      <c r="AX192" s="13" t="s">
        <v>74</v>
      </c>
      <c r="AY192" s="157" t="s">
        <v>210</v>
      </c>
    </row>
    <row r="193" spans="2:51" s="13" customFormat="1" ht="11.25">
      <c r="B193" s="156"/>
      <c r="D193" s="150" t="s">
        <v>221</v>
      </c>
      <c r="E193" s="157" t="s">
        <v>19</v>
      </c>
      <c r="F193" s="158" t="s">
        <v>5003</v>
      </c>
      <c r="H193" s="159">
        <v>0.8</v>
      </c>
      <c r="I193" s="160"/>
      <c r="L193" s="156"/>
      <c r="M193" s="161"/>
      <c r="T193" s="162"/>
      <c r="AT193" s="157" t="s">
        <v>221</v>
      </c>
      <c r="AU193" s="157" t="s">
        <v>83</v>
      </c>
      <c r="AV193" s="13" t="s">
        <v>83</v>
      </c>
      <c r="AW193" s="13" t="s">
        <v>34</v>
      </c>
      <c r="AX193" s="13" t="s">
        <v>74</v>
      </c>
      <c r="AY193" s="157" t="s">
        <v>210</v>
      </c>
    </row>
    <row r="194" spans="2:51" s="13" customFormat="1" ht="11.25">
      <c r="B194" s="156"/>
      <c r="D194" s="150" t="s">
        <v>221</v>
      </c>
      <c r="E194" s="157" t="s">
        <v>19</v>
      </c>
      <c r="F194" s="158" t="s">
        <v>5004</v>
      </c>
      <c r="H194" s="159">
        <v>0.9</v>
      </c>
      <c r="I194" s="160"/>
      <c r="L194" s="156"/>
      <c r="M194" s="161"/>
      <c r="T194" s="162"/>
      <c r="AT194" s="157" t="s">
        <v>221</v>
      </c>
      <c r="AU194" s="157" t="s">
        <v>83</v>
      </c>
      <c r="AV194" s="13" t="s">
        <v>83</v>
      </c>
      <c r="AW194" s="13" t="s">
        <v>34</v>
      </c>
      <c r="AX194" s="13" t="s">
        <v>74</v>
      </c>
      <c r="AY194" s="157" t="s">
        <v>210</v>
      </c>
    </row>
    <row r="195" spans="2:51" s="13" customFormat="1" ht="11.25">
      <c r="B195" s="156"/>
      <c r="D195" s="150" t="s">
        <v>221</v>
      </c>
      <c r="E195" s="157" t="s">
        <v>19</v>
      </c>
      <c r="F195" s="158" t="s">
        <v>5005</v>
      </c>
      <c r="H195" s="159">
        <v>3.2</v>
      </c>
      <c r="I195" s="160"/>
      <c r="L195" s="156"/>
      <c r="M195" s="161"/>
      <c r="T195" s="162"/>
      <c r="AT195" s="157" t="s">
        <v>221</v>
      </c>
      <c r="AU195" s="157" t="s">
        <v>83</v>
      </c>
      <c r="AV195" s="13" t="s">
        <v>83</v>
      </c>
      <c r="AW195" s="13" t="s">
        <v>34</v>
      </c>
      <c r="AX195" s="13" t="s">
        <v>74</v>
      </c>
      <c r="AY195" s="157" t="s">
        <v>210</v>
      </c>
    </row>
    <row r="196" spans="2:51" s="13" customFormat="1" ht="11.25">
      <c r="B196" s="156"/>
      <c r="D196" s="150" t="s">
        <v>221</v>
      </c>
      <c r="E196" s="157" t="s">
        <v>19</v>
      </c>
      <c r="F196" s="158" t="s">
        <v>5006</v>
      </c>
      <c r="H196" s="159">
        <v>5.3</v>
      </c>
      <c r="I196" s="160"/>
      <c r="L196" s="156"/>
      <c r="M196" s="161"/>
      <c r="T196" s="162"/>
      <c r="AT196" s="157" t="s">
        <v>221</v>
      </c>
      <c r="AU196" s="157" t="s">
        <v>83</v>
      </c>
      <c r="AV196" s="13" t="s">
        <v>83</v>
      </c>
      <c r="AW196" s="13" t="s">
        <v>34</v>
      </c>
      <c r="AX196" s="13" t="s">
        <v>74</v>
      </c>
      <c r="AY196" s="157" t="s">
        <v>210</v>
      </c>
    </row>
    <row r="197" spans="2:51" s="13" customFormat="1" ht="11.25">
      <c r="B197" s="156"/>
      <c r="D197" s="150" t="s">
        <v>221</v>
      </c>
      <c r="E197" s="157" t="s">
        <v>19</v>
      </c>
      <c r="F197" s="158" t="s">
        <v>5007</v>
      </c>
      <c r="H197" s="159">
        <v>2.7</v>
      </c>
      <c r="I197" s="160"/>
      <c r="L197" s="156"/>
      <c r="M197" s="161"/>
      <c r="T197" s="162"/>
      <c r="AT197" s="157" t="s">
        <v>221</v>
      </c>
      <c r="AU197" s="157" t="s">
        <v>83</v>
      </c>
      <c r="AV197" s="13" t="s">
        <v>83</v>
      </c>
      <c r="AW197" s="13" t="s">
        <v>34</v>
      </c>
      <c r="AX197" s="13" t="s">
        <v>74</v>
      </c>
      <c r="AY197" s="157" t="s">
        <v>210</v>
      </c>
    </row>
    <row r="198" spans="2:51" s="13" customFormat="1" ht="11.25">
      <c r="B198" s="156"/>
      <c r="D198" s="150" t="s">
        <v>221</v>
      </c>
      <c r="E198" s="157" t="s">
        <v>19</v>
      </c>
      <c r="F198" s="158" t="s">
        <v>5008</v>
      </c>
      <c r="H198" s="159">
        <v>0.5</v>
      </c>
      <c r="I198" s="160"/>
      <c r="L198" s="156"/>
      <c r="M198" s="161"/>
      <c r="T198" s="162"/>
      <c r="AT198" s="157" t="s">
        <v>221</v>
      </c>
      <c r="AU198" s="157" t="s">
        <v>83</v>
      </c>
      <c r="AV198" s="13" t="s">
        <v>83</v>
      </c>
      <c r="AW198" s="13" t="s">
        <v>34</v>
      </c>
      <c r="AX198" s="13" t="s">
        <v>74</v>
      </c>
      <c r="AY198" s="157" t="s">
        <v>210</v>
      </c>
    </row>
    <row r="199" spans="2:51" s="13" customFormat="1" ht="11.25">
      <c r="B199" s="156"/>
      <c r="D199" s="150" t="s">
        <v>221</v>
      </c>
      <c r="E199" s="157" t="s">
        <v>19</v>
      </c>
      <c r="F199" s="158" t="s">
        <v>5009</v>
      </c>
      <c r="H199" s="159">
        <v>0.305</v>
      </c>
      <c r="I199" s="160"/>
      <c r="L199" s="156"/>
      <c r="M199" s="161"/>
      <c r="T199" s="162"/>
      <c r="AT199" s="157" t="s">
        <v>221</v>
      </c>
      <c r="AU199" s="157" t="s">
        <v>83</v>
      </c>
      <c r="AV199" s="13" t="s">
        <v>83</v>
      </c>
      <c r="AW199" s="13" t="s">
        <v>34</v>
      </c>
      <c r="AX199" s="13" t="s">
        <v>74</v>
      </c>
      <c r="AY199" s="157" t="s">
        <v>210</v>
      </c>
    </row>
    <row r="200" spans="2:51" s="13" customFormat="1" ht="11.25">
      <c r="B200" s="156"/>
      <c r="D200" s="150" t="s">
        <v>221</v>
      </c>
      <c r="E200" s="157" t="s">
        <v>19</v>
      </c>
      <c r="F200" s="158" t="s">
        <v>5010</v>
      </c>
      <c r="H200" s="159">
        <v>3.3</v>
      </c>
      <c r="I200" s="160"/>
      <c r="L200" s="156"/>
      <c r="M200" s="161"/>
      <c r="T200" s="162"/>
      <c r="AT200" s="157" t="s">
        <v>221</v>
      </c>
      <c r="AU200" s="157" t="s">
        <v>83</v>
      </c>
      <c r="AV200" s="13" t="s">
        <v>83</v>
      </c>
      <c r="AW200" s="13" t="s">
        <v>34</v>
      </c>
      <c r="AX200" s="13" t="s">
        <v>74</v>
      </c>
      <c r="AY200" s="157" t="s">
        <v>210</v>
      </c>
    </row>
    <row r="201" spans="2:51" s="13" customFormat="1" ht="11.25">
      <c r="B201" s="156"/>
      <c r="D201" s="150" t="s">
        <v>221</v>
      </c>
      <c r="E201" s="157" t="s">
        <v>19</v>
      </c>
      <c r="F201" s="158" t="s">
        <v>5011</v>
      </c>
      <c r="H201" s="159">
        <v>1.65</v>
      </c>
      <c r="I201" s="160"/>
      <c r="L201" s="156"/>
      <c r="M201" s="161"/>
      <c r="T201" s="162"/>
      <c r="AT201" s="157" t="s">
        <v>221</v>
      </c>
      <c r="AU201" s="157" t="s">
        <v>83</v>
      </c>
      <c r="AV201" s="13" t="s">
        <v>83</v>
      </c>
      <c r="AW201" s="13" t="s">
        <v>34</v>
      </c>
      <c r="AX201" s="13" t="s">
        <v>74</v>
      </c>
      <c r="AY201" s="157" t="s">
        <v>210</v>
      </c>
    </row>
    <row r="202" spans="2:51" s="13" customFormat="1" ht="11.25">
      <c r="B202" s="156"/>
      <c r="D202" s="150" t="s">
        <v>221</v>
      </c>
      <c r="E202" s="157" t="s">
        <v>19</v>
      </c>
      <c r="F202" s="158" t="s">
        <v>5012</v>
      </c>
      <c r="H202" s="159">
        <v>3.75</v>
      </c>
      <c r="I202" s="160"/>
      <c r="L202" s="156"/>
      <c r="M202" s="161"/>
      <c r="T202" s="162"/>
      <c r="AT202" s="157" t="s">
        <v>221</v>
      </c>
      <c r="AU202" s="157" t="s">
        <v>83</v>
      </c>
      <c r="AV202" s="13" t="s">
        <v>83</v>
      </c>
      <c r="AW202" s="13" t="s">
        <v>34</v>
      </c>
      <c r="AX202" s="13" t="s">
        <v>74</v>
      </c>
      <c r="AY202" s="157" t="s">
        <v>210</v>
      </c>
    </row>
    <row r="203" spans="2:51" s="13" customFormat="1" ht="11.25">
      <c r="B203" s="156"/>
      <c r="D203" s="150" t="s">
        <v>221</v>
      </c>
      <c r="E203" s="157" t="s">
        <v>19</v>
      </c>
      <c r="F203" s="158" t="s">
        <v>5013</v>
      </c>
      <c r="H203" s="159">
        <v>3.25</v>
      </c>
      <c r="I203" s="160"/>
      <c r="L203" s="156"/>
      <c r="M203" s="161"/>
      <c r="T203" s="162"/>
      <c r="AT203" s="157" t="s">
        <v>221</v>
      </c>
      <c r="AU203" s="157" t="s">
        <v>83</v>
      </c>
      <c r="AV203" s="13" t="s">
        <v>83</v>
      </c>
      <c r="AW203" s="13" t="s">
        <v>34</v>
      </c>
      <c r="AX203" s="13" t="s">
        <v>74</v>
      </c>
      <c r="AY203" s="157" t="s">
        <v>210</v>
      </c>
    </row>
    <row r="204" spans="2:51" s="13" customFormat="1" ht="11.25">
      <c r="B204" s="156"/>
      <c r="D204" s="150" t="s">
        <v>221</v>
      </c>
      <c r="E204" s="157" t="s">
        <v>19</v>
      </c>
      <c r="F204" s="158" t="s">
        <v>5014</v>
      </c>
      <c r="H204" s="159">
        <v>1.54</v>
      </c>
      <c r="I204" s="160"/>
      <c r="L204" s="156"/>
      <c r="M204" s="161"/>
      <c r="T204" s="162"/>
      <c r="AT204" s="157" t="s">
        <v>221</v>
      </c>
      <c r="AU204" s="157" t="s">
        <v>83</v>
      </c>
      <c r="AV204" s="13" t="s">
        <v>83</v>
      </c>
      <c r="AW204" s="13" t="s">
        <v>34</v>
      </c>
      <c r="AX204" s="13" t="s">
        <v>74</v>
      </c>
      <c r="AY204" s="157" t="s">
        <v>210</v>
      </c>
    </row>
    <row r="205" spans="2:51" s="13" customFormat="1" ht="11.25">
      <c r="B205" s="156"/>
      <c r="D205" s="150" t="s">
        <v>221</v>
      </c>
      <c r="E205" s="157" t="s">
        <v>19</v>
      </c>
      <c r="F205" s="158" t="s">
        <v>5015</v>
      </c>
      <c r="H205" s="159">
        <v>1.05</v>
      </c>
      <c r="I205" s="160"/>
      <c r="L205" s="156"/>
      <c r="M205" s="161"/>
      <c r="T205" s="162"/>
      <c r="AT205" s="157" t="s">
        <v>221</v>
      </c>
      <c r="AU205" s="157" t="s">
        <v>83</v>
      </c>
      <c r="AV205" s="13" t="s">
        <v>83</v>
      </c>
      <c r="AW205" s="13" t="s">
        <v>34</v>
      </c>
      <c r="AX205" s="13" t="s">
        <v>74</v>
      </c>
      <c r="AY205" s="157" t="s">
        <v>210</v>
      </c>
    </row>
    <row r="206" spans="2:51" s="13" customFormat="1" ht="11.25">
      <c r="B206" s="156"/>
      <c r="D206" s="150" t="s">
        <v>221</v>
      </c>
      <c r="E206" s="157" t="s">
        <v>19</v>
      </c>
      <c r="F206" s="158" t="s">
        <v>5016</v>
      </c>
      <c r="H206" s="159">
        <v>1.83</v>
      </c>
      <c r="I206" s="160"/>
      <c r="L206" s="156"/>
      <c r="M206" s="161"/>
      <c r="T206" s="162"/>
      <c r="AT206" s="157" t="s">
        <v>221</v>
      </c>
      <c r="AU206" s="157" t="s">
        <v>83</v>
      </c>
      <c r="AV206" s="13" t="s">
        <v>83</v>
      </c>
      <c r="AW206" s="13" t="s">
        <v>34</v>
      </c>
      <c r="AX206" s="13" t="s">
        <v>74</v>
      </c>
      <c r="AY206" s="157" t="s">
        <v>210</v>
      </c>
    </row>
    <row r="207" spans="2:51" s="13" customFormat="1" ht="11.25">
      <c r="B207" s="156"/>
      <c r="D207" s="150" t="s">
        <v>221</v>
      </c>
      <c r="E207" s="157" t="s">
        <v>19</v>
      </c>
      <c r="F207" s="158" t="s">
        <v>5017</v>
      </c>
      <c r="H207" s="159">
        <v>1.45</v>
      </c>
      <c r="I207" s="160"/>
      <c r="L207" s="156"/>
      <c r="M207" s="161"/>
      <c r="T207" s="162"/>
      <c r="AT207" s="157" t="s">
        <v>221</v>
      </c>
      <c r="AU207" s="157" t="s">
        <v>83</v>
      </c>
      <c r="AV207" s="13" t="s">
        <v>83</v>
      </c>
      <c r="AW207" s="13" t="s">
        <v>34</v>
      </c>
      <c r="AX207" s="13" t="s">
        <v>74</v>
      </c>
      <c r="AY207" s="157" t="s">
        <v>210</v>
      </c>
    </row>
    <row r="208" spans="2:51" s="13" customFormat="1" ht="11.25">
      <c r="B208" s="156"/>
      <c r="D208" s="150" t="s">
        <v>221</v>
      </c>
      <c r="E208" s="157" t="s">
        <v>19</v>
      </c>
      <c r="F208" s="158" t="s">
        <v>5018</v>
      </c>
      <c r="H208" s="159">
        <v>1.97</v>
      </c>
      <c r="I208" s="160"/>
      <c r="L208" s="156"/>
      <c r="M208" s="161"/>
      <c r="T208" s="162"/>
      <c r="AT208" s="157" t="s">
        <v>221</v>
      </c>
      <c r="AU208" s="157" t="s">
        <v>83</v>
      </c>
      <c r="AV208" s="13" t="s">
        <v>83</v>
      </c>
      <c r="AW208" s="13" t="s">
        <v>34</v>
      </c>
      <c r="AX208" s="13" t="s">
        <v>74</v>
      </c>
      <c r="AY208" s="157" t="s">
        <v>210</v>
      </c>
    </row>
    <row r="209" spans="2:51" s="13" customFormat="1" ht="11.25">
      <c r="B209" s="156"/>
      <c r="D209" s="150" t="s">
        <v>221</v>
      </c>
      <c r="E209" s="157" t="s">
        <v>19</v>
      </c>
      <c r="F209" s="158" t="s">
        <v>5019</v>
      </c>
      <c r="H209" s="159">
        <v>1</v>
      </c>
      <c r="I209" s="160"/>
      <c r="L209" s="156"/>
      <c r="M209" s="161"/>
      <c r="T209" s="162"/>
      <c r="AT209" s="157" t="s">
        <v>221</v>
      </c>
      <c r="AU209" s="157" t="s">
        <v>83</v>
      </c>
      <c r="AV209" s="13" t="s">
        <v>83</v>
      </c>
      <c r="AW209" s="13" t="s">
        <v>34</v>
      </c>
      <c r="AX209" s="13" t="s">
        <v>74</v>
      </c>
      <c r="AY209" s="157" t="s">
        <v>210</v>
      </c>
    </row>
    <row r="210" spans="2:51" s="13" customFormat="1" ht="11.25">
      <c r="B210" s="156"/>
      <c r="D210" s="150" t="s">
        <v>221</v>
      </c>
      <c r="E210" s="157" t="s">
        <v>19</v>
      </c>
      <c r="F210" s="158" t="s">
        <v>5020</v>
      </c>
      <c r="H210" s="159">
        <v>1.2</v>
      </c>
      <c r="I210" s="160"/>
      <c r="L210" s="156"/>
      <c r="M210" s="161"/>
      <c r="T210" s="162"/>
      <c r="AT210" s="157" t="s">
        <v>221</v>
      </c>
      <c r="AU210" s="157" t="s">
        <v>83</v>
      </c>
      <c r="AV210" s="13" t="s">
        <v>83</v>
      </c>
      <c r="AW210" s="13" t="s">
        <v>34</v>
      </c>
      <c r="AX210" s="13" t="s">
        <v>74</v>
      </c>
      <c r="AY210" s="157" t="s">
        <v>210</v>
      </c>
    </row>
    <row r="211" spans="2:51" s="13" customFormat="1" ht="11.25">
      <c r="B211" s="156"/>
      <c r="D211" s="150" t="s">
        <v>221</v>
      </c>
      <c r="E211" s="157" t="s">
        <v>19</v>
      </c>
      <c r="F211" s="158" t="s">
        <v>5021</v>
      </c>
      <c r="H211" s="159">
        <v>4.25</v>
      </c>
      <c r="I211" s="160"/>
      <c r="L211" s="156"/>
      <c r="M211" s="161"/>
      <c r="T211" s="162"/>
      <c r="AT211" s="157" t="s">
        <v>221</v>
      </c>
      <c r="AU211" s="157" t="s">
        <v>83</v>
      </c>
      <c r="AV211" s="13" t="s">
        <v>83</v>
      </c>
      <c r="AW211" s="13" t="s">
        <v>34</v>
      </c>
      <c r="AX211" s="13" t="s">
        <v>74</v>
      </c>
      <c r="AY211" s="157" t="s">
        <v>210</v>
      </c>
    </row>
    <row r="212" spans="2:51" s="14" customFormat="1" ht="11.25">
      <c r="B212" s="163"/>
      <c r="D212" s="150" t="s">
        <v>221</v>
      </c>
      <c r="E212" s="164" t="s">
        <v>19</v>
      </c>
      <c r="F212" s="165" t="s">
        <v>234</v>
      </c>
      <c r="H212" s="166">
        <v>42.045</v>
      </c>
      <c r="I212" s="167"/>
      <c r="L212" s="163"/>
      <c r="M212" s="168"/>
      <c r="T212" s="169"/>
      <c r="AT212" s="164" t="s">
        <v>221</v>
      </c>
      <c r="AU212" s="164" t="s">
        <v>83</v>
      </c>
      <c r="AV212" s="14" t="s">
        <v>91</v>
      </c>
      <c r="AW212" s="14" t="s">
        <v>34</v>
      </c>
      <c r="AX212" s="14" t="s">
        <v>74</v>
      </c>
      <c r="AY212" s="164" t="s">
        <v>210</v>
      </c>
    </row>
    <row r="213" spans="2:51" s="15" customFormat="1" ht="11.25">
      <c r="B213" s="170"/>
      <c r="D213" s="150" t="s">
        <v>221</v>
      </c>
      <c r="E213" s="171" t="s">
        <v>19</v>
      </c>
      <c r="F213" s="172" t="s">
        <v>236</v>
      </c>
      <c r="H213" s="173">
        <v>42.045</v>
      </c>
      <c r="I213" s="174"/>
      <c r="L213" s="170"/>
      <c r="M213" s="175"/>
      <c r="T213" s="176"/>
      <c r="AT213" s="171" t="s">
        <v>221</v>
      </c>
      <c r="AU213" s="171" t="s">
        <v>83</v>
      </c>
      <c r="AV213" s="15" t="s">
        <v>217</v>
      </c>
      <c r="AW213" s="15" t="s">
        <v>34</v>
      </c>
      <c r="AX213" s="15" t="s">
        <v>81</v>
      </c>
      <c r="AY213" s="171" t="s">
        <v>210</v>
      </c>
    </row>
    <row r="214" spans="2:65" s="1" customFormat="1" ht="16.5" customHeight="1">
      <c r="B214" s="33"/>
      <c r="C214" s="132" t="s">
        <v>368</v>
      </c>
      <c r="D214" s="132" t="s">
        <v>212</v>
      </c>
      <c r="E214" s="133" t="s">
        <v>848</v>
      </c>
      <c r="F214" s="134" t="s">
        <v>849</v>
      </c>
      <c r="G214" s="135" t="s">
        <v>215</v>
      </c>
      <c r="H214" s="136">
        <v>1.8</v>
      </c>
      <c r="I214" s="137"/>
      <c r="J214" s="138">
        <f>ROUND(I214*H214,2)</f>
        <v>0</v>
      </c>
      <c r="K214" s="134" t="s">
        <v>216</v>
      </c>
      <c r="L214" s="33"/>
      <c r="M214" s="139" t="s">
        <v>19</v>
      </c>
      <c r="N214" s="140" t="s">
        <v>45</v>
      </c>
      <c r="P214" s="141">
        <f>O214*H214</f>
        <v>0</v>
      </c>
      <c r="Q214" s="141">
        <v>0.54034</v>
      </c>
      <c r="R214" s="141">
        <f>Q214*H214</f>
        <v>0.9726120000000001</v>
      </c>
      <c r="S214" s="141">
        <v>0</v>
      </c>
      <c r="T214" s="142">
        <f>S214*H214</f>
        <v>0</v>
      </c>
      <c r="AR214" s="143" t="s">
        <v>217</v>
      </c>
      <c r="AT214" s="143" t="s">
        <v>212</v>
      </c>
      <c r="AU214" s="143" t="s">
        <v>83</v>
      </c>
      <c r="AY214" s="18" t="s">
        <v>210</v>
      </c>
      <c r="BE214" s="144">
        <f>IF(N214="základní",J214,0)</f>
        <v>0</v>
      </c>
      <c r="BF214" s="144">
        <f>IF(N214="snížená",J214,0)</f>
        <v>0</v>
      </c>
      <c r="BG214" s="144">
        <f>IF(N214="zákl. přenesená",J214,0)</f>
        <v>0</v>
      </c>
      <c r="BH214" s="144">
        <f>IF(N214="sníž. přenesená",J214,0)</f>
        <v>0</v>
      </c>
      <c r="BI214" s="144">
        <f>IF(N214="nulová",J214,0)</f>
        <v>0</v>
      </c>
      <c r="BJ214" s="18" t="s">
        <v>81</v>
      </c>
      <c r="BK214" s="144">
        <f>ROUND(I214*H214,2)</f>
        <v>0</v>
      </c>
      <c r="BL214" s="18" t="s">
        <v>217</v>
      </c>
      <c r="BM214" s="143" t="s">
        <v>850</v>
      </c>
    </row>
    <row r="215" spans="2:47" s="1" customFormat="1" ht="11.25">
      <c r="B215" s="33"/>
      <c r="D215" s="145" t="s">
        <v>219</v>
      </c>
      <c r="F215" s="146" t="s">
        <v>851</v>
      </c>
      <c r="I215" s="147"/>
      <c r="L215" s="33"/>
      <c r="M215" s="148"/>
      <c r="T215" s="54"/>
      <c r="AT215" s="18" t="s">
        <v>219</v>
      </c>
      <c r="AU215" s="18" t="s">
        <v>83</v>
      </c>
    </row>
    <row r="216" spans="2:51" s="12" customFormat="1" ht="11.25">
      <c r="B216" s="149"/>
      <c r="D216" s="150" t="s">
        <v>221</v>
      </c>
      <c r="E216" s="151" t="s">
        <v>19</v>
      </c>
      <c r="F216" s="152" t="s">
        <v>852</v>
      </c>
      <c r="H216" s="151" t="s">
        <v>19</v>
      </c>
      <c r="I216" s="153"/>
      <c r="L216" s="149"/>
      <c r="M216" s="154"/>
      <c r="T216" s="155"/>
      <c r="AT216" s="151" t="s">
        <v>221</v>
      </c>
      <c r="AU216" s="151" t="s">
        <v>83</v>
      </c>
      <c r="AV216" s="12" t="s">
        <v>81</v>
      </c>
      <c r="AW216" s="12" t="s">
        <v>34</v>
      </c>
      <c r="AX216" s="12" t="s">
        <v>74</v>
      </c>
      <c r="AY216" s="151" t="s">
        <v>210</v>
      </c>
    </row>
    <row r="217" spans="2:51" s="12" customFormat="1" ht="11.25">
      <c r="B217" s="149"/>
      <c r="D217" s="150" t="s">
        <v>221</v>
      </c>
      <c r="E217" s="151" t="s">
        <v>19</v>
      </c>
      <c r="F217" s="152" t="s">
        <v>950</v>
      </c>
      <c r="H217" s="151" t="s">
        <v>19</v>
      </c>
      <c r="I217" s="153"/>
      <c r="L217" s="149"/>
      <c r="M217" s="154"/>
      <c r="T217" s="155"/>
      <c r="AT217" s="151" t="s">
        <v>221</v>
      </c>
      <c r="AU217" s="151" t="s">
        <v>83</v>
      </c>
      <c r="AV217" s="12" t="s">
        <v>81</v>
      </c>
      <c r="AW217" s="12" t="s">
        <v>34</v>
      </c>
      <c r="AX217" s="12" t="s">
        <v>74</v>
      </c>
      <c r="AY217" s="151" t="s">
        <v>210</v>
      </c>
    </row>
    <row r="218" spans="2:51" s="13" customFormat="1" ht="11.25">
      <c r="B218" s="156"/>
      <c r="D218" s="150" t="s">
        <v>221</v>
      </c>
      <c r="E218" s="157" t="s">
        <v>19</v>
      </c>
      <c r="F218" s="158" t="s">
        <v>5022</v>
      </c>
      <c r="H218" s="159">
        <v>1.8</v>
      </c>
      <c r="I218" s="160"/>
      <c r="L218" s="156"/>
      <c r="M218" s="161"/>
      <c r="T218" s="162"/>
      <c r="AT218" s="157" t="s">
        <v>221</v>
      </c>
      <c r="AU218" s="157" t="s">
        <v>83</v>
      </c>
      <c r="AV218" s="13" t="s">
        <v>83</v>
      </c>
      <c r="AW218" s="13" t="s">
        <v>34</v>
      </c>
      <c r="AX218" s="13" t="s">
        <v>74</v>
      </c>
      <c r="AY218" s="157" t="s">
        <v>210</v>
      </c>
    </row>
    <row r="219" spans="2:51" s="15" customFormat="1" ht="11.25">
      <c r="B219" s="170"/>
      <c r="D219" s="150" t="s">
        <v>221</v>
      </c>
      <c r="E219" s="171" t="s">
        <v>19</v>
      </c>
      <c r="F219" s="172" t="s">
        <v>236</v>
      </c>
      <c r="H219" s="173">
        <v>1.8</v>
      </c>
      <c r="I219" s="174"/>
      <c r="L219" s="170"/>
      <c r="M219" s="175"/>
      <c r="T219" s="176"/>
      <c r="AT219" s="171" t="s">
        <v>221</v>
      </c>
      <c r="AU219" s="171" t="s">
        <v>83</v>
      </c>
      <c r="AV219" s="15" t="s">
        <v>217</v>
      </c>
      <c r="AW219" s="15" t="s">
        <v>34</v>
      </c>
      <c r="AX219" s="15" t="s">
        <v>81</v>
      </c>
      <c r="AY219" s="171" t="s">
        <v>210</v>
      </c>
    </row>
    <row r="220" spans="2:65" s="1" customFormat="1" ht="16.5" customHeight="1">
      <c r="B220" s="33"/>
      <c r="C220" s="177" t="s">
        <v>374</v>
      </c>
      <c r="D220" s="177" t="s">
        <v>424</v>
      </c>
      <c r="E220" s="178" t="s">
        <v>856</v>
      </c>
      <c r="F220" s="179" t="s">
        <v>857</v>
      </c>
      <c r="G220" s="180" t="s">
        <v>409</v>
      </c>
      <c r="H220" s="181">
        <v>549</v>
      </c>
      <c r="I220" s="182"/>
      <c r="J220" s="183">
        <f>ROUND(I220*H220,2)</f>
        <v>0</v>
      </c>
      <c r="K220" s="179" t="s">
        <v>216</v>
      </c>
      <c r="L220" s="184"/>
      <c r="M220" s="185" t="s">
        <v>19</v>
      </c>
      <c r="N220" s="186" t="s">
        <v>45</v>
      </c>
      <c r="P220" s="141">
        <f>O220*H220</f>
        <v>0</v>
      </c>
      <c r="Q220" s="141">
        <v>0.0041</v>
      </c>
      <c r="R220" s="141">
        <f>Q220*H220</f>
        <v>2.2509</v>
      </c>
      <c r="S220" s="141">
        <v>0</v>
      </c>
      <c r="T220" s="142">
        <f>S220*H220</f>
        <v>0</v>
      </c>
      <c r="AR220" s="143" t="s">
        <v>286</v>
      </c>
      <c r="AT220" s="143" t="s">
        <v>424</v>
      </c>
      <c r="AU220" s="143" t="s">
        <v>83</v>
      </c>
      <c r="AY220" s="18" t="s">
        <v>210</v>
      </c>
      <c r="BE220" s="144">
        <f>IF(N220="základní",J220,0)</f>
        <v>0</v>
      </c>
      <c r="BF220" s="144">
        <f>IF(N220="snížená",J220,0)</f>
        <v>0</v>
      </c>
      <c r="BG220" s="144">
        <f>IF(N220="zákl. přenesená",J220,0)</f>
        <v>0</v>
      </c>
      <c r="BH220" s="144">
        <f>IF(N220="sníž. přenesená",J220,0)</f>
        <v>0</v>
      </c>
      <c r="BI220" s="144">
        <f>IF(N220="nulová",J220,0)</f>
        <v>0</v>
      </c>
      <c r="BJ220" s="18" t="s">
        <v>81</v>
      </c>
      <c r="BK220" s="144">
        <f>ROUND(I220*H220,2)</f>
        <v>0</v>
      </c>
      <c r="BL220" s="18" t="s">
        <v>217</v>
      </c>
      <c r="BM220" s="143" t="s">
        <v>858</v>
      </c>
    </row>
    <row r="221" spans="2:51" s="13" customFormat="1" ht="11.25">
      <c r="B221" s="156"/>
      <c r="D221" s="150" t="s">
        <v>221</v>
      </c>
      <c r="F221" s="158" t="s">
        <v>5023</v>
      </c>
      <c r="H221" s="159">
        <v>549</v>
      </c>
      <c r="I221" s="160"/>
      <c r="L221" s="156"/>
      <c r="M221" s="161"/>
      <c r="T221" s="162"/>
      <c r="AT221" s="157" t="s">
        <v>221</v>
      </c>
      <c r="AU221" s="157" t="s">
        <v>83</v>
      </c>
      <c r="AV221" s="13" t="s">
        <v>83</v>
      </c>
      <c r="AW221" s="13" t="s">
        <v>4</v>
      </c>
      <c r="AX221" s="13" t="s">
        <v>81</v>
      </c>
      <c r="AY221" s="157" t="s">
        <v>210</v>
      </c>
    </row>
    <row r="222" spans="2:65" s="1" customFormat="1" ht="21.75" customHeight="1">
      <c r="B222" s="33"/>
      <c r="C222" s="132" t="s">
        <v>386</v>
      </c>
      <c r="D222" s="132" t="s">
        <v>212</v>
      </c>
      <c r="E222" s="133" t="s">
        <v>5024</v>
      </c>
      <c r="F222" s="134" t="s">
        <v>5025</v>
      </c>
      <c r="G222" s="135" t="s">
        <v>417</v>
      </c>
      <c r="H222" s="136">
        <v>345.14</v>
      </c>
      <c r="I222" s="137"/>
      <c r="J222" s="138">
        <f>ROUND(I222*H222,2)</f>
        <v>0</v>
      </c>
      <c r="K222" s="134" t="s">
        <v>216</v>
      </c>
      <c r="L222" s="33"/>
      <c r="M222" s="139" t="s">
        <v>19</v>
      </c>
      <c r="N222" s="140" t="s">
        <v>45</v>
      </c>
      <c r="P222" s="141">
        <f>O222*H222</f>
        <v>0</v>
      </c>
      <c r="Q222" s="141">
        <v>0</v>
      </c>
      <c r="R222" s="141">
        <f>Q222*H222</f>
        <v>0</v>
      </c>
      <c r="S222" s="141">
        <v>0</v>
      </c>
      <c r="T222" s="142">
        <f>S222*H222</f>
        <v>0</v>
      </c>
      <c r="AR222" s="143" t="s">
        <v>217</v>
      </c>
      <c r="AT222" s="143" t="s">
        <v>212</v>
      </c>
      <c r="AU222" s="143" t="s">
        <v>83</v>
      </c>
      <c r="AY222" s="18" t="s">
        <v>210</v>
      </c>
      <c r="BE222" s="144">
        <f>IF(N222="základní",J222,0)</f>
        <v>0</v>
      </c>
      <c r="BF222" s="144">
        <f>IF(N222="snížená",J222,0)</f>
        <v>0</v>
      </c>
      <c r="BG222" s="144">
        <f>IF(N222="zákl. přenesená",J222,0)</f>
        <v>0</v>
      </c>
      <c r="BH222" s="144">
        <f>IF(N222="sníž. přenesená",J222,0)</f>
        <v>0</v>
      </c>
      <c r="BI222" s="144">
        <f>IF(N222="nulová",J222,0)</f>
        <v>0</v>
      </c>
      <c r="BJ222" s="18" t="s">
        <v>81</v>
      </c>
      <c r="BK222" s="144">
        <f>ROUND(I222*H222,2)</f>
        <v>0</v>
      </c>
      <c r="BL222" s="18" t="s">
        <v>217</v>
      </c>
      <c r="BM222" s="143" t="s">
        <v>5026</v>
      </c>
    </row>
    <row r="223" spans="2:47" s="1" customFormat="1" ht="11.25">
      <c r="B223" s="33"/>
      <c r="D223" s="145" t="s">
        <v>219</v>
      </c>
      <c r="F223" s="146" t="s">
        <v>5027</v>
      </c>
      <c r="I223" s="147"/>
      <c r="L223" s="33"/>
      <c r="M223" s="148"/>
      <c r="T223" s="54"/>
      <c r="AT223" s="18" t="s">
        <v>219</v>
      </c>
      <c r="AU223" s="18" t="s">
        <v>83</v>
      </c>
    </row>
    <row r="224" spans="2:51" s="13" customFormat="1" ht="11.25">
      <c r="B224" s="156"/>
      <c r="D224" s="150" t="s">
        <v>221</v>
      </c>
      <c r="E224" s="157" t="s">
        <v>19</v>
      </c>
      <c r="F224" s="158" t="s">
        <v>5028</v>
      </c>
      <c r="H224" s="159">
        <v>32.1</v>
      </c>
      <c r="I224" s="160"/>
      <c r="L224" s="156"/>
      <c r="M224" s="161"/>
      <c r="T224" s="162"/>
      <c r="AT224" s="157" t="s">
        <v>221</v>
      </c>
      <c r="AU224" s="157" t="s">
        <v>83</v>
      </c>
      <c r="AV224" s="13" t="s">
        <v>83</v>
      </c>
      <c r="AW224" s="13" t="s">
        <v>34</v>
      </c>
      <c r="AX224" s="13" t="s">
        <v>74</v>
      </c>
      <c r="AY224" s="157" t="s">
        <v>210</v>
      </c>
    </row>
    <row r="225" spans="2:51" s="13" customFormat="1" ht="11.25">
      <c r="B225" s="156"/>
      <c r="D225" s="150" t="s">
        <v>221</v>
      </c>
      <c r="E225" s="157" t="s">
        <v>19</v>
      </c>
      <c r="F225" s="158" t="s">
        <v>5029</v>
      </c>
      <c r="H225" s="159">
        <v>257.61</v>
      </c>
      <c r="I225" s="160"/>
      <c r="L225" s="156"/>
      <c r="M225" s="161"/>
      <c r="T225" s="162"/>
      <c r="AT225" s="157" t="s">
        <v>221</v>
      </c>
      <c r="AU225" s="157" t="s">
        <v>83</v>
      </c>
      <c r="AV225" s="13" t="s">
        <v>83</v>
      </c>
      <c r="AW225" s="13" t="s">
        <v>34</v>
      </c>
      <c r="AX225" s="13" t="s">
        <v>74</v>
      </c>
      <c r="AY225" s="157" t="s">
        <v>210</v>
      </c>
    </row>
    <row r="226" spans="2:51" s="13" customFormat="1" ht="11.25">
      <c r="B226" s="156"/>
      <c r="D226" s="150" t="s">
        <v>221</v>
      </c>
      <c r="E226" s="157" t="s">
        <v>19</v>
      </c>
      <c r="F226" s="158" t="s">
        <v>5030</v>
      </c>
      <c r="H226" s="159">
        <v>39.4</v>
      </c>
      <c r="I226" s="160"/>
      <c r="L226" s="156"/>
      <c r="M226" s="161"/>
      <c r="T226" s="162"/>
      <c r="AT226" s="157" t="s">
        <v>221</v>
      </c>
      <c r="AU226" s="157" t="s">
        <v>83</v>
      </c>
      <c r="AV226" s="13" t="s">
        <v>83</v>
      </c>
      <c r="AW226" s="13" t="s">
        <v>34</v>
      </c>
      <c r="AX226" s="13" t="s">
        <v>74</v>
      </c>
      <c r="AY226" s="157" t="s">
        <v>210</v>
      </c>
    </row>
    <row r="227" spans="2:51" s="13" customFormat="1" ht="11.25">
      <c r="B227" s="156"/>
      <c r="D227" s="150" t="s">
        <v>221</v>
      </c>
      <c r="E227" s="157" t="s">
        <v>19</v>
      </c>
      <c r="F227" s="158" t="s">
        <v>5031</v>
      </c>
      <c r="H227" s="159">
        <v>14.11</v>
      </c>
      <c r="I227" s="160"/>
      <c r="L227" s="156"/>
      <c r="M227" s="161"/>
      <c r="T227" s="162"/>
      <c r="AT227" s="157" t="s">
        <v>221</v>
      </c>
      <c r="AU227" s="157" t="s">
        <v>83</v>
      </c>
      <c r="AV227" s="13" t="s">
        <v>83</v>
      </c>
      <c r="AW227" s="13" t="s">
        <v>34</v>
      </c>
      <c r="AX227" s="13" t="s">
        <v>74</v>
      </c>
      <c r="AY227" s="157" t="s">
        <v>210</v>
      </c>
    </row>
    <row r="228" spans="2:51" s="13" customFormat="1" ht="11.25">
      <c r="B228" s="156"/>
      <c r="D228" s="150" t="s">
        <v>221</v>
      </c>
      <c r="E228" s="157" t="s">
        <v>19</v>
      </c>
      <c r="F228" s="158" t="s">
        <v>5032</v>
      </c>
      <c r="H228" s="159">
        <v>1.92</v>
      </c>
      <c r="I228" s="160"/>
      <c r="L228" s="156"/>
      <c r="M228" s="161"/>
      <c r="T228" s="162"/>
      <c r="AT228" s="157" t="s">
        <v>221</v>
      </c>
      <c r="AU228" s="157" t="s">
        <v>83</v>
      </c>
      <c r="AV228" s="13" t="s">
        <v>83</v>
      </c>
      <c r="AW228" s="13" t="s">
        <v>34</v>
      </c>
      <c r="AX228" s="13" t="s">
        <v>74</v>
      </c>
      <c r="AY228" s="157" t="s">
        <v>210</v>
      </c>
    </row>
    <row r="229" spans="2:51" s="15" customFormat="1" ht="11.25">
      <c r="B229" s="170"/>
      <c r="D229" s="150" t="s">
        <v>221</v>
      </c>
      <c r="E229" s="171" t="s">
        <v>19</v>
      </c>
      <c r="F229" s="172" t="s">
        <v>236</v>
      </c>
      <c r="H229" s="173">
        <v>345.14000000000004</v>
      </c>
      <c r="I229" s="174"/>
      <c r="L229" s="170"/>
      <c r="M229" s="175"/>
      <c r="T229" s="176"/>
      <c r="AT229" s="171" t="s">
        <v>221</v>
      </c>
      <c r="AU229" s="171" t="s">
        <v>83</v>
      </c>
      <c r="AV229" s="15" t="s">
        <v>217</v>
      </c>
      <c r="AW229" s="15" t="s">
        <v>34</v>
      </c>
      <c r="AX229" s="15" t="s">
        <v>81</v>
      </c>
      <c r="AY229" s="171" t="s">
        <v>210</v>
      </c>
    </row>
    <row r="230" spans="2:65" s="1" customFormat="1" ht="16.5" customHeight="1">
      <c r="B230" s="33"/>
      <c r="C230" s="132" t="s">
        <v>399</v>
      </c>
      <c r="D230" s="132" t="s">
        <v>212</v>
      </c>
      <c r="E230" s="133" t="s">
        <v>2593</v>
      </c>
      <c r="F230" s="134" t="s">
        <v>2594</v>
      </c>
      <c r="G230" s="135" t="s">
        <v>417</v>
      </c>
      <c r="H230" s="136">
        <v>3.96</v>
      </c>
      <c r="I230" s="137"/>
      <c r="J230" s="138">
        <f>ROUND(I230*H230,2)</f>
        <v>0</v>
      </c>
      <c r="K230" s="134" t="s">
        <v>296</v>
      </c>
      <c r="L230" s="33"/>
      <c r="M230" s="139" t="s">
        <v>19</v>
      </c>
      <c r="N230" s="140" t="s">
        <v>45</v>
      </c>
      <c r="P230" s="141">
        <f>O230*H230</f>
        <v>0</v>
      </c>
      <c r="Q230" s="141">
        <v>0.00165</v>
      </c>
      <c r="R230" s="141">
        <f>Q230*H230</f>
        <v>0.006534</v>
      </c>
      <c r="S230" s="141">
        <v>0</v>
      </c>
      <c r="T230" s="142">
        <f>S230*H230</f>
        <v>0</v>
      </c>
      <c r="AR230" s="143" t="s">
        <v>217</v>
      </c>
      <c r="AT230" s="143" t="s">
        <v>212</v>
      </c>
      <c r="AU230" s="143" t="s">
        <v>83</v>
      </c>
      <c r="AY230" s="18" t="s">
        <v>210</v>
      </c>
      <c r="BE230" s="144">
        <f>IF(N230="základní",J230,0)</f>
        <v>0</v>
      </c>
      <c r="BF230" s="144">
        <f>IF(N230="snížená",J230,0)</f>
        <v>0</v>
      </c>
      <c r="BG230" s="144">
        <f>IF(N230="zákl. přenesená",J230,0)</f>
        <v>0</v>
      </c>
      <c r="BH230" s="144">
        <f>IF(N230="sníž. přenesená",J230,0)</f>
        <v>0</v>
      </c>
      <c r="BI230" s="144">
        <f>IF(N230="nulová",J230,0)</f>
        <v>0</v>
      </c>
      <c r="BJ230" s="18" t="s">
        <v>81</v>
      </c>
      <c r="BK230" s="144">
        <f>ROUND(I230*H230,2)</f>
        <v>0</v>
      </c>
      <c r="BL230" s="18" t="s">
        <v>217</v>
      </c>
      <c r="BM230" s="143" t="s">
        <v>2595</v>
      </c>
    </row>
    <row r="231" spans="2:51" s="12" customFormat="1" ht="11.25">
      <c r="B231" s="149"/>
      <c r="D231" s="150" t="s">
        <v>221</v>
      </c>
      <c r="E231" s="151" t="s">
        <v>19</v>
      </c>
      <c r="F231" s="152" t="s">
        <v>2596</v>
      </c>
      <c r="H231" s="151" t="s">
        <v>19</v>
      </c>
      <c r="I231" s="153"/>
      <c r="L231" s="149"/>
      <c r="M231" s="154"/>
      <c r="T231" s="155"/>
      <c r="AT231" s="151" t="s">
        <v>221</v>
      </c>
      <c r="AU231" s="151" t="s">
        <v>83</v>
      </c>
      <c r="AV231" s="12" t="s">
        <v>81</v>
      </c>
      <c r="AW231" s="12" t="s">
        <v>34</v>
      </c>
      <c r="AX231" s="12" t="s">
        <v>74</v>
      </c>
      <c r="AY231" s="151" t="s">
        <v>210</v>
      </c>
    </row>
    <row r="232" spans="2:51" s="12" customFormat="1" ht="11.25">
      <c r="B232" s="149"/>
      <c r="D232" s="150" t="s">
        <v>221</v>
      </c>
      <c r="E232" s="151" t="s">
        <v>19</v>
      </c>
      <c r="F232" s="152" t="s">
        <v>5000</v>
      </c>
      <c r="H232" s="151" t="s">
        <v>19</v>
      </c>
      <c r="I232" s="153"/>
      <c r="L232" s="149"/>
      <c r="M232" s="154"/>
      <c r="T232" s="155"/>
      <c r="AT232" s="151" t="s">
        <v>221</v>
      </c>
      <c r="AU232" s="151" t="s">
        <v>83</v>
      </c>
      <c r="AV232" s="12" t="s">
        <v>81</v>
      </c>
      <c r="AW232" s="12" t="s">
        <v>34</v>
      </c>
      <c r="AX232" s="12" t="s">
        <v>74</v>
      </c>
      <c r="AY232" s="151" t="s">
        <v>210</v>
      </c>
    </row>
    <row r="233" spans="2:51" s="13" customFormat="1" ht="11.25">
      <c r="B233" s="156"/>
      <c r="D233" s="150" t="s">
        <v>221</v>
      </c>
      <c r="E233" s="157" t="s">
        <v>19</v>
      </c>
      <c r="F233" s="158" t="s">
        <v>5033</v>
      </c>
      <c r="H233" s="159">
        <v>3.96</v>
      </c>
      <c r="I233" s="160"/>
      <c r="L233" s="156"/>
      <c r="M233" s="161"/>
      <c r="T233" s="162"/>
      <c r="AT233" s="157" t="s">
        <v>221</v>
      </c>
      <c r="AU233" s="157" t="s">
        <v>83</v>
      </c>
      <c r="AV233" s="13" t="s">
        <v>83</v>
      </c>
      <c r="AW233" s="13" t="s">
        <v>34</v>
      </c>
      <c r="AX233" s="13" t="s">
        <v>74</v>
      </c>
      <c r="AY233" s="157" t="s">
        <v>210</v>
      </c>
    </row>
    <row r="234" spans="2:51" s="14" customFormat="1" ht="11.25">
      <c r="B234" s="163"/>
      <c r="D234" s="150" t="s">
        <v>221</v>
      </c>
      <c r="E234" s="164" t="s">
        <v>19</v>
      </c>
      <c r="F234" s="165" t="s">
        <v>234</v>
      </c>
      <c r="H234" s="166">
        <v>3.96</v>
      </c>
      <c r="I234" s="167"/>
      <c r="L234" s="163"/>
      <c r="M234" s="168"/>
      <c r="T234" s="169"/>
      <c r="AT234" s="164" t="s">
        <v>221</v>
      </c>
      <c r="AU234" s="164" t="s">
        <v>83</v>
      </c>
      <c r="AV234" s="14" t="s">
        <v>91</v>
      </c>
      <c r="AW234" s="14" t="s">
        <v>34</v>
      </c>
      <c r="AX234" s="14" t="s">
        <v>74</v>
      </c>
      <c r="AY234" s="164" t="s">
        <v>210</v>
      </c>
    </row>
    <row r="235" spans="2:51" s="15" customFormat="1" ht="11.25">
      <c r="B235" s="170"/>
      <c r="D235" s="150" t="s">
        <v>221</v>
      </c>
      <c r="E235" s="171" t="s">
        <v>19</v>
      </c>
      <c r="F235" s="172" t="s">
        <v>236</v>
      </c>
      <c r="H235" s="173">
        <v>3.96</v>
      </c>
      <c r="I235" s="174"/>
      <c r="L235" s="170"/>
      <c r="M235" s="175"/>
      <c r="T235" s="176"/>
      <c r="AT235" s="171" t="s">
        <v>221</v>
      </c>
      <c r="AU235" s="171" t="s">
        <v>83</v>
      </c>
      <c r="AV235" s="15" t="s">
        <v>217</v>
      </c>
      <c r="AW235" s="15" t="s">
        <v>34</v>
      </c>
      <c r="AX235" s="15" t="s">
        <v>81</v>
      </c>
      <c r="AY235" s="171" t="s">
        <v>210</v>
      </c>
    </row>
    <row r="236" spans="2:65" s="1" customFormat="1" ht="16.5" customHeight="1">
      <c r="B236" s="33"/>
      <c r="C236" s="132" t="s">
        <v>406</v>
      </c>
      <c r="D236" s="132" t="s">
        <v>212</v>
      </c>
      <c r="E236" s="133" t="s">
        <v>2593</v>
      </c>
      <c r="F236" s="134" t="s">
        <v>2594</v>
      </c>
      <c r="G236" s="135" t="s">
        <v>417</v>
      </c>
      <c r="H236" s="136">
        <v>21.6</v>
      </c>
      <c r="I236" s="137"/>
      <c r="J236" s="138">
        <f>ROUND(I236*H236,2)</f>
        <v>0</v>
      </c>
      <c r="K236" s="134" t="s">
        <v>296</v>
      </c>
      <c r="L236" s="33"/>
      <c r="M236" s="139" t="s">
        <v>19</v>
      </c>
      <c r="N236" s="140" t="s">
        <v>45</v>
      </c>
      <c r="P236" s="141">
        <f>O236*H236</f>
        <v>0</v>
      </c>
      <c r="Q236" s="141">
        <v>0.00165</v>
      </c>
      <c r="R236" s="141">
        <f>Q236*H236</f>
        <v>0.035640000000000005</v>
      </c>
      <c r="S236" s="141">
        <v>0</v>
      </c>
      <c r="T236" s="142">
        <f>S236*H236</f>
        <v>0</v>
      </c>
      <c r="AR236" s="143" t="s">
        <v>217</v>
      </c>
      <c r="AT236" s="143" t="s">
        <v>212</v>
      </c>
      <c r="AU236" s="143" t="s">
        <v>83</v>
      </c>
      <c r="AY236" s="18" t="s">
        <v>210</v>
      </c>
      <c r="BE236" s="144">
        <f>IF(N236="základní",J236,0)</f>
        <v>0</v>
      </c>
      <c r="BF236" s="144">
        <f>IF(N236="snížená",J236,0)</f>
        <v>0</v>
      </c>
      <c r="BG236" s="144">
        <f>IF(N236="zákl. přenesená",J236,0)</f>
        <v>0</v>
      </c>
      <c r="BH236" s="144">
        <f>IF(N236="sníž. přenesená",J236,0)</f>
        <v>0</v>
      </c>
      <c r="BI236" s="144">
        <f>IF(N236="nulová",J236,0)</f>
        <v>0</v>
      </c>
      <c r="BJ236" s="18" t="s">
        <v>81</v>
      </c>
      <c r="BK236" s="144">
        <f>ROUND(I236*H236,2)</f>
        <v>0</v>
      </c>
      <c r="BL236" s="18" t="s">
        <v>217</v>
      </c>
      <c r="BM236" s="143" t="s">
        <v>5034</v>
      </c>
    </row>
    <row r="237" spans="2:51" s="12" customFormat="1" ht="11.25">
      <c r="B237" s="149"/>
      <c r="D237" s="150" t="s">
        <v>221</v>
      </c>
      <c r="E237" s="151" t="s">
        <v>19</v>
      </c>
      <c r="F237" s="152" t="s">
        <v>852</v>
      </c>
      <c r="H237" s="151" t="s">
        <v>19</v>
      </c>
      <c r="I237" s="153"/>
      <c r="L237" s="149"/>
      <c r="M237" s="154"/>
      <c r="T237" s="155"/>
      <c r="AT237" s="151" t="s">
        <v>221</v>
      </c>
      <c r="AU237" s="151" t="s">
        <v>83</v>
      </c>
      <c r="AV237" s="12" t="s">
        <v>81</v>
      </c>
      <c r="AW237" s="12" t="s">
        <v>34</v>
      </c>
      <c r="AX237" s="12" t="s">
        <v>74</v>
      </c>
      <c r="AY237" s="151" t="s">
        <v>210</v>
      </c>
    </row>
    <row r="238" spans="2:51" s="12" customFormat="1" ht="11.25">
      <c r="B238" s="149"/>
      <c r="D238" s="150" t="s">
        <v>221</v>
      </c>
      <c r="E238" s="151" t="s">
        <v>19</v>
      </c>
      <c r="F238" s="152" t="s">
        <v>950</v>
      </c>
      <c r="H238" s="151" t="s">
        <v>19</v>
      </c>
      <c r="I238" s="153"/>
      <c r="L238" s="149"/>
      <c r="M238" s="154"/>
      <c r="T238" s="155"/>
      <c r="AT238" s="151" t="s">
        <v>221</v>
      </c>
      <c r="AU238" s="151" t="s">
        <v>83</v>
      </c>
      <c r="AV238" s="12" t="s">
        <v>81</v>
      </c>
      <c r="AW238" s="12" t="s">
        <v>34</v>
      </c>
      <c r="AX238" s="12" t="s">
        <v>74</v>
      </c>
      <c r="AY238" s="151" t="s">
        <v>210</v>
      </c>
    </row>
    <row r="239" spans="2:51" s="13" customFormat="1" ht="11.25">
      <c r="B239" s="156"/>
      <c r="D239" s="150" t="s">
        <v>221</v>
      </c>
      <c r="E239" s="157" t="s">
        <v>19</v>
      </c>
      <c r="F239" s="158" t="s">
        <v>5035</v>
      </c>
      <c r="H239" s="159">
        <v>21.6</v>
      </c>
      <c r="I239" s="160"/>
      <c r="L239" s="156"/>
      <c r="M239" s="161"/>
      <c r="T239" s="162"/>
      <c r="AT239" s="157" t="s">
        <v>221</v>
      </c>
      <c r="AU239" s="157" t="s">
        <v>83</v>
      </c>
      <c r="AV239" s="13" t="s">
        <v>83</v>
      </c>
      <c r="AW239" s="13" t="s">
        <v>34</v>
      </c>
      <c r="AX239" s="13" t="s">
        <v>81</v>
      </c>
      <c r="AY239" s="157" t="s">
        <v>210</v>
      </c>
    </row>
    <row r="240" spans="2:65" s="1" customFormat="1" ht="16.5" customHeight="1">
      <c r="B240" s="33"/>
      <c r="C240" s="132" t="s">
        <v>7</v>
      </c>
      <c r="D240" s="132" t="s">
        <v>212</v>
      </c>
      <c r="E240" s="133" t="s">
        <v>2610</v>
      </c>
      <c r="F240" s="134" t="s">
        <v>2611</v>
      </c>
      <c r="G240" s="135" t="s">
        <v>417</v>
      </c>
      <c r="H240" s="136">
        <v>15.216</v>
      </c>
      <c r="I240" s="137"/>
      <c r="J240" s="138">
        <f>ROUND(I240*H240,2)</f>
        <v>0</v>
      </c>
      <c r="K240" s="134" t="s">
        <v>296</v>
      </c>
      <c r="L240" s="33"/>
      <c r="M240" s="139" t="s">
        <v>19</v>
      </c>
      <c r="N240" s="140" t="s">
        <v>45</v>
      </c>
      <c r="P240" s="141">
        <f>O240*H240</f>
        <v>0</v>
      </c>
      <c r="Q240" s="141">
        <v>0.00281</v>
      </c>
      <c r="R240" s="141">
        <f>Q240*H240</f>
        <v>0.04275696</v>
      </c>
      <c r="S240" s="141">
        <v>0</v>
      </c>
      <c r="T240" s="142">
        <f>S240*H240</f>
        <v>0</v>
      </c>
      <c r="AR240" s="143" t="s">
        <v>217</v>
      </c>
      <c r="AT240" s="143" t="s">
        <v>212</v>
      </c>
      <c r="AU240" s="143" t="s">
        <v>83</v>
      </c>
      <c r="AY240" s="18" t="s">
        <v>210</v>
      </c>
      <c r="BE240" s="144">
        <f>IF(N240="základní",J240,0)</f>
        <v>0</v>
      </c>
      <c r="BF240" s="144">
        <f>IF(N240="snížená",J240,0)</f>
        <v>0</v>
      </c>
      <c r="BG240" s="144">
        <f>IF(N240="zákl. přenesená",J240,0)</f>
        <v>0</v>
      </c>
      <c r="BH240" s="144">
        <f>IF(N240="sníž. přenesená",J240,0)</f>
        <v>0</v>
      </c>
      <c r="BI240" s="144">
        <f>IF(N240="nulová",J240,0)</f>
        <v>0</v>
      </c>
      <c r="BJ240" s="18" t="s">
        <v>81</v>
      </c>
      <c r="BK240" s="144">
        <f>ROUND(I240*H240,2)</f>
        <v>0</v>
      </c>
      <c r="BL240" s="18" t="s">
        <v>217</v>
      </c>
      <c r="BM240" s="143" t="s">
        <v>2612</v>
      </c>
    </row>
    <row r="241" spans="2:51" s="12" customFormat="1" ht="11.25">
      <c r="B241" s="149"/>
      <c r="D241" s="150" t="s">
        <v>221</v>
      </c>
      <c r="E241" s="151" t="s">
        <v>19</v>
      </c>
      <c r="F241" s="152" t="s">
        <v>2596</v>
      </c>
      <c r="H241" s="151" t="s">
        <v>19</v>
      </c>
      <c r="I241" s="153"/>
      <c r="L241" s="149"/>
      <c r="M241" s="154"/>
      <c r="T241" s="155"/>
      <c r="AT241" s="151" t="s">
        <v>221</v>
      </c>
      <c r="AU241" s="151" t="s">
        <v>83</v>
      </c>
      <c r="AV241" s="12" t="s">
        <v>81</v>
      </c>
      <c r="AW241" s="12" t="s">
        <v>34</v>
      </c>
      <c r="AX241" s="12" t="s">
        <v>74</v>
      </c>
      <c r="AY241" s="151" t="s">
        <v>210</v>
      </c>
    </row>
    <row r="242" spans="2:51" s="12" customFormat="1" ht="11.25">
      <c r="B242" s="149"/>
      <c r="D242" s="150" t="s">
        <v>221</v>
      </c>
      <c r="E242" s="151" t="s">
        <v>19</v>
      </c>
      <c r="F242" s="152" t="s">
        <v>5000</v>
      </c>
      <c r="H242" s="151" t="s">
        <v>19</v>
      </c>
      <c r="I242" s="153"/>
      <c r="L242" s="149"/>
      <c r="M242" s="154"/>
      <c r="T242" s="155"/>
      <c r="AT242" s="151" t="s">
        <v>221</v>
      </c>
      <c r="AU242" s="151" t="s">
        <v>83</v>
      </c>
      <c r="AV242" s="12" t="s">
        <v>81</v>
      </c>
      <c r="AW242" s="12" t="s">
        <v>34</v>
      </c>
      <c r="AX242" s="12" t="s">
        <v>74</v>
      </c>
      <c r="AY242" s="151" t="s">
        <v>210</v>
      </c>
    </row>
    <row r="243" spans="2:51" s="13" customFormat="1" ht="11.25">
      <c r="B243" s="156"/>
      <c r="D243" s="150" t="s">
        <v>221</v>
      </c>
      <c r="E243" s="157" t="s">
        <v>19</v>
      </c>
      <c r="F243" s="158" t="s">
        <v>5036</v>
      </c>
      <c r="H243" s="159">
        <v>3.84</v>
      </c>
      <c r="I243" s="160"/>
      <c r="L243" s="156"/>
      <c r="M243" s="161"/>
      <c r="T243" s="162"/>
      <c r="AT243" s="157" t="s">
        <v>221</v>
      </c>
      <c r="AU243" s="157" t="s">
        <v>83</v>
      </c>
      <c r="AV243" s="13" t="s">
        <v>83</v>
      </c>
      <c r="AW243" s="13" t="s">
        <v>34</v>
      </c>
      <c r="AX243" s="13" t="s">
        <v>74</v>
      </c>
      <c r="AY243" s="157" t="s">
        <v>210</v>
      </c>
    </row>
    <row r="244" spans="2:51" s="13" customFormat="1" ht="11.25">
      <c r="B244" s="156"/>
      <c r="D244" s="150" t="s">
        <v>221</v>
      </c>
      <c r="E244" s="157" t="s">
        <v>19</v>
      </c>
      <c r="F244" s="158" t="s">
        <v>5037</v>
      </c>
      <c r="H244" s="159">
        <v>1.98</v>
      </c>
      <c r="I244" s="160"/>
      <c r="L244" s="156"/>
      <c r="M244" s="161"/>
      <c r="T244" s="162"/>
      <c r="AT244" s="157" t="s">
        <v>221</v>
      </c>
      <c r="AU244" s="157" t="s">
        <v>83</v>
      </c>
      <c r="AV244" s="13" t="s">
        <v>83</v>
      </c>
      <c r="AW244" s="13" t="s">
        <v>34</v>
      </c>
      <c r="AX244" s="13" t="s">
        <v>74</v>
      </c>
      <c r="AY244" s="157" t="s">
        <v>210</v>
      </c>
    </row>
    <row r="245" spans="2:51" s="13" customFormat="1" ht="11.25">
      <c r="B245" s="156"/>
      <c r="D245" s="150" t="s">
        <v>221</v>
      </c>
      <c r="E245" s="157" t="s">
        <v>19</v>
      </c>
      <c r="F245" s="158" t="s">
        <v>5038</v>
      </c>
      <c r="H245" s="159">
        <v>4.5</v>
      </c>
      <c r="I245" s="160"/>
      <c r="L245" s="156"/>
      <c r="M245" s="161"/>
      <c r="T245" s="162"/>
      <c r="AT245" s="157" t="s">
        <v>221</v>
      </c>
      <c r="AU245" s="157" t="s">
        <v>83</v>
      </c>
      <c r="AV245" s="13" t="s">
        <v>83</v>
      </c>
      <c r="AW245" s="13" t="s">
        <v>34</v>
      </c>
      <c r="AX245" s="13" t="s">
        <v>74</v>
      </c>
      <c r="AY245" s="157" t="s">
        <v>210</v>
      </c>
    </row>
    <row r="246" spans="2:51" s="13" customFormat="1" ht="11.25">
      <c r="B246" s="156"/>
      <c r="D246" s="150" t="s">
        <v>221</v>
      </c>
      <c r="E246" s="157" t="s">
        <v>19</v>
      </c>
      <c r="F246" s="158" t="s">
        <v>5039</v>
      </c>
      <c r="H246" s="159">
        <v>1.26</v>
      </c>
      <c r="I246" s="160"/>
      <c r="L246" s="156"/>
      <c r="M246" s="161"/>
      <c r="T246" s="162"/>
      <c r="AT246" s="157" t="s">
        <v>221</v>
      </c>
      <c r="AU246" s="157" t="s">
        <v>83</v>
      </c>
      <c r="AV246" s="13" t="s">
        <v>83</v>
      </c>
      <c r="AW246" s="13" t="s">
        <v>34</v>
      </c>
      <c r="AX246" s="13" t="s">
        <v>74</v>
      </c>
      <c r="AY246" s="157" t="s">
        <v>210</v>
      </c>
    </row>
    <row r="247" spans="2:51" s="13" customFormat="1" ht="11.25">
      <c r="B247" s="156"/>
      <c r="D247" s="150" t="s">
        <v>221</v>
      </c>
      <c r="E247" s="157" t="s">
        <v>19</v>
      </c>
      <c r="F247" s="158" t="s">
        <v>5040</v>
      </c>
      <c r="H247" s="159">
        <v>2.196</v>
      </c>
      <c r="I247" s="160"/>
      <c r="L247" s="156"/>
      <c r="M247" s="161"/>
      <c r="T247" s="162"/>
      <c r="AT247" s="157" t="s">
        <v>221</v>
      </c>
      <c r="AU247" s="157" t="s">
        <v>83</v>
      </c>
      <c r="AV247" s="13" t="s">
        <v>83</v>
      </c>
      <c r="AW247" s="13" t="s">
        <v>34</v>
      </c>
      <c r="AX247" s="13" t="s">
        <v>74</v>
      </c>
      <c r="AY247" s="157" t="s">
        <v>210</v>
      </c>
    </row>
    <row r="248" spans="2:51" s="13" customFormat="1" ht="11.25">
      <c r="B248" s="156"/>
      <c r="D248" s="150" t="s">
        <v>221</v>
      </c>
      <c r="E248" s="157" t="s">
        <v>19</v>
      </c>
      <c r="F248" s="158" t="s">
        <v>5041</v>
      </c>
      <c r="H248" s="159">
        <v>1.44</v>
      </c>
      <c r="I248" s="160"/>
      <c r="L248" s="156"/>
      <c r="M248" s="161"/>
      <c r="T248" s="162"/>
      <c r="AT248" s="157" t="s">
        <v>221</v>
      </c>
      <c r="AU248" s="157" t="s">
        <v>83</v>
      </c>
      <c r="AV248" s="13" t="s">
        <v>83</v>
      </c>
      <c r="AW248" s="13" t="s">
        <v>34</v>
      </c>
      <c r="AX248" s="13" t="s">
        <v>74</v>
      </c>
      <c r="AY248" s="157" t="s">
        <v>210</v>
      </c>
    </row>
    <row r="249" spans="2:51" s="14" customFormat="1" ht="11.25">
      <c r="B249" s="163"/>
      <c r="D249" s="150" t="s">
        <v>221</v>
      </c>
      <c r="E249" s="164" t="s">
        <v>19</v>
      </c>
      <c r="F249" s="165" t="s">
        <v>234</v>
      </c>
      <c r="H249" s="166">
        <v>15.216</v>
      </c>
      <c r="I249" s="167"/>
      <c r="L249" s="163"/>
      <c r="M249" s="168"/>
      <c r="T249" s="169"/>
      <c r="AT249" s="164" t="s">
        <v>221</v>
      </c>
      <c r="AU249" s="164" t="s">
        <v>83</v>
      </c>
      <c r="AV249" s="14" t="s">
        <v>91</v>
      </c>
      <c r="AW249" s="14" t="s">
        <v>34</v>
      </c>
      <c r="AX249" s="14" t="s">
        <v>74</v>
      </c>
      <c r="AY249" s="164" t="s">
        <v>210</v>
      </c>
    </row>
    <row r="250" spans="2:51" s="15" customFormat="1" ht="11.25">
      <c r="B250" s="170"/>
      <c r="D250" s="150" t="s">
        <v>221</v>
      </c>
      <c r="E250" s="171" t="s">
        <v>19</v>
      </c>
      <c r="F250" s="172" t="s">
        <v>236</v>
      </c>
      <c r="H250" s="173">
        <v>15.216</v>
      </c>
      <c r="I250" s="174"/>
      <c r="L250" s="170"/>
      <c r="M250" s="175"/>
      <c r="T250" s="176"/>
      <c r="AT250" s="171" t="s">
        <v>221</v>
      </c>
      <c r="AU250" s="171" t="s">
        <v>83</v>
      </c>
      <c r="AV250" s="15" t="s">
        <v>217</v>
      </c>
      <c r="AW250" s="15" t="s">
        <v>34</v>
      </c>
      <c r="AX250" s="15" t="s">
        <v>81</v>
      </c>
      <c r="AY250" s="171" t="s">
        <v>210</v>
      </c>
    </row>
    <row r="251" spans="2:65" s="1" customFormat="1" ht="16.5" customHeight="1">
      <c r="B251" s="33"/>
      <c r="C251" s="132" t="s">
        <v>423</v>
      </c>
      <c r="D251" s="132" t="s">
        <v>212</v>
      </c>
      <c r="E251" s="133" t="s">
        <v>2631</v>
      </c>
      <c r="F251" s="134" t="s">
        <v>2632</v>
      </c>
      <c r="G251" s="135" t="s">
        <v>417</v>
      </c>
      <c r="H251" s="136">
        <v>7.998</v>
      </c>
      <c r="I251" s="137"/>
      <c r="J251" s="138">
        <f>ROUND(I251*H251,2)</f>
        <v>0</v>
      </c>
      <c r="K251" s="134" t="s">
        <v>296</v>
      </c>
      <c r="L251" s="33"/>
      <c r="M251" s="139" t="s">
        <v>19</v>
      </c>
      <c r="N251" s="140" t="s">
        <v>45</v>
      </c>
      <c r="P251" s="141">
        <f>O251*H251</f>
        <v>0</v>
      </c>
      <c r="Q251" s="141">
        <v>0.00281</v>
      </c>
      <c r="R251" s="141">
        <f>Q251*H251</f>
        <v>0.022474380000000002</v>
      </c>
      <c r="S251" s="141">
        <v>0</v>
      </c>
      <c r="T251" s="142">
        <f>S251*H251</f>
        <v>0</v>
      </c>
      <c r="AR251" s="143" t="s">
        <v>217</v>
      </c>
      <c r="AT251" s="143" t="s">
        <v>212</v>
      </c>
      <c r="AU251" s="143" t="s">
        <v>83</v>
      </c>
      <c r="AY251" s="18" t="s">
        <v>210</v>
      </c>
      <c r="BE251" s="144">
        <f>IF(N251="základní",J251,0)</f>
        <v>0</v>
      </c>
      <c r="BF251" s="144">
        <f>IF(N251="snížená",J251,0)</f>
        <v>0</v>
      </c>
      <c r="BG251" s="144">
        <f>IF(N251="zákl. přenesená",J251,0)</f>
        <v>0</v>
      </c>
      <c r="BH251" s="144">
        <f>IF(N251="sníž. přenesená",J251,0)</f>
        <v>0</v>
      </c>
      <c r="BI251" s="144">
        <f>IF(N251="nulová",J251,0)</f>
        <v>0</v>
      </c>
      <c r="BJ251" s="18" t="s">
        <v>81</v>
      </c>
      <c r="BK251" s="144">
        <f>ROUND(I251*H251,2)</f>
        <v>0</v>
      </c>
      <c r="BL251" s="18" t="s">
        <v>217</v>
      </c>
      <c r="BM251" s="143" t="s">
        <v>2633</v>
      </c>
    </row>
    <row r="252" spans="2:51" s="12" customFormat="1" ht="11.25">
      <c r="B252" s="149"/>
      <c r="D252" s="150" t="s">
        <v>221</v>
      </c>
      <c r="E252" s="151" t="s">
        <v>19</v>
      </c>
      <c r="F252" s="152" t="s">
        <v>2596</v>
      </c>
      <c r="H252" s="151" t="s">
        <v>19</v>
      </c>
      <c r="I252" s="153"/>
      <c r="L252" s="149"/>
      <c r="M252" s="154"/>
      <c r="T252" s="155"/>
      <c r="AT252" s="151" t="s">
        <v>221</v>
      </c>
      <c r="AU252" s="151" t="s">
        <v>83</v>
      </c>
      <c r="AV252" s="12" t="s">
        <v>81</v>
      </c>
      <c r="AW252" s="12" t="s">
        <v>34</v>
      </c>
      <c r="AX252" s="12" t="s">
        <v>74</v>
      </c>
      <c r="AY252" s="151" t="s">
        <v>210</v>
      </c>
    </row>
    <row r="253" spans="2:51" s="12" customFormat="1" ht="11.25">
      <c r="B253" s="149"/>
      <c r="D253" s="150" t="s">
        <v>221</v>
      </c>
      <c r="E253" s="151" t="s">
        <v>19</v>
      </c>
      <c r="F253" s="152" t="s">
        <v>5000</v>
      </c>
      <c r="H253" s="151" t="s">
        <v>19</v>
      </c>
      <c r="I253" s="153"/>
      <c r="L253" s="149"/>
      <c r="M253" s="154"/>
      <c r="T253" s="155"/>
      <c r="AT253" s="151" t="s">
        <v>221</v>
      </c>
      <c r="AU253" s="151" t="s">
        <v>83</v>
      </c>
      <c r="AV253" s="12" t="s">
        <v>81</v>
      </c>
      <c r="AW253" s="12" t="s">
        <v>34</v>
      </c>
      <c r="AX253" s="12" t="s">
        <v>74</v>
      </c>
      <c r="AY253" s="151" t="s">
        <v>210</v>
      </c>
    </row>
    <row r="254" spans="2:51" s="13" customFormat="1" ht="11.25">
      <c r="B254" s="156"/>
      <c r="D254" s="150" t="s">
        <v>221</v>
      </c>
      <c r="E254" s="157" t="s">
        <v>19</v>
      </c>
      <c r="F254" s="158" t="s">
        <v>5042</v>
      </c>
      <c r="H254" s="159">
        <v>1.08</v>
      </c>
      <c r="I254" s="160"/>
      <c r="L254" s="156"/>
      <c r="M254" s="161"/>
      <c r="T254" s="162"/>
      <c r="AT254" s="157" t="s">
        <v>221</v>
      </c>
      <c r="AU254" s="157" t="s">
        <v>83</v>
      </c>
      <c r="AV254" s="13" t="s">
        <v>83</v>
      </c>
      <c r="AW254" s="13" t="s">
        <v>34</v>
      </c>
      <c r="AX254" s="13" t="s">
        <v>74</v>
      </c>
      <c r="AY254" s="157" t="s">
        <v>210</v>
      </c>
    </row>
    <row r="255" spans="2:51" s="13" customFormat="1" ht="11.25">
      <c r="B255" s="156"/>
      <c r="D255" s="150" t="s">
        <v>221</v>
      </c>
      <c r="E255" s="157" t="s">
        <v>19</v>
      </c>
      <c r="F255" s="158" t="s">
        <v>5043</v>
      </c>
      <c r="H255" s="159">
        <v>0.6</v>
      </c>
      <c r="I255" s="160"/>
      <c r="L255" s="156"/>
      <c r="M255" s="161"/>
      <c r="T255" s="162"/>
      <c r="AT255" s="157" t="s">
        <v>221</v>
      </c>
      <c r="AU255" s="157" t="s">
        <v>83</v>
      </c>
      <c r="AV255" s="13" t="s">
        <v>83</v>
      </c>
      <c r="AW255" s="13" t="s">
        <v>34</v>
      </c>
      <c r="AX255" s="13" t="s">
        <v>74</v>
      </c>
      <c r="AY255" s="157" t="s">
        <v>210</v>
      </c>
    </row>
    <row r="256" spans="2:51" s="13" customFormat="1" ht="11.25">
      <c r="B256" s="156"/>
      <c r="D256" s="150" t="s">
        <v>221</v>
      </c>
      <c r="E256" s="157" t="s">
        <v>19</v>
      </c>
      <c r="F256" s="158" t="s">
        <v>5044</v>
      </c>
      <c r="H256" s="159">
        <v>0.366</v>
      </c>
      <c r="I256" s="160"/>
      <c r="L256" s="156"/>
      <c r="M256" s="161"/>
      <c r="T256" s="162"/>
      <c r="AT256" s="157" t="s">
        <v>221</v>
      </c>
      <c r="AU256" s="157" t="s">
        <v>83</v>
      </c>
      <c r="AV256" s="13" t="s">
        <v>83</v>
      </c>
      <c r="AW256" s="13" t="s">
        <v>34</v>
      </c>
      <c r="AX256" s="13" t="s">
        <v>74</v>
      </c>
      <c r="AY256" s="157" t="s">
        <v>210</v>
      </c>
    </row>
    <row r="257" spans="2:51" s="13" customFormat="1" ht="11.25">
      <c r="B257" s="156"/>
      <c r="D257" s="150" t="s">
        <v>221</v>
      </c>
      <c r="E257" s="157" t="s">
        <v>19</v>
      </c>
      <c r="F257" s="158" t="s">
        <v>5045</v>
      </c>
      <c r="H257" s="159">
        <v>1.848</v>
      </c>
      <c r="I257" s="160"/>
      <c r="L257" s="156"/>
      <c r="M257" s="161"/>
      <c r="T257" s="162"/>
      <c r="AT257" s="157" t="s">
        <v>221</v>
      </c>
      <c r="AU257" s="157" t="s">
        <v>83</v>
      </c>
      <c r="AV257" s="13" t="s">
        <v>83</v>
      </c>
      <c r="AW257" s="13" t="s">
        <v>34</v>
      </c>
      <c r="AX257" s="13" t="s">
        <v>74</v>
      </c>
      <c r="AY257" s="157" t="s">
        <v>210</v>
      </c>
    </row>
    <row r="258" spans="2:51" s="13" customFormat="1" ht="11.25">
      <c r="B258" s="156"/>
      <c r="D258" s="150" t="s">
        <v>221</v>
      </c>
      <c r="E258" s="157" t="s">
        <v>19</v>
      </c>
      <c r="F258" s="158" t="s">
        <v>5046</v>
      </c>
      <c r="H258" s="159">
        <v>1.74</v>
      </c>
      <c r="I258" s="160"/>
      <c r="L258" s="156"/>
      <c r="M258" s="161"/>
      <c r="T258" s="162"/>
      <c r="AT258" s="157" t="s">
        <v>221</v>
      </c>
      <c r="AU258" s="157" t="s">
        <v>83</v>
      </c>
      <c r="AV258" s="13" t="s">
        <v>83</v>
      </c>
      <c r="AW258" s="13" t="s">
        <v>34</v>
      </c>
      <c r="AX258" s="13" t="s">
        <v>74</v>
      </c>
      <c r="AY258" s="157" t="s">
        <v>210</v>
      </c>
    </row>
    <row r="259" spans="2:51" s="13" customFormat="1" ht="11.25">
      <c r="B259" s="156"/>
      <c r="D259" s="150" t="s">
        <v>221</v>
      </c>
      <c r="E259" s="157" t="s">
        <v>19</v>
      </c>
      <c r="F259" s="158" t="s">
        <v>5047</v>
      </c>
      <c r="H259" s="159">
        <v>2.364</v>
      </c>
      <c r="I259" s="160"/>
      <c r="L259" s="156"/>
      <c r="M259" s="161"/>
      <c r="T259" s="162"/>
      <c r="AT259" s="157" t="s">
        <v>221</v>
      </c>
      <c r="AU259" s="157" t="s">
        <v>83</v>
      </c>
      <c r="AV259" s="13" t="s">
        <v>83</v>
      </c>
      <c r="AW259" s="13" t="s">
        <v>34</v>
      </c>
      <c r="AX259" s="13" t="s">
        <v>74</v>
      </c>
      <c r="AY259" s="157" t="s">
        <v>210</v>
      </c>
    </row>
    <row r="260" spans="2:51" s="14" customFormat="1" ht="11.25">
      <c r="B260" s="163"/>
      <c r="D260" s="150" t="s">
        <v>221</v>
      </c>
      <c r="E260" s="164" t="s">
        <v>19</v>
      </c>
      <c r="F260" s="165" t="s">
        <v>234</v>
      </c>
      <c r="H260" s="166">
        <v>7.998</v>
      </c>
      <c r="I260" s="167"/>
      <c r="L260" s="163"/>
      <c r="M260" s="168"/>
      <c r="T260" s="169"/>
      <c r="AT260" s="164" t="s">
        <v>221</v>
      </c>
      <c r="AU260" s="164" t="s">
        <v>83</v>
      </c>
      <c r="AV260" s="14" t="s">
        <v>91</v>
      </c>
      <c r="AW260" s="14" t="s">
        <v>34</v>
      </c>
      <c r="AX260" s="14" t="s">
        <v>74</v>
      </c>
      <c r="AY260" s="164" t="s">
        <v>210</v>
      </c>
    </row>
    <row r="261" spans="2:51" s="15" customFormat="1" ht="11.25">
      <c r="B261" s="170"/>
      <c r="D261" s="150" t="s">
        <v>221</v>
      </c>
      <c r="E261" s="171" t="s">
        <v>19</v>
      </c>
      <c r="F261" s="172" t="s">
        <v>236</v>
      </c>
      <c r="H261" s="173">
        <v>7.998</v>
      </c>
      <c r="I261" s="174"/>
      <c r="L261" s="170"/>
      <c r="M261" s="175"/>
      <c r="T261" s="176"/>
      <c r="AT261" s="171" t="s">
        <v>221</v>
      </c>
      <c r="AU261" s="171" t="s">
        <v>83</v>
      </c>
      <c r="AV261" s="15" t="s">
        <v>217</v>
      </c>
      <c r="AW261" s="15" t="s">
        <v>34</v>
      </c>
      <c r="AX261" s="15" t="s">
        <v>81</v>
      </c>
      <c r="AY261" s="171" t="s">
        <v>210</v>
      </c>
    </row>
    <row r="262" spans="2:65" s="1" customFormat="1" ht="16.5" customHeight="1">
      <c r="B262" s="33"/>
      <c r="C262" s="132" t="s">
        <v>428</v>
      </c>
      <c r="D262" s="132" t="s">
        <v>212</v>
      </c>
      <c r="E262" s="133" t="s">
        <v>2669</v>
      </c>
      <c r="F262" s="134" t="s">
        <v>2670</v>
      </c>
      <c r="G262" s="135" t="s">
        <v>417</v>
      </c>
      <c r="H262" s="136">
        <v>18.18</v>
      </c>
      <c r="I262" s="137"/>
      <c r="J262" s="138">
        <f>ROUND(I262*H262,2)</f>
        <v>0</v>
      </c>
      <c r="K262" s="134" t="s">
        <v>296</v>
      </c>
      <c r="L262" s="33"/>
      <c r="M262" s="139" t="s">
        <v>19</v>
      </c>
      <c r="N262" s="140" t="s">
        <v>45</v>
      </c>
      <c r="P262" s="141">
        <f>O262*H262</f>
        <v>0</v>
      </c>
      <c r="Q262" s="141">
        <v>0.00281</v>
      </c>
      <c r="R262" s="141">
        <f>Q262*H262</f>
        <v>0.0510858</v>
      </c>
      <c r="S262" s="141">
        <v>0</v>
      </c>
      <c r="T262" s="142">
        <f>S262*H262</f>
        <v>0</v>
      </c>
      <c r="AR262" s="143" t="s">
        <v>217</v>
      </c>
      <c r="AT262" s="143" t="s">
        <v>212</v>
      </c>
      <c r="AU262" s="143" t="s">
        <v>83</v>
      </c>
      <c r="AY262" s="18" t="s">
        <v>210</v>
      </c>
      <c r="BE262" s="144">
        <f>IF(N262="základní",J262,0)</f>
        <v>0</v>
      </c>
      <c r="BF262" s="144">
        <f>IF(N262="snížená",J262,0)</f>
        <v>0</v>
      </c>
      <c r="BG262" s="144">
        <f>IF(N262="zákl. přenesená",J262,0)</f>
        <v>0</v>
      </c>
      <c r="BH262" s="144">
        <f>IF(N262="sníž. přenesená",J262,0)</f>
        <v>0</v>
      </c>
      <c r="BI262" s="144">
        <f>IF(N262="nulová",J262,0)</f>
        <v>0</v>
      </c>
      <c r="BJ262" s="18" t="s">
        <v>81</v>
      </c>
      <c r="BK262" s="144">
        <f>ROUND(I262*H262,2)</f>
        <v>0</v>
      </c>
      <c r="BL262" s="18" t="s">
        <v>217</v>
      </c>
      <c r="BM262" s="143" t="s">
        <v>2671</v>
      </c>
    </row>
    <row r="263" spans="2:51" s="12" customFormat="1" ht="11.25">
      <c r="B263" s="149"/>
      <c r="D263" s="150" t="s">
        <v>221</v>
      </c>
      <c r="E263" s="151" t="s">
        <v>19</v>
      </c>
      <c r="F263" s="152" t="s">
        <v>2596</v>
      </c>
      <c r="H263" s="151" t="s">
        <v>19</v>
      </c>
      <c r="I263" s="153"/>
      <c r="L263" s="149"/>
      <c r="M263" s="154"/>
      <c r="T263" s="155"/>
      <c r="AT263" s="151" t="s">
        <v>221</v>
      </c>
      <c r="AU263" s="151" t="s">
        <v>83</v>
      </c>
      <c r="AV263" s="12" t="s">
        <v>81</v>
      </c>
      <c r="AW263" s="12" t="s">
        <v>34</v>
      </c>
      <c r="AX263" s="12" t="s">
        <v>74</v>
      </c>
      <c r="AY263" s="151" t="s">
        <v>210</v>
      </c>
    </row>
    <row r="264" spans="2:51" s="12" customFormat="1" ht="11.25">
      <c r="B264" s="149"/>
      <c r="D264" s="150" t="s">
        <v>221</v>
      </c>
      <c r="E264" s="151" t="s">
        <v>19</v>
      </c>
      <c r="F264" s="152" t="s">
        <v>5000</v>
      </c>
      <c r="H264" s="151" t="s">
        <v>19</v>
      </c>
      <c r="I264" s="153"/>
      <c r="L264" s="149"/>
      <c r="M264" s="154"/>
      <c r="T264" s="155"/>
      <c r="AT264" s="151" t="s">
        <v>221</v>
      </c>
      <c r="AU264" s="151" t="s">
        <v>83</v>
      </c>
      <c r="AV264" s="12" t="s">
        <v>81</v>
      </c>
      <c r="AW264" s="12" t="s">
        <v>34</v>
      </c>
      <c r="AX264" s="12" t="s">
        <v>74</v>
      </c>
      <c r="AY264" s="151" t="s">
        <v>210</v>
      </c>
    </row>
    <row r="265" spans="2:51" s="13" customFormat="1" ht="11.25">
      <c r="B265" s="156"/>
      <c r="D265" s="150" t="s">
        <v>221</v>
      </c>
      <c r="E265" s="157" t="s">
        <v>19</v>
      </c>
      <c r="F265" s="158" t="s">
        <v>5048</v>
      </c>
      <c r="H265" s="159">
        <v>1.44</v>
      </c>
      <c r="I265" s="160"/>
      <c r="L265" s="156"/>
      <c r="M265" s="161"/>
      <c r="T265" s="162"/>
      <c r="AT265" s="157" t="s">
        <v>221</v>
      </c>
      <c r="AU265" s="157" t="s">
        <v>83</v>
      </c>
      <c r="AV265" s="13" t="s">
        <v>83</v>
      </c>
      <c r="AW265" s="13" t="s">
        <v>34</v>
      </c>
      <c r="AX265" s="13" t="s">
        <v>74</v>
      </c>
      <c r="AY265" s="157" t="s">
        <v>210</v>
      </c>
    </row>
    <row r="266" spans="2:51" s="13" customFormat="1" ht="11.25">
      <c r="B266" s="156"/>
      <c r="D266" s="150" t="s">
        <v>221</v>
      </c>
      <c r="E266" s="157" t="s">
        <v>19</v>
      </c>
      <c r="F266" s="158" t="s">
        <v>5049</v>
      </c>
      <c r="H266" s="159">
        <v>0.96</v>
      </c>
      <c r="I266" s="160"/>
      <c r="L266" s="156"/>
      <c r="M266" s="161"/>
      <c r="T266" s="162"/>
      <c r="AT266" s="157" t="s">
        <v>221</v>
      </c>
      <c r="AU266" s="157" t="s">
        <v>83</v>
      </c>
      <c r="AV266" s="13" t="s">
        <v>83</v>
      </c>
      <c r="AW266" s="13" t="s">
        <v>34</v>
      </c>
      <c r="AX266" s="13" t="s">
        <v>74</v>
      </c>
      <c r="AY266" s="157" t="s">
        <v>210</v>
      </c>
    </row>
    <row r="267" spans="2:51" s="13" customFormat="1" ht="11.25">
      <c r="B267" s="156"/>
      <c r="D267" s="150" t="s">
        <v>221</v>
      </c>
      <c r="E267" s="157" t="s">
        <v>19</v>
      </c>
      <c r="F267" s="158" t="s">
        <v>5050</v>
      </c>
      <c r="H267" s="159">
        <v>1.08</v>
      </c>
      <c r="I267" s="160"/>
      <c r="L267" s="156"/>
      <c r="M267" s="161"/>
      <c r="T267" s="162"/>
      <c r="AT267" s="157" t="s">
        <v>221</v>
      </c>
      <c r="AU267" s="157" t="s">
        <v>83</v>
      </c>
      <c r="AV267" s="13" t="s">
        <v>83</v>
      </c>
      <c r="AW267" s="13" t="s">
        <v>34</v>
      </c>
      <c r="AX267" s="13" t="s">
        <v>74</v>
      </c>
      <c r="AY267" s="157" t="s">
        <v>210</v>
      </c>
    </row>
    <row r="268" spans="2:51" s="13" customFormat="1" ht="11.25">
      <c r="B268" s="156"/>
      <c r="D268" s="150" t="s">
        <v>221</v>
      </c>
      <c r="E268" s="157" t="s">
        <v>19</v>
      </c>
      <c r="F268" s="158" t="s">
        <v>5051</v>
      </c>
      <c r="H268" s="159">
        <v>6.36</v>
      </c>
      <c r="I268" s="160"/>
      <c r="L268" s="156"/>
      <c r="M268" s="161"/>
      <c r="T268" s="162"/>
      <c r="AT268" s="157" t="s">
        <v>221</v>
      </c>
      <c r="AU268" s="157" t="s">
        <v>83</v>
      </c>
      <c r="AV268" s="13" t="s">
        <v>83</v>
      </c>
      <c r="AW268" s="13" t="s">
        <v>34</v>
      </c>
      <c r="AX268" s="13" t="s">
        <v>74</v>
      </c>
      <c r="AY268" s="157" t="s">
        <v>210</v>
      </c>
    </row>
    <row r="269" spans="2:51" s="13" customFormat="1" ht="11.25">
      <c r="B269" s="156"/>
      <c r="D269" s="150" t="s">
        <v>221</v>
      </c>
      <c r="E269" s="157" t="s">
        <v>19</v>
      </c>
      <c r="F269" s="158" t="s">
        <v>5052</v>
      </c>
      <c r="H269" s="159">
        <v>3.24</v>
      </c>
      <c r="I269" s="160"/>
      <c r="L269" s="156"/>
      <c r="M269" s="161"/>
      <c r="T269" s="162"/>
      <c r="AT269" s="157" t="s">
        <v>221</v>
      </c>
      <c r="AU269" s="157" t="s">
        <v>83</v>
      </c>
      <c r="AV269" s="13" t="s">
        <v>83</v>
      </c>
      <c r="AW269" s="13" t="s">
        <v>34</v>
      </c>
      <c r="AX269" s="13" t="s">
        <v>74</v>
      </c>
      <c r="AY269" s="157" t="s">
        <v>210</v>
      </c>
    </row>
    <row r="270" spans="2:51" s="13" customFormat="1" ht="11.25">
      <c r="B270" s="156"/>
      <c r="D270" s="150" t="s">
        <v>221</v>
      </c>
      <c r="E270" s="157" t="s">
        <v>19</v>
      </c>
      <c r="F270" s="158" t="s">
        <v>5053</v>
      </c>
      <c r="H270" s="159">
        <v>3.9</v>
      </c>
      <c r="I270" s="160"/>
      <c r="L270" s="156"/>
      <c r="M270" s="161"/>
      <c r="T270" s="162"/>
      <c r="AT270" s="157" t="s">
        <v>221</v>
      </c>
      <c r="AU270" s="157" t="s">
        <v>83</v>
      </c>
      <c r="AV270" s="13" t="s">
        <v>83</v>
      </c>
      <c r="AW270" s="13" t="s">
        <v>34</v>
      </c>
      <c r="AX270" s="13" t="s">
        <v>74</v>
      </c>
      <c r="AY270" s="157" t="s">
        <v>210</v>
      </c>
    </row>
    <row r="271" spans="2:51" s="13" customFormat="1" ht="11.25">
      <c r="B271" s="156"/>
      <c r="D271" s="150" t="s">
        <v>221</v>
      </c>
      <c r="E271" s="157" t="s">
        <v>19</v>
      </c>
      <c r="F271" s="158" t="s">
        <v>5054</v>
      </c>
      <c r="H271" s="159">
        <v>1.2</v>
      </c>
      <c r="I271" s="160"/>
      <c r="L271" s="156"/>
      <c r="M271" s="161"/>
      <c r="T271" s="162"/>
      <c r="AT271" s="157" t="s">
        <v>221</v>
      </c>
      <c r="AU271" s="157" t="s">
        <v>83</v>
      </c>
      <c r="AV271" s="13" t="s">
        <v>83</v>
      </c>
      <c r="AW271" s="13" t="s">
        <v>34</v>
      </c>
      <c r="AX271" s="13" t="s">
        <v>74</v>
      </c>
      <c r="AY271" s="157" t="s">
        <v>210</v>
      </c>
    </row>
    <row r="272" spans="2:51" s="14" customFormat="1" ht="11.25">
      <c r="B272" s="163"/>
      <c r="D272" s="150" t="s">
        <v>221</v>
      </c>
      <c r="E272" s="164" t="s">
        <v>19</v>
      </c>
      <c r="F272" s="165" t="s">
        <v>234</v>
      </c>
      <c r="H272" s="166">
        <v>18.18</v>
      </c>
      <c r="I272" s="167"/>
      <c r="L272" s="163"/>
      <c r="M272" s="168"/>
      <c r="T272" s="169"/>
      <c r="AT272" s="164" t="s">
        <v>221</v>
      </c>
      <c r="AU272" s="164" t="s">
        <v>83</v>
      </c>
      <c r="AV272" s="14" t="s">
        <v>91</v>
      </c>
      <c r="AW272" s="14" t="s">
        <v>34</v>
      </c>
      <c r="AX272" s="14" t="s">
        <v>74</v>
      </c>
      <c r="AY272" s="164" t="s">
        <v>210</v>
      </c>
    </row>
    <row r="273" spans="2:51" s="15" customFormat="1" ht="11.25">
      <c r="B273" s="170"/>
      <c r="D273" s="150" t="s">
        <v>221</v>
      </c>
      <c r="E273" s="171" t="s">
        <v>19</v>
      </c>
      <c r="F273" s="172" t="s">
        <v>236</v>
      </c>
      <c r="H273" s="173">
        <v>18.18</v>
      </c>
      <c r="I273" s="174"/>
      <c r="L273" s="170"/>
      <c r="M273" s="175"/>
      <c r="T273" s="176"/>
      <c r="AT273" s="171" t="s">
        <v>221</v>
      </c>
      <c r="AU273" s="171" t="s">
        <v>83</v>
      </c>
      <c r="AV273" s="15" t="s">
        <v>217</v>
      </c>
      <c r="AW273" s="15" t="s">
        <v>34</v>
      </c>
      <c r="AX273" s="15" t="s">
        <v>81</v>
      </c>
      <c r="AY273" s="171" t="s">
        <v>210</v>
      </c>
    </row>
    <row r="274" spans="2:65" s="1" customFormat="1" ht="16.5" customHeight="1">
      <c r="B274" s="33"/>
      <c r="C274" s="132" t="s">
        <v>435</v>
      </c>
      <c r="D274" s="132" t="s">
        <v>212</v>
      </c>
      <c r="E274" s="133" t="s">
        <v>2688</v>
      </c>
      <c r="F274" s="134" t="s">
        <v>2689</v>
      </c>
      <c r="G274" s="135" t="s">
        <v>417</v>
      </c>
      <c r="H274" s="136">
        <v>5.1</v>
      </c>
      <c r="I274" s="137"/>
      <c r="J274" s="138">
        <f>ROUND(I274*H274,2)</f>
        <v>0</v>
      </c>
      <c r="K274" s="134" t="s">
        <v>296</v>
      </c>
      <c r="L274" s="33"/>
      <c r="M274" s="139" t="s">
        <v>19</v>
      </c>
      <c r="N274" s="140" t="s">
        <v>45</v>
      </c>
      <c r="P274" s="141">
        <f>O274*H274</f>
        <v>0</v>
      </c>
      <c r="Q274" s="141">
        <v>0.00281</v>
      </c>
      <c r="R274" s="141">
        <f>Q274*H274</f>
        <v>0.014330999999999998</v>
      </c>
      <c r="S274" s="141">
        <v>0</v>
      </c>
      <c r="T274" s="142">
        <f>S274*H274</f>
        <v>0</v>
      </c>
      <c r="AR274" s="143" t="s">
        <v>217</v>
      </c>
      <c r="AT274" s="143" t="s">
        <v>212</v>
      </c>
      <c r="AU274" s="143" t="s">
        <v>83</v>
      </c>
      <c r="AY274" s="18" t="s">
        <v>210</v>
      </c>
      <c r="BE274" s="144">
        <f>IF(N274="základní",J274,0)</f>
        <v>0</v>
      </c>
      <c r="BF274" s="144">
        <f>IF(N274="snížená",J274,0)</f>
        <v>0</v>
      </c>
      <c r="BG274" s="144">
        <f>IF(N274="zákl. přenesená",J274,0)</f>
        <v>0</v>
      </c>
      <c r="BH274" s="144">
        <f>IF(N274="sníž. přenesená",J274,0)</f>
        <v>0</v>
      </c>
      <c r="BI274" s="144">
        <f>IF(N274="nulová",J274,0)</f>
        <v>0</v>
      </c>
      <c r="BJ274" s="18" t="s">
        <v>81</v>
      </c>
      <c r="BK274" s="144">
        <f>ROUND(I274*H274,2)</f>
        <v>0</v>
      </c>
      <c r="BL274" s="18" t="s">
        <v>217</v>
      </c>
      <c r="BM274" s="143" t="s">
        <v>2690</v>
      </c>
    </row>
    <row r="275" spans="2:51" s="12" customFormat="1" ht="11.25">
      <c r="B275" s="149"/>
      <c r="D275" s="150" t="s">
        <v>221</v>
      </c>
      <c r="E275" s="151" t="s">
        <v>19</v>
      </c>
      <c r="F275" s="152" t="s">
        <v>2596</v>
      </c>
      <c r="H275" s="151" t="s">
        <v>19</v>
      </c>
      <c r="I275" s="153"/>
      <c r="L275" s="149"/>
      <c r="M275" s="154"/>
      <c r="T275" s="155"/>
      <c r="AT275" s="151" t="s">
        <v>221</v>
      </c>
      <c r="AU275" s="151" t="s">
        <v>83</v>
      </c>
      <c r="AV275" s="12" t="s">
        <v>81</v>
      </c>
      <c r="AW275" s="12" t="s">
        <v>34</v>
      </c>
      <c r="AX275" s="12" t="s">
        <v>74</v>
      </c>
      <c r="AY275" s="151" t="s">
        <v>210</v>
      </c>
    </row>
    <row r="276" spans="2:51" s="12" customFormat="1" ht="11.25">
      <c r="B276" s="149"/>
      <c r="D276" s="150" t="s">
        <v>221</v>
      </c>
      <c r="E276" s="151" t="s">
        <v>19</v>
      </c>
      <c r="F276" s="152" t="s">
        <v>5000</v>
      </c>
      <c r="H276" s="151" t="s">
        <v>19</v>
      </c>
      <c r="I276" s="153"/>
      <c r="L276" s="149"/>
      <c r="M276" s="154"/>
      <c r="T276" s="155"/>
      <c r="AT276" s="151" t="s">
        <v>221</v>
      </c>
      <c r="AU276" s="151" t="s">
        <v>83</v>
      </c>
      <c r="AV276" s="12" t="s">
        <v>81</v>
      </c>
      <c r="AW276" s="12" t="s">
        <v>34</v>
      </c>
      <c r="AX276" s="12" t="s">
        <v>74</v>
      </c>
      <c r="AY276" s="151" t="s">
        <v>210</v>
      </c>
    </row>
    <row r="277" spans="2:51" s="13" customFormat="1" ht="11.25">
      <c r="B277" s="156"/>
      <c r="D277" s="150" t="s">
        <v>221</v>
      </c>
      <c r="E277" s="157" t="s">
        <v>19</v>
      </c>
      <c r="F277" s="158" t="s">
        <v>5055</v>
      </c>
      <c r="H277" s="159">
        <v>5.1</v>
      </c>
      <c r="I277" s="160"/>
      <c r="L277" s="156"/>
      <c r="M277" s="161"/>
      <c r="T277" s="162"/>
      <c r="AT277" s="157" t="s">
        <v>221</v>
      </c>
      <c r="AU277" s="157" t="s">
        <v>83</v>
      </c>
      <c r="AV277" s="13" t="s">
        <v>83</v>
      </c>
      <c r="AW277" s="13" t="s">
        <v>34</v>
      </c>
      <c r="AX277" s="13" t="s">
        <v>74</v>
      </c>
      <c r="AY277" s="157" t="s">
        <v>210</v>
      </c>
    </row>
    <row r="278" spans="2:51" s="14" customFormat="1" ht="11.25">
      <c r="B278" s="163"/>
      <c r="D278" s="150" t="s">
        <v>221</v>
      </c>
      <c r="E278" s="164" t="s">
        <v>19</v>
      </c>
      <c r="F278" s="165" t="s">
        <v>234</v>
      </c>
      <c r="H278" s="166">
        <v>5.1</v>
      </c>
      <c r="I278" s="167"/>
      <c r="L278" s="163"/>
      <c r="M278" s="168"/>
      <c r="T278" s="169"/>
      <c r="AT278" s="164" t="s">
        <v>221</v>
      </c>
      <c r="AU278" s="164" t="s">
        <v>83</v>
      </c>
      <c r="AV278" s="14" t="s">
        <v>91</v>
      </c>
      <c r="AW278" s="14" t="s">
        <v>34</v>
      </c>
      <c r="AX278" s="14" t="s">
        <v>74</v>
      </c>
      <c r="AY278" s="164" t="s">
        <v>210</v>
      </c>
    </row>
    <row r="279" spans="2:51" s="15" customFormat="1" ht="11.25">
      <c r="B279" s="170"/>
      <c r="D279" s="150" t="s">
        <v>221</v>
      </c>
      <c r="E279" s="171" t="s">
        <v>19</v>
      </c>
      <c r="F279" s="172" t="s">
        <v>236</v>
      </c>
      <c r="H279" s="173">
        <v>5.1</v>
      </c>
      <c r="I279" s="174"/>
      <c r="L279" s="170"/>
      <c r="M279" s="175"/>
      <c r="T279" s="176"/>
      <c r="AT279" s="171" t="s">
        <v>221</v>
      </c>
      <c r="AU279" s="171" t="s">
        <v>83</v>
      </c>
      <c r="AV279" s="15" t="s">
        <v>217</v>
      </c>
      <c r="AW279" s="15" t="s">
        <v>34</v>
      </c>
      <c r="AX279" s="15" t="s">
        <v>81</v>
      </c>
      <c r="AY279" s="171" t="s">
        <v>210</v>
      </c>
    </row>
    <row r="280" spans="2:63" s="11" customFormat="1" ht="22.9" customHeight="1">
      <c r="B280" s="120"/>
      <c r="D280" s="121" t="s">
        <v>73</v>
      </c>
      <c r="E280" s="130" t="s">
        <v>877</v>
      </c>
      <c r="F280" s="130" t="s">
        <v>878</v>
      </c>
      <c r="I280" s="123"/>
      <c r="J280" s="131">
        <f>BK280</f>
        <v>0</v>
      </c>
      <c r="L280" s="120"/>
      <c r="M280" s="125"/>
      <c r="P280" s="126">
        <f>SUM(P281:P305)</f>
        <v>0</v>
      </c>
      <c r="R280" s="126">
        <f>SUM(R281:R305)</f>
        <v>0</v>
      </c>
      <c r="T280" s="127">
        <f>SUM(T281:T305)</f>
        <v>17.5005</v>
      </c>
      <c r="AR280" s="121" t="s">
        <v>81</v>
      </c>
      <c r="AT280" s="128" t="s">
        <v>73</v>
      </c>
      <c r="AU280" s="128" t="s">
        <v>81</v>
      </c>
      <c r="AY280" s="121" t="s">
        <v>210</v>
      </c>
      <c r="BK280" s="129">
        <f>SUM(BK281:BK305)</f>
        <v>0</v>
      </c>
    </row>
    <row r="281" spans="2:65" s="1" customFormat="1" ht="16.5" customHeight="1">
      <c r="B281" s="33"/>
      <c r="C281" s="132" t="s">
        <v>1060</v>
      </c>
      <c r="D281" s="132" t="s">
        <v>212</v>
      </c>
      <c r="E281" s="133" t="s">
        <v>880</v>
      </c>
      <c r="F281" s="134" t="s">
        <v>881</v>
      </c>
      <c r="G281" s="135" t="s">
        <v>356</v>
      </c>
      <c r="H281" s="136">
        <v>33.516</v>
      </c>
      <c r="I281" s="137"/>
      <c r="J281" s="138">
        <f>ROUND(I281*H281,2)</f>
        <v>0</v>
      </c>
      <c r="K281" s="134" t="s">
        <v>216</v>
      </c>
      <c r="L281" s="33"/>
      <c r="M281" s="139" t="s">
        <v>19</v>
      </c>
      <c r="N281" s="140" t="s">
        <v>45</v>
      </c>
      <c r="P281" s="141">
        <f>O281*H281</f>
        <v>0</v>
      </c>
      <c r="Q281" s="141">
        <v>0</v>
      </c>
      <c r="R281" s="141">
        <f>Q281*H281</f>
        <v>0</v>
      </c>
      <c r="S281" s="141">
        <v>0</v>
      </c>
      <c r="T281" s="142">
        <f>S281*H281</f>
        <v>0</v>
      </c>
      <c r="AR281" s="143" t="s">
        <v>217</v>
      </c>
      <c r="AT281" s="143" t="s">
        <v>212</v>
      </c>
      <c r="AU281" s="143" t="s">
        <v>83</v>
      </c>
      <c r="AY281" s="18" t="s">
        <v>210</v>
      </c>
      <c r="BE281" s="144">
        <f>IF(N281="základní",J281,0)</f>
        <v>0</v>
      </c>
      <c r="BF281" s="144">
        <f>IF(N281="snížená",J281,0)</f>
        <v>0</v>
      </c>
      <c r="BG281" s="144">
        <f>IF(N281="zákl. přenesená",J281,0)</f>
        <v>0</v>
      </c>
      <c r="BH281" s="144">
        <f>IF(N281="sníž. přenesená",J281,0)</f>
        <v>0</v>
      </c>
      <c r="BI281" s="144">
        <f>IF(N281="nulová",J281,0)</f>
        <v>0</v>
      </c>
      <c r="BJ281" s="18" t="s">
        <v>81</v>
      </c>
      <c r="BK281" s="144">
        <f>ROUND(I281*H281,2)</f>
        <v>0</v>
      </c>
      <c r="BL281" s="18" t="s">
        <v>217</v>
      </c>
      <c r="BM281" s="143" t="s">
        <v>5056</v>
      </c>
    </row>
    <row r="282" spans="2:47" s="1" customFormat="1" ht="11.25">
      <c r="B282" s="33"/>
      <c r="D282" s="145" t="s">
        <v>219</v>
      </c>
      <c r="F282" s="146" t="s">
        <v>883</v>
      </c>
      <c r="I282" s="147"/>
      <c r="L282" s="33"/>
      <c r="M282" s="148"/>
      <c r="T282" s="54"/>
      <c r="AT282" s="18" t="s">
        <v>219</v>
      </c>
      <c r="AU282" s="18" t="s">
        <v>83</v>
      </c>
    </row>
    <row r="283" spans="2:65" s="1" customFormat="1" ht="24.2" customHeight="1">
      <c r="B283" s="33"/>
      <c r="C283" s="132" t="s">
        <v>456</v>
      </c>
      <c r="D283" s="132" t="s">
        <v>212</v>
      </c>
      <c r="E283" s="133" t="s">
        <v>885</v>
      </c>
      <c r="F283" s="134" t="s">
        <v>886</v>
      </c>
      <c r="G283" s="135" t="s">
        <v>215</v>
      </c>
      <c r="H283" s="136">
        <v>11.667</v>
      </c>
      <c r="I283" s="137"/>
      <c r="J283" s="138">
        <f>ROUND(I283*H283,2)</f>
        <v>0</v>
      </c>
      <c r="K283" s="134" t="s">
        <v>216</v>
      </c>
      <c r="L283" s="33"/>
      <c r="M283" s="139" t="s">
        <v>19</v>
      </c>
      <c r="N283" s="140" t="s">
        <v>45</v>
      </c>
      <c r="P283" s="141">
        <f>O283*H283</f>
        <v>0</v>
      </c>
      <c r="Q283" s="141">
        <v>0</v>
      </c>
      <c r="R283" s="141">
        <f>Q283*H283</f>
        <v>0</v>
      </c>
      <c r="S283" s="141">
        <v>1.5</v>
      </c>
      <c r="T283" s="142">
        <f>S283*H283</f>
        <v>17.5005</v>
      </c>
      <c r="AR283" s="143" t="s">
        <v>217</v>
      </c>
      <c r="AT283" s="143" t="s">
        <v>212</v>
      </c>
      <c r="AU283" s="143" t="s">
        <v>83</v>
      </c>
      <c r="AY283" s="18" t="s">
        <v>210</v>
      </c>
      <c r="BE283" s="144">
        <f>IF(N283="základní",J283,0)</f>
        <v>0</v>
      </c>
      <c r="BF283" s="144">
        <f>IF(N283="snížená",J283,0)</f>
        <v>0</v>
      </c>
      <c r="BG283" s="144">
        <f>IF(N283="zákl. přenesená",J283,0)</f>
        <v>0</v>
      </c>
      <c r="BH283" s="144">
        <f>IF(N283="sníž. přenesená",J283,0)</f>
        <v>0</v>
      </c>
      <c r="BI283" s="144">
        <f>IF(N283="nulová",J283,0)</f>
        <v>0</v>
      </c>
      <c r="BJ283" s="18" t="s">
        <v>81</v>
      </c>
      <c r="BK283" s="144">
        <f>ROUND(I283*H283,2)</f>
        <v>0</v>
      </c>
      <c r="BL283" s="18" t="s">
        <v>217</v>
      </c>
      <c r="BM283" s="143" t="s">
        <v>887</v>
      </c>
    </row>
    <row r="284" spans="2:47" s="1" customFormat="1" ht="11.25">
      <c r="B284" s="33"/>
      <c r="D284" s="145" t="s">
        <v>219</v>
      </c>
      <c r="F284" s="146" t="s">
        <v>888</v>
      </c>
      <c r="I284" s="147"/>
      <c r="L284" s="33"/>
      <c r="M284" s="148"/>
      <c r="T284" s="54"/>
      <c r="AT284" s="18" t="s">
        <v>219</v>
      </c>
      <c r="AU284" s="18" t="s">
        <v>83</v>
      </c>
    </row>
    <row r="285" spans="2:51" s="12" customFormat="1" ht="11.25">
      <c r="B285" s="149"/>
      <c r="D285" s="150" t="s">
        <v>221</v>
      </c>
      <c r="E285" s="151" t="s">
        <v>19</v>
      </c>
      <c r="F285" s="152" t="s">
        <v>889</v>
      </c>
      <c r="H285" s="151" t="s">
        <v>19</v>
      </c>
      <c r="I285" s="153"/>
      <c r="L285" s="149"/>
      <c r="M285" s="154"/>
      <c r="T285" s="155"/>
      <c r="AT285" s="151" t="s">
        <v>221</v>
      </c>
      <c r="AU285" s="151" t="s">
        <v>83</v>
      </c>
      <c r="AV285" s="12" t="s">
        <v>81</v>
      </c>
      <c r="AW285" s="12" t="s">
        <v>34</v>
      </c>
      <c r="AX285" s="12" t="s">
        <v>74</v>
      </c>
      <c r="AY285" s="151" t="s">
        <v>210</v>
      </c>
    </row>
    <row r="286" spans="2:51" s="13" customFormat="1" ht="11.25">
      <c r="B286" s="156"/>
      <c r="D286" s="150" t="s">
        <v>221</v>
      </c>
      <c r="E286" s="157" t="s">
        <v>19</v>
      </c>
      <c r="F286" s="158" t="s">
        <v>890</v>
      </c>
      <c r="H286" s="159">
        <v>11.667</v>
      </c>
      <c r="I286" s="160"/>
      <c r="L286" s="156"/>
      <c r="M286" s="161"/>
      <c r="T286" s="162"/>
      <c r="AT286" s="157" t="s">
        <v>221</v>
      </c>
      <c r="AU286" s="157" t="s">
        <v>83</v>
      </c>
      <c r="AV286" s="13" t="s">
        <v>83</v>
      </c>
      <c r="AW286" s="13" t="s">
        <v>34</v>
      </c>
      <c r="AX286" s="13" t="s">
        <v>81</v>
      </c>
      <c r="AY286" s="157" t="s">
        <v>210</v>
      </c>
    </row>
    <row r="287" spans="2:65" s="1" customFormat="1" ht="24.2" customHeight="1">
      <c r="B287" s="33"/>
      <c r="C287" s="132" t="s">
        <v>467</v>
      </c>
      <c r="D287" s="132" t="s">
        <v>212</v>
      </c>
      <c r="E287" s="133" t="s">
        <v>892</v>
      </c>
      <c r="F287" s="134" t="s">
        <v>893</v>
      </c>
      <c r="G287" s="135" t="s">
        <v>356</v>
      </c>
      <c r="H287" s="136">
        <v>18.149</v>
      </c>
      <c r="I287" s="137"/>
      <c r="J287" s="138">
        <f>ROUND(I287*H287,2)</f>
        <v>0</v>
      </c>
      <c r="K287" s="134" t="s">
        <v>216</v>
      </c>
      <c r="L287" s="33"/>
      <c r="M287" s="139" t="s">
        <v>19</v>
      </c>
      <c r="N287" s="140" t="s">
        <v>45</v>
      </c>
      <c r="P287" s="141">
        <f>O287*H287</f>
        <v>0</v>
      </c>
      <c r="Q287" s="141">
        <v>0</v>
      </c>
      <c r="R287" s="141">
        <f>Q287*H287</f>
        <v>0</v>
      </c>
      <c r="S287" s="141">
        <v>0</v>
      </c>
      <c r="T287" s="142">
        <f>S287*H287</f>
        <v>0</v>
      </c>
      <c r="AR287" s="143" t="s">
        <v>217</v>
      </c>
      <c r="AT287" s="143" t="s">
        <v>212</v>
      </c>
      <c r="AU287" s="143" t="s">
        <v>83</v>
      </c>
      <c r="AY287" s="18" t="s">
        <v>210</v>
      </c>
      <c r="BE287" s="144">
        <f>IF(N287="základní",J287,0)</f>
        <v>0</v>
      </c>
      <c r="BF287" s="144">
        <f>IF(N287="snížená",J287,0)</f>
        <v>0</v>
      </c>
      <c r="BG287" s="144">
        <f>IF(N287="zákl. přenesená",J287,0)</f>
        <v>0</v>
      </c>
      <c r="BH287" s="144">
        <f>IF(N287="sníž. přenesená",J287,0)</f>
        <v>0</v>
      </c>
      <c r="BI287" s="144">
        <f>IF(N287="nulová",J287,0)</f>
        <v>0</v>
      </c>
      <c r="BJ287" s="18" t="s">
        <v>81</v>
      </c>
      <c r="BK287" s="144">
        <f>ROUND(I287*H287,2)</f>
        <v>0</v>
      </c>
      <c r="BL287" s="18" t="s">
        <v>217</v>
      </c>
      <c r="BM287" s="143" t="s">
        <v>894</v>
      </c>
    </row>
    <row r="288" spans="2:47" s="1" customFormat="1" ht="11.25">
      <c r="B288" s="33"/>
      <c r="D288" s="145" t="s">
        <v>219</v>
      </c>
      <c r="F288" s="146" t="s">
        <v>895</v>
      </c>
      <c r="I288" s="147"/>
      <c r="L288" s="33"/>
      <c r="M288" s="148"/>
      <c r="T288" s="54"/>
      <c r="AT288" s="18" t="s">
        <v>219</v>
      </c>
      <c r="AU288" s="18" t="s">
        <v>83</v>
      </c>
    </row>
    <row r="289" spans="2:51" s="13" customFormat="1" ht="11.25">
      <c r="B289" s="156"/>
      <c r="D289" s="150" t="s">
        <v>221</v>
      </c>
      <c r="E289" s="157" t="s">
        <v>19</v>
      </c>
      <c r="F289" s="158" t="s">
        <v>5057</v>
      </c>
      <c r="H289" s="159">
        <v>11.667</v>
      </c>
      <c r="I289" s="160"/>
      <c r="L289" s="156"/>
      <c r="M289" s="161"/>
      <c r="T289" s="162"/>
      <c r="AT289" s="157" t="s">
        <v>221</v>
      </c>
      <c r="AU289" s="157" t="s">
        <v>83</v>
      </c>
      <c r="AV289" s="13" t="s">
        <v>83</v>
      </c>
      <c r="AW289" s="13" t="s">
        <v>34</v>
      </c>
      <c r="AX289" s="13" t="s">
        <v>74</v>
      </c>
      <c r="AY289" s="157" t="s">
        <v>210</v>
      </c>
    </row>
    <row r="290" spans="2:51" s="13" customFormat="1" ht="11.25">
      <c r="B290" s="156"/>
      <c r="D290" s="150" t="s">
        <v>221</v>
      </c>
      <c r="E290" s="157" t="s">
        <v>19</v>
      </c>
      <c r="F290" s="158" t="s">
        <v>897</v>
      </c>
      <c r="H290" s="159">
        <v>6.482</v>
      </c>
      <c r="I290" s="160"/>
      <c r="L290" s="156"/>
      <c r="M290" s="161"/>
      <c r="T290" s="162"/>
      <c r="AT290" s="157" t="s">
        <v>221</v>
      </c>
      <c r="AU290" s="157" t="s">
        <v>83</v>
      </c>
      <c r="AV290" s="13" t="s">
        <v>83</v>
      </c>
      <c r="AW290" s="13" t="s">
        <v>34</v>
      </c>
      <c r="AX290" s="13" t="s">
        <v>74</v>
      </c>
      <c r="AY290" s="157" t="s">
        <v>210</v>
      </c>
    </row>
    <row r="291" spans="2:51" s="15" customFormat="1" ht="11.25">
      <c r="B291" s="170"/>
      <c r="D291" s="150" t="s">
        <v>221</v>
      </c>
      <c r="E291" s="171" t="s">
        <v>19</v>
      </c>
      <c r="F291" s="172" t="s">
        <v>236</v>
      </c>
      <c r="H291" s="173">
        <v>18.149</v>
      </c>
      <c r="I291" s="174"/>
      <c r="L291" s="170"/>
      <c r="M291" s="175"/>
      <c r="T291" s="176"/>
      <c r="AT291" s="171" t="s">
        <v>221</v>
      </c>
      <c r="AU291" s="171" t="s">
        <v>83</v>
      </c>
      <c r="AV291" s="15" t="s">
        <v>217</v>
      </c>
      <c r="AW291" s="15" t="s">
        <v>34</v>
      </c>
      <c r="AX291" s="15" t="s">
        <v>81</v>
      </c>
      <c r="AY291" s="171" t="s">
        <v>210</v>
      </c>
    </row>
    <row r="292" spans="2:65" s="1" customFormat="1" ht="21.75" customHeight="1">
      <c r="B292" s="33"/>
      <c r="C292" s="132" t="s">
        <v>474</v>
      </c>
      <c r="D292" s="132" t="s">
        <v>212</v>
      </c>
      <c r="E292" s="133" t="s">
        <v>899</v>
      </c>
      <c r="F292" s="134" t="s">
        <v>900</v>
      </c>
      <c r="G292" s="135" t="s">
        <v>356</v>
      </c>
      <c r="H292" s="136">
        <v>18.149</v>
      </c>
      <c r="I292" s="137"/>
      <c r="J292" s="138">
        <f>ROUND(I292*H292,2)</f>
        <v>0</v>
      </c>
      <c r="K292" s="134" t="s">
        <v>216</v>
      </c>
      <c r="L292" s="33"/>
      <c r="M292" s="139" t="s">
        <v>19</v>
      </c>
      <c r="N292" s="140" t="s">
        <v>45</v>
      </c>
      <c r="P292" s="141">
        <f>O292*H292</f>
        <v>0</v>
      </c>
      <c r="Q292" s="141">
        <v>0</v>
      </c>
      <c r="R292" s="141">
        <f>Q292*H292</f>
        <v>0</v>
      </c>
      <c r="S292" s="141">
        <v>0</v>
      </c>
      <c r="T292" s="142">
        <f>S292*H292</f>
        <v>0</v>
      </c>
      <c r="AR292" s="143" t="s">
        <v>217</v>
      </c>
      <c r="AT292" s="143" t="s">
        <v>212</v>
      </c>
      <c r="AU292" s="143" t="s">
        <v>83</v>
      </c>
      <c r="AY292" s="18" t="s">
        <v>210</v>
      </c>
      <c r="BE292" s="144">
        <f>IF(N292="základní",J292,0)</f>
        <v>0</v>
      </c>
      <c r="BF292" s="144">
        <f>IF(N292="snížená",J292,0)</f>
        <v>0</v>
      </c>
      <c r="BG292" s="144">
        <f>IF(N292="zákl. přenesená",J292,0)</f>
        <v>0</v>
      </c>
      <c r="BH292" s="144">
        <f>IF(N292="sníž. přenesená",J292,0)</f>
        <v>0</v>
      </c>
      <c r="BI292" s="144">
        <f>IF(N292="nulová",J292,0)</f>
        <v>0</v>
      </c>
      <c r="BJ292" s="18" t="s">
        <v>81</v>
      </c>
      <c r="BK292" s="144">
        <f>ROUND(I292*H292,2)</f>
        <v>0</v>
      </c>
      <c r="BL292" s="18" t="s">
        <v>217</v>
      </c>
      <c r="BM292" s="143" t="s">
        <v>901</v>
      </c>
    </row>
    <row r="293" spans="2:47" s="1" customFormat="1" ht="11.25">
      <c r="B293" s="33"/>
      <c r="D293" s="145" t="s">
        <v>219</v>
      </c>
      <c r="F293" s="146" t="s">
        <v>902</v>
      </c>
      <c r="I293" s="147"/>
      <c r="L293" s="33"/>
      <c r="M293" s="148"/>
      <c r="T293" s="54"/>
      <c r="AT293" s="18" t="s">
        <v>219</v>
      </c>
      <c r="AU293" s="18" t="s">
        <v>83</v>
      </c>
    </row>
    <row r="294" spans="2:65" s="1" customFormat="1" ht="24.2" customHeight="1">
      <c r="B294" s="33"/>
      <c r="C294" s="132" t="s">
        <v>481</v>
      </c>
      <c r="D294" s="132" t="s">
        <v>212</v>
      </c>
      <c r="E294" s="133" t="s">
        <v>904</v>
      </c>
      <c r="F294" s="134" t="s">
        <v>905</v>
      </c>
      <c r="G294" s="135" t="s">
        <v>356</v>
      </c>
      <c r="H294" s="136">
        <v>181.49</v>
      </c>
      <c r="I294" s="137"/>
      <c r="J294" s="138">
        <f>ROUND(I294*H294,2)</f>
        <v>0</v>
      </c>
      <c r="K294" s="134" t="s">
        <v>216</v>
      </c>
      <c r="L294" s="33"/>
      <c r="M294" s="139" t="s">
        <v>19</v>
      </c>
      <c r="N294" s="140" t="s">
        <v>45</v>
      </c>
      <c r="P294" s="141">
        <f>O294*H294</f>
        <v>0</v>
      </c>
      <c r="Q294" s="141">
        <v>0</v>
      </c>
      <c r="R294" s="141">
        <f>Q294*H294</f>
        <v>0</v>
      </c>
      <c r="S294" s="141">
        <v>0</v>
      </c>
      <c r="T294" s="142">
        <f>S294*H294</f>
        <v>0</v>
      </c>
      <c r="AR294" s="143" t="s">
        <v>217</v>
      </c>
      <c r="AT294" s="143" t="s">
        <v>212</v>
      </c>
      <c r="AU294" s="143" t="s">
        <v>83</v>
      </c>
      <c r="AY294" s="18" t="s">
        <v>210</v>
      </c>
      <c r="BE294" s="144">
        <f>IF(N294="základní",J294,0)</f>
        <v>0</v>
      </c>
      <c r="BF294" s="144">
        <f>IF(N294="snížená",J294,0)</f>
        <v>0</v>
      </c>
      <c r="BG294" s="144">
        <f>IF(N294="zákl. přenesená",J294,0)</f>
        <v>0</v>
      </c>
      <c r="BH294" s="144">
        <f>IF(N294="sníž. přenesená",J294,0)</f>
        <v>0</v>
      </c>
      <c r="BI294" s="144">
        <f>IF(N294="nulová",J294,0)</f>
        <v>0</v>
      </c>
      <c r="BJ294" s="18" t="s">
        <v>81</v>
      </c>
      <c r="BK294" s="144">
        <f>ROUND(I294*H294,2)</f>
        <v>0</v>
      </c>
      <c r="BL294" s="18" t="s">
        <v>217</v>
      </c>
      <c r="BM294" s="143" t="s">
        <v>906</v>
      </c>
    </row>
    <row r="295" spans="2:47" s="1" customFormat="1" ht="11.25">
      <c r="B295" s="33"/>
      <c r="D295" s="145" t="s">
        <v>219</v>
      </c>
      <c r="F295" s="146" t="s">
        <v>907</v>
      </c>
      <c r="I295" s="147"/>
      <c r="L295" s="33"/>
      <c r="M295" s="148"/>
      <c r="T295" s="54"/>
      <c r="AT295" s="18" t="s">
        <v>219</v>
      </c>
      <c r="AU295" s="18" t="s">
        <v>83</v>
      </c>
    </row>
    <row r="296" spans="2:51" s="12" customFormat="1" ht="11.25">
      <c r="B296" s="149"/>
      <c r="D296" s="150" t="s">
        <v>221</v>
      </c>
      <c r="E296" s="151" t="s">
        <v>19</v>
      </c>
      <c r="F296" s="152" t="s">
        <v>908</v>
      </c>
      <c r="H296" s="151" t="s">
        <v>19</v>
      </c>
      <c r="I296" s="153"/>
      <c r="L296" s="149"/>
      <c r="M296" s="154"/>
      <c r="T296" s="155"/>
      <c r="AT296" s="151" t="s">
        <v>221</v>
      </c>
      <c r="AU296" s="151" t="s">
        <v>83</v>
      </c>
      <c r="AV296" s="12" t="s">
        <v>81</v>
      </c>
      <c r="AW296" s="12" t="s">
        <v>34</v>
      </c>
      <c r="AX296" s="12" t="s">
        <v>74</v>
      </c>
      <c r="AY296" s="151" t="s">
        <v>210</v>
      </c>
    </row>
    <row r="297" spans="2:51" s="13" customFormat="1" ht="11.25">
      <c r="B297" s="156"/>
      <c r="D297" s="150" t="s">
        <v>221</v>
      </c>
      <c r="E297" s="157" t="s">
        <v>19</v>
      </c>
      <c r="F297" s="158" t="s">
        <v>5058</v>
      </c>
      <c r="H297" s="159">
        <v>181.49</v>
      </c>
      <c r="I297" s="160"/>
      <c r="L297" s="156"/>
      <c r="M297" s="161"/>
      <c r="T297" s="162"/>
      <c r="AT297" s="157" t="s">
        <v>221</v>
      </c>
      <c r="AU297" s="157" t="s">
        <v>83</v>
      </c>
      <c r="AV297" s="13" t="s">
        <v>83</v>
      </c>
      <c r="AW297" s="13" t="s">
        <v>34</v>
      </c>
      <c r="AX297" s="13" t="s">
        <v>81</v>
      </c>
      <c r="AY297" s="157" t="s">
        <v>210</v>
      </c>
    </row>
    <row r="298" spans="2:65" s="1" customFormat="1" ht="24.2" customHeight="1">
      <c r="B298" s="33"/>
      <c r="C298" s="132" t="s">
        <v>487</v>
      </c>
      <c r="D298" s="132" t="s">
        <v>212</v>
      </c>
      <c r="E298" s="133" t="s">
        <v>911</v>
      </c>
      <c r="F298" s="134" t="s">
        <v>912</v>
      </c>
      <c r="G298" s="135" t="s">
        <v>356</v>
      </c>
      <c r="H298" s="136">
        <v>13.046</v>
      </c>
      <c r="I298" s="137"/>
      <c r="J298" s="138">
        <f>ROUND(I298*H298,2)</f>
        <v>0</v>
      </c>
      <c r="K298" s="134" t="s">
        <v>216</v>
      </c>
      <c r="L298" s="33"/>
      <c r="M298" s="139" t="s">
        <v>19</v>
      </c>
      <c r="N298" s="140" t="s">
        <v>45</v>
      </c>
      <c r="P298" s="141">
        <f>O298*H298</f>
        <v>0</v>
      </c>
      <c r="Q298" s="141">
        <v>0</v>
      </c>
      <c r="R298" s="141">
        <f>Q298*H298</f>
        <v>0</v>
      </c>
      <c r="S298" s="141">
        <v>0</v>
      </c>
      <c r="T298" s="142">
        <f>S298*H298</f>
        <v>0</v>
      </c>
      <c r="AR298" s="143" t="s">
        <v>217</v>
      </c>
      <c r="AT298" s="143" t="s">
        <v>212</v>
      </c>
      <c r="AU298" s="143" t="s">
        <v>83</v>
      </c>
      <c r="AY298" s="18" t="s">
        <v>210</v>
      </c>
      <c r="BE298" s="144">
        <f>IF(N298="základní",J298,0)</f>
        <v>0</v>
      </c>
      <c r="BF298" s="144">
        <f>IF(N298="snížená",J298,0)</f>
        <v>0</v>
      </c>
      <c r="BG298" s="144">
        <f>IF(N298="zákl. přenesená",J298,0)</f>
        <v>0</v>
      </c>
      <c r="BH298" s="144">
        <f>IF(N298="sníž. přenesená",J298,0)</f>
        <v>0</v>
      </c>
      <c r="BI298" s="144">
        <f>IF(N298="nulová",J298,0)</f>
        <v>0</v>
      </c>
      <c r="BJ298" s="18" t="s">
        <v>81</v>
      </c>
      <c r="BK298" s="144">
        <f>ROUND(I298*H298,2)</f>
        <v>0</v>
      </c>
      <c r="BL298" s="18" t="s">
        <v>217</v>
      </c>
      <c r="BM298" s="143" t="s">
        <v>913</v>
      </c>
    </row>
    <row r="299" spans="2:47" s="1" customFormat="1" ht="11.25">
      <c r="B299" s="33"/>
      <c r="D299" s="145" t="s">
        <v>219</v>
      </c>
      <c r="F299" s="146" t="s">
        <v>914</v>
      </c>
      <c r="I299" s="147"/>
      <c r="L299" s="33"/>
      <c r="M299" s="148"/>
      <c r="T299" s="54"/>
      <c r="AT299" s="18" t="s">
        <v>219</v>
      </c>
      <c r="AU299" s="18" t="s">
        <v>83</v>
      </c>
    </row>
    <row r="300" spans="2:51" s="13" customFormat="1" ht="11.25">
      <c r="B300" s="156"/>
      <c r="D300" s="150" t="s">
        <v>221</v>
      </c>
      <c r="E300" s="157" t="s">
        <v>19</v>
      </c>
      <c r="F300" s="158" t="s">
        <v>5059</v>
      </c>
      <c r="H300" s="159">
        <v>13.046</v>
      </c>
      <c r="I300" s="160"/>
      <c r="L300" s="156"/>
      <c r="M300" s="161"/>
      <c r="T300" s="162"/>
      <c r="AT300" s="157" t="s">
        <v>221</v>
      </c>
      <c r="AU300" s="157" t="s">
        <v>83</v>
      </c>
      <c r="AV300" s="13" t="s">
        <v>83</v>
      </c>
      <c r="AW300" s="13" t="s">
        <v>34</v>
      </c>
      <c r="AX300" s="13" t="s">
        <v>81</v>
      </c>
      <c r="AY300" s="157" t="s">
        <v>210</v>
      </c>
    </row>
    <row r="301" spans="2:65" s="1" customFormat="1" ht="24.2" customHeight="1">
      <c r="B301" s="33"/>
      <c r="C301" s="132" t="s">
        <v>492</v>
      </c>
      <c r="D301" s="132" t="s">
        <v>212</v>
      </c>
      <c r="E301" s="133" t="s">
        <v>917</v>
      </c>
      <c r="F301" s="134" t="s">
        <v>918</v>
      </c>
      <c r="G301" s="135" t="s">
        <v>356</v>
      </c>
      <c r="H301" s="136">
        <v>5.103</v>
      </c>
      <c r="I301" s="137"/>
      <c r="J301" s="138">
        <f>ROUND(I301*H301,2)</f>
        <v>0</v>
      </c>
      <c r="K301" s="134" t="s">
        <v>216</v>
      </c>
      <c r="L301" s="33"/>
      <c r="M301" s="139" t="s">
        <v>19</v>
      </c>
      <c r="N301" s="140" t="s">
        <v>45</v>
      </c>
      <c r="P301" s="141">
        <f>O301*H301</f>
        <v>0</v>
      </c>
      <c r="Q301" s="141">
        <v>0</v>
      </c>
      <c r="R301" s="141">
        <f>Q301*H301</f>
        <v>0</v>
      </c>
      <c r="S301" s="141">
        <v>0</v>
      </c>
      <c r="T301" s="142">
        <f>S301*H301</f>
        <v>0</v>
      </c>
      <c r="AR301" s="143" t="s">
        <v>217</v>
      </c>
      <c r="AT301" s="143" t="s">
        <v>212</v>
      </c>
      <c r="AU301" s="143" t="s">
        <v>83</v>
      </c>
      <c r="AY301" s="18" t="s">
        <v>210</v>
      </c>
      <c r="BE301" s="144">
        <f>IF(N301="základní",J301,0)</f>
        <v>0</v>
      </c>
      <c r="BF301" s="144">
        <f>IF(N301="snížená",J301,0)</f>
        <v>0</v>
      </c>
      <c r="BG301" s="144">
        <f>IF(N301="zákl. přenesená",J301,0)</f>
        <v>0</v>
      </c>
      <c r="BH301" s="144">
        <f>IF(N301="sníž. přenesená",J301,0)</f>
        <v>0</v>
      </c>
      <c r="BI301" s="144">
        <f>IF(N301="nulová",J301,0)</f>
        <v>0</v>
      </c>
      <c r="BJ301" s="18" t="s">
        <v>81</v>
      </c>
      <c r="BK301" s="144">
        <f>ROUND(I301*H301,2)</f>
        <v>0</v>
      </c>
      <c r="BL301" s="18" t="s">
        <v>217</v>
      </c>
      <c r="BM301" s="143" t="s">
        <v>919</v>
      </c>
    </row>
    <row r="302" spans="2:47" s="1" customFormat="1" ht="11.25">
      <c r="B302" s="33"/>
      <c r="D302" s="145" t="s">
        <v>219</v>
      </c>
      <c r="F302" s="146" t="s">
        <v>920</v>
      </c>
      <c r="I302" s="147"/>
      <c r="L302" s="33"/>
      <c r="M302" s="148"/>
      <c r="T302" s="54"/>
      <c r="AT302" s="18" t="s">
        <v>219</v>
      </c>
      <c r="AU302" s="18" t="s">
        <v>83</v>
      </c>
    </row>
    <row r="303" spans="2:51" s="13" customFormat="1" ht="11.25">
      <c r="B303" s="156"/>
      <c r="D303" s="150" t="s">
        <v>221</v>
      </c>
      <c r="E303" s="157" t="s">
        <v>19</v>
      </c>
      <c r="F303" s="158" t="s">
        <v>5060</v>
      </c>
      <c r="H303" s="159">
        <v>3.181</v>
      </c>
      <c r="I303" s="160"/>
      <c r="L303" s="156"/>
      <c r="M303" s="161"/>
      <c r="T303" s="162"/>
      <c r="AT303" s="157" t="s">
        <v>221</v>
      </c>
      <c r="AU303" s="157" t="s">
        <v>83</v>
      </c>
      <c r="AV303" s="13" t="s">
        <v>83</v>
      </c>
      <c r="AW303" s="13" t="s">
        <v>34</v>
      </c>
      <c r="AX303" s="13" t="s">
        <v>74</v>
      </c>
      <c r="AY303" s="157" t="s">
        <v>210</v>
      </c>
    </row>
    <row r="304" spans="2:51" s="13" customFormat="1" ht="11.25">
      <c r="B304" s="156"/>
      <c r="D304" s="150" t="s">
        <v>221</v>
      </c>
      <c r="E304" s="157" t="s">
        <v>19</v>
      </c>
      <c r="F304" s="158" t="s">
        <v>5061</v>
      </c>
      <c r="H304" s="159">
        <v>1.922</v>
      </c>
      <c r="I304" s="160"/>
      <c r="L304" s="156"/>
      <c r="M304" s="161"/>
      <c r="T304" s="162"/>
      <c r="AT304" s="157" t="s">
        <v>221</v>
      </c>
      <c r="AU304" s="157" t="s">
        <v>83</v>
      </c>
      <c r="AV304" s="13" t="s">
        <v>83</v>
      </c>
      <c r="AW304" s="13" t="s">
        <v>34</v>
      </c>
      <c r="AX304" s="13" t="s">
        <v>74</v>
      </c>
      <c r="AY304" s="157" t="s">
        <v>210</v>
      </c>
    </row>
    <row r="305" spans="2:51" s="15" customFormat="1" ht="11.25">
      <c r="B305" s="170"/>
      <c r="D305" s="150" t="s">
        <v>221</v>
      </c>
      <c r="E305" s="171" t="s">
        <v>19</v>
      </c>
      <c r="F305" s="172" t="s">
        <v>236</v>
      </c>
      <c r="H305" s="173">
        <v>5.103</v>
      </c>
      <c r="I305" s="174"/>
      <c r="L305" s="170"/>
      <c r="M305" s="175"/>
      <c r="T305" s="176"/>
      <c r="AT305" s="171" t="s">
        <v>221</v>
      </c>
      <c r="AU305" s="171" t="s">
        <v>83</v>
      </c>
      <c r="AV305" s="15" t="s">
        <v>217</v>
      </c>
      <c r="AW305" s="15" t="s">
        <v>34</v>
      </c>
      <c r="AX305" s="15" t="s">
        <v>81</v>
      </c>
      <c r="AY305" s="171" t="s">
        <v>210</v>
      </c>
    </row>
    <row r="306" spans="2:63" s="11" customFormat="1" ht="22.9" customHeight="1">
      <c r="B306" s="120"/>
      <c r="D306" s="121" t="s">
        <v>73</v>
      </c>
      <c r="E306" s="130" t="s">
        <v>924</v>
      </c>
      <c r="F306" s="130" t="s">
        <v>925</v>
      </c>
      <c r="I306" s="123"/>
      <c r="J306" s="131">
        <f>BK306</f>
        <v>0</v>
      </c>
      <c r="L306" s="120"/>
      <c r="M306" s="125"/>
      <c r="P306" s="126">
        <f>SUM(P307:P312)</f>
        <v>0</v>
      </c>
      <c r="R306" s="126">
        <f>SUM(R307:R312)</f>
        <v>0</v>
      </c>
      <c r="T306" s="127">
        <f>SUM(T307:T312)</f>
        <v>0</v>
      </c>
      <c r="AR306" s="121" t="s">
        <v>81</v>
      </c>
      <c r="AT306" s="128" t="s">
        <v>73</v>
      </c>
      <c r="AU306" s="128" t="s">
        <v>81</v>
      </c>
      <c r="AY306" s="121" t="s">
        <v>210</v>
      </c>
      <c r="BK306" s="129">
        <f>SUM(BK307:BK312)</f>
        <v>0</v>
      </c>
    </row>
    <row r="307" spans="2:65" s="1" customFormat="1" ht="33" customHeight="1">
      <c r="B307" s="33"/>
      <c r="C307" s="132" t="s">
        <v>498</v>
      </c>
      <c r="D307" s="132" t="s">
        <v>212</v>
      </c>
      <c r="E307" s="133" t="s">
        <v>927</v>
      </c>
      <c r="F307" s="134" t="s">
        <v>928</v>
      </c>
      <c r="G307" s="135" t="s">
        <v>356</v>
      </c>
      <c r="H307" s="136">
        <v>16.734</v>
      </c>
      <c r="I307" s="137"/>
      <c r="J307" s="138">
        <f>ROUND(I307*H307,2)</f>
        <v>0</v>
      </c>
      <c r="K307" s="134" t="s">
        <v>216</v>
      </c>
      <c r="L307" s="33"/>
      <c r="M307" s="139" t="s">
        <v>19</v>
      </c>
      <c r="N307" s="140" t="s">
        <v>45</v>
      </c>
      <c r="P307" s="141">
        <f>O307*H307</f>
        <v>0</v>
      </c>
      <c r="Q307" s="141">
        <v>0</v>
      </c>
      <c r="R307" s="141">
        <f>Q307*H307</f>
        <v>0</v>
      </c>
      <c r="S307" s="141">
        <v>0</v>
      </c>
      <c r="T307" s="142">
        <f>S307*H307</f>
        <v>0</v>
      </c>
      <c r="AR307" s="143" t="s">
        <v>217</v>
      </c>
      <c r="AT307" s="143" t="s">
        <v>212</v>
      </c>
      <c r="AU307" s="143" t="s">
        <v>83</v>
      </c>
      <c r="AY307" s="18" t="s">
        <v>210</v>
      </c>
      <c r="BE307" s="144">
        <f>IF(N307="základní",J307,0)</f>
        <v>0</v>
      </c>
      <c r="BF307" s="144">
        <f>IF(N307="snížená",J307,0)</f>
        <v>0</v>
      </c>
      <c r="BG307" s="144">
        <f>IF(N307="zákl. přenesená",J307,0)</f>
        <v>0</v>
      </c>
      <c r="BH307" s="144">
        <f>IF(N307="sníž. přenesená",J307,0)</f>
        <v>0</v>
      </c>
      <c r="BI307" s="144">
        <f>IF(N307="nulová",J307,0)</f>
        <v>0</v>
      </c>
      <c r="BJ307" s="18" t="s">
        <v>81</v>
      </c>
      <c r="BK307" s="144">
        <f>ROUND(I307*H307,2)</f>
        <v>0</v>
      </c>
      <c r="BL307" s="18" t="s">
        <v>217</v>
      </c>
      <c r="BM307" s="143" t="s">
        <v>929</v>
      </c>
    </row>
    <row r="308" spans="2:47" s="1" customFormat="1" ht="11.25">
      <c r="B308" s="33"/>
      <c r="D308" s="145" t="s">
        <v>219</v>
      </c>
      <c r="F308" s="146" t="s">
        <v>930</v>
      </c>
      <c r="I308" s="147"/>
      <c r="L308" s="33"/>
      <c r="M308" s="148"/>
      <c r="T308" s="54"/>
      <c r="AT308" s="18" t="s">
        <v>219</v>
      </c>
      <c r="AU308" s="18" t="s">
        <v>83</v>
      </c>
    </row>
    <row r="309" spans="2:65" s="1" customFormat="1" ht="33" customHeight="1">
      <c r="B309" s="33"/>
      <c r="C309" s="132" t="s">
        <v>504</v>
      </c>
      <c r="D309" s="132" t="s">
        <v>212</v>
      </c>
      <c r="E309" s="133" t="s">
        <v>932</v>
      </c>
      <c r="F309" s="134" t="s">
        <v>933</v>
      </c>
      <c r="G309" s="135" t="s">
        <v>356</v>
      </c>
      <c r="H309" s="136">
        <v>16.734</v>
      </c>
      <c r="I309" s="137"/>
      <c r="J309" s="138">
        <f>ROUND(I309*H309,2)</f>
        <v>0</v>
      </c>
      <c r="K309" s="134" t="s">
        <v>216</v>
      </c>
      <c r="L309" s="33"/>
      <c r="M309" s="139" t="s">
        <v>19</v>
      </c>
      <c r="N309" s="140" t="s">
        <v>45</v>
      </c>
      <c r="P309" s="141">
        <f>O309*H309</f>
        <v>0</v>
      </c>
      <c r="Q309" s="141">
        <v>0</v>
      </c>
      <c r="R309" s="141">
        <f>Q309*H309</f>
        <v>0</v>
      </c>
      <c r="S309" s="141">
        <v>0</v>
      </c>
      <c r="T309" s="142">
        <f>S309*H309</f>
        <v>0</v>
      </c>
      <c r="AR309" s="143" t="s">
        <v>217</v>
      </c>
      <c r="AT309" s="143" t="s">
        <v>212</v>
      </c>
      <c r="AU309" s="143" t="s">
        <v>83</v>
      </c>
      <c r="AY309" s="18" t="s">
        <v>210</v>
      </c>
      <c r="BE309" s="144">
        <f>IF(N309="základní",J309,0)</f>
        <v>0</v>
      </c>
      <c r="BF309" s="144">
        <f>IF(N309="snížená",J309,0)</f>
        <v>0</v>
      </c>
      <c r="BG309" s="144">
        <f>IF(N309="zákl. přenesená",J309,0)</f>
        <v>0</v>
      </c>
      <c r="BH309" s="144">
        <f>IF(N309="sníž. přenesená",J309,0)</f>
        <v>0</v>
      </c>
      <c r="BI309" s="144">
        <f>IF(N309="nulová",J309,0)</f>
        <v>0</v>
      </c>
      <c r="BJ309" s="18" t="s">
        <v>81</v>
      </c>
      <c r="BK309" s="144">
        <f>ROUND(I309*H309,2)</f>
        <v>0</v>
      </c>
      <c r="BL309" s="18" t="s">
        <v>217</v>
      </c>
      <c r="BM309" s="143" t="s">
        <v>934</v>
      </c>
    </row>
    <row r="310" spans="2:47" s="1" customFormat="1" ht="11.25">
      <c r="B310" s="33"/>
      <c r="D310" s="145" t="s">
        <v>219</v>
      </c>
      <c r="F310" s="146" t="s">
        <v>935</v>
      </c>
      <c r="I310" s="147"/>
      <c r="L310" s="33"/>
      <c r="M310" s="148"/>
      <c r="T310" s="54"/>
      <c r="AT310" s="18" t="s">
        <v>219</v>
      </c>
      <c r="AU310" s="18" t="s">
        <v>83</v>
      </c>
    </row>
    <row r="311" spans="2:65" s="1" customFormat="1" ht="33" customHeight="1">
      <c r="B311" s="33"/>
      <c r="C311" s="132" t="s">
        <v>514</v>
      </c>
      <c r="D311" s="132" t="s">
        <v>212</v>
      </c>
      <c r="E311" s="133" t="s">
        <v>937</v>
      </c>
      <c r="F311" s="134" t="s">
        <v>938</v>
      </c>
      <c r="G311" s="135" t="s">
        <v>356</v>
      </c>
      <c r="H311" s="136">
        <v>16.734</v>
      </c>
      <c r="I311" s="137"/>
      <c r="J311" s="138">
        <f>ROUND(I311*H311,2)</f>
        <v>0</v>
      </c>
      <c r="K311" s="134" t="s">
        <v>216</v>
      </c>
      <c r="L311" s="33"/>
      <c r="M311" s="139" t="s">
        <v>19</v>
      </c>
      <c r="N311" s="140" t="s">
        <v>45</v>
      </c>
      <c r="P311" s="141">
        <f>O311*H311</f>
        <v>0</v>
      </c>
      <c r="Q311" s="141">
        <v>0</v>
      </c>
      <c r="R311" s="141">
        <f>Q311*H311</f>
        <v>0</v>
      </c>
      <c r="S311" s="141">
        <v>0</v>
      </c>
      <c r="T311" s="142">
        <f>S311*H311</f>
        <v>0</v>
      </c>
      <c r="AR311" s="143" t="s">
        <v>217</v>
      </c>
      <c r="AT311" s="143" t="s">
        <v>212</v>
      </c>
      <c r="AU311" s="143" t="s">
        <v>83</v>
      </c>
      <c r="AY311" s="18" t="s">
        <v>210</v>
      </c>
      <c r="BE311" s="144">
        <f>IF(N311="základní",J311,0)</f>
        <v>0</v>
      </c>
      <c r="BF311" s="144">
        <f>IF(N311="snížená",J311,0)</f>
        <v>0</v>
      </c>
      <c r="BG311" s="144">
        <f>IF(N311="zákl. přenesená",J311,0)</f>
        <v>0</v>
      </c>
      <c r="BH311" s="144">
        <f>IF(N311="sníž. přenesená",J311,0)</f>
        <v>0</v>
      </c>
      <c r="BI311" s="144">
        <f>IF(N311="nulová",J311,0)</f>
        <v>0</v>
      </c>
      <c r="BJ311" s="18" t="s">
        <v>81</v>
      </c>
      <c r="BK311" s="144">
        <f>ROUND(I311*H311,2)</f>
        <v>0</v>
      </c>
      <c r="BL311" s="18" t="s">
        <v>217</v>
      </c>
      <c r="BM311" s="143" t="s">
        <v>939</v>
      </c>
    </row>
    <row r="312" spans="2:47" s="1" customFormat="1" ht="11.25">
      <c r="B312" s="33"/>
      <c r="D312" s="145" t="s">
        <v>219</v>
      </c>
      <c r="F312" s="146" t="s">
        <v>940</v>
      </c>
      <c r="I312" s="147"/>
      <c r="L312" s="33"/>
      <c r="M312" s="148"/>
      <c r="T312" s="54"/>
      <c r="AT312" s="18" t="s">
        <v>219</v>
      </c>
      <c r="AU312" s="18" t="s">
        <v>83</v>
      </c>
    </row>
    <row r="313" spans="2:63" s="11" customFormat="1" ht="25.9" customHeight="1">
      <c r="B313" s="120"/>
      <c r="D313" s="121" t="s">
        <v>73</v>
      </c>
      <c r="E313" s="122" t="s">
        <v>941</v>
      </c>
      <c r="F313" s="122" t="s">
        <v>942</v>
      </c>
      <c r="I313" s="123"/>
      <c r="J313" s="124">
        <f>BK313</f>
        <v>0</v>
      </c>
      <c r="L313" s="120"/>
      <c r="M313" s="125"/>
      <c r="P313" s="126">
        <f>P314+P536+P557+P589+P616</f>
        <v>0</v>
      </c>
      <c r="R313" s="126">
        <f>R314+R536+R557+R589+R616</f>
        <v>18.619662569999996</v>
      </c>
      <c r="T313" s="127">
        <f>T314+T536+T557+T589+T616</f>
        <v>5.10258</v>
      </c>
      <c r="AR313" s="121" t="s">
        <v>83</v>
      </c>
      <c r="AT313" s="128" t="s">
        <v>73</v>
      </c>
      <c r="AU313" s="128" t="s">
        <v>74</v>
      </c>
      <c r="AY313" s="121" t="s">
        <v>210</v>
      </c>
      <c r="BK313" s="129">
        <f>BK314+BK536+BK557+BK589+BK616</f>
        <v>0</v>
      </c>
    </row>
    <row r="314" spans="2:63" s="11" customFormat="1" ht="22.9" customHeight="1">
      <c r="B314" s="120"/>
      <c r="D314" s="121" t="s">
        <v>73</v>
      </c>
      <c r="E314" s="130" t="s">
        <v>962</v>
      </c>
      <c r="F314" s="130" t="s">
        <v>963</v>
      </c>
      <c r="I314" s="123"/>
      <c r="J314" s="131">
        <f>BK314</f>
        <v>0</v>
      </c>
      <c r="L314" s="120"/>
      <c r="M314" s="125"/>
      <c r="P314" s="126">
        <f>SUM(P315:P535)</f>
        <v>0</v>
      </c>
      <c r="R314" s="126">
        <f>SUM(R315:R535)</f>
        <v>4.61172716</v>
      </c>
      <c r="T314" s="127">
        <f>SUM(T315:T535)</f>
        <v>3.1810799999999997</v>
      </c>
      <c r="AR314" s="121" t="s">
        <v>83</v>
      </c>
      <c r="AT314" s="128" t="s">
        <v>73</v>
      </c>
      <c r="AU314" s="128" t="s">
        <v>81</v>
      </c>
      <c r="AY314" s="121" t="s">
        <v>210</v>
      </c>
      <c r="BK314" s="129">
        <f>SUM(BK315:BK535)</f>
        <v>0</v>
      </c>
    </row>
    <row r="315" spans="2:65" s="1" customFormat="1" ht="16.5" customHeight="1">
      <c r="B315" s="33"/>
      <c r="C315" s="132" t="s">
        <v>521</v>
      </c>
      <c r="D315" s="132" t="s">
        <v>212</v>
      </c>
      <c r="E315" s="133" t="s">
        <v>970</v>
      </c>
      <c r="F315" s="134" t="s">
        <v>966</v>
      </c>
      <c r="G315" s="135" t="s">
        <v>295</v>
      </c>
      <c r="H315" s="136">
        <v>5.006</v>
      </c>
      <c r="I315" s="137"/>
      <c r="J315" s="138">
        <f>ROUND(I315*H315,2)</f>
        <v>0</v>
      </c>
      <c r="K315" s="134" t="s">
        <v>296</v>
      </c>
      <c r="L315" s="33"/>
      <c r="M315" s="139" t="s">
        <v>19</v>
      </c>
      <c r="N315" s="140" t="s">
        <v>45</v>
      </c>
      <c r="P315" s="141">
        <f>O315*H315</f>
        <v>0</v>
      </c>
      <c r="Q315" s="141">
        <v>0</v>
      </c>
      <c r="R315" s="141">
        <f>Q315*H315</f>
        <v>0</v>
      </c>
      <c r="S315" s="141">
        <v>0</v>
      </c>
      <c r="T315" s="142">
        <f>S315*H315</f>
        <v>0</v>
      </c>
      <c r="AR315" s="143" t="s">
        <v>368</v>
      </c>
      <c r="AT315" s="143" t="s">
        <v>212</v>
      </c>
      <c r="AU315" s="143" t="s">
        <v>83</v>
      </c>
      <c r="AY315" s="18" t="s">
        <v>210</v>
      </c>
      <c r="BE315" s="144">
        <f>IF(N315="základní",J315,0)</f>
        <v>0</v>
      </c>
      <c r="BF315" s="144">
        <f>IF(N315="snížená",J315,0)</f>
        <v>0</v>
      </c>
      <c r="BG315" s="144">
        <f>IF(N315="zákl. přenesená",J315,0)</f>
        <v>0</v>
      </c>
      <c r="BH315" s="144">
        <f>IF(N315="sníž. přenesená",J315,0)</f>
        <v>0</v>
      </c>
      <c r="BI315" s="144">
        <f>IF(N315="nulová",J315,0)</f>
        <v>0</v>
      </c>
      <c r="BJ315" s="18" t="s">
        <v>81</v>
      </c>
      <c r="BK315" s="144">
        <f>ROUND(I315*H315,2)</f>
        <v>0</v>
      </c>
      <c r="BL315" s="18" t="s">
        <v>368</v>
      </c>
      <c r="BM315" s="143" t="s">
        <v>972</v>
      </c>
    </row>
    <row r="316" spans="2:51" s="12" customFormat="1" ht="11.25">
      <c r="B316" s="149"/>
      <c r="D316" s="150" t="s">
        <v>221</v>
      </c>
      <c r="E316" s="151" t="s">
        <v>19</v>
      </c>
      <c r="F316" s="152" t="s">
        <v>987</v>
      </c>
      <c r="H316" s="151" t="s">
        <v>19</v>
      </c>
      <c r="I316" s="153"/>
      <c r="L316" s="149"/>
      <c r="M316" s="154"/>
      <c r="T316" s="155"/>
      <c r="AT316" s="151" t="s">
        <v>221</v>
      </c>
      <c r="AU316" s="151" t="s">
        <v>83</v>
      </c>
      <c r="AV316" s="12" t="s">
        <v>81</v>
      </c>
      <c r="AW316" s="12" t="s">
        <v>34</v>
      </c>
      <c r="AX316" s="12" t="s">
        <v>74</v>
      </c>
      <c r="AY316" s="151" t="s">
        <v>210</v>
      </c>
    </row>
    <row r="317" spans="2:51" s="13" customFormat="1" ht="11.25">
      <c r="B317" s="156"/>
      <c r="D317" s="150" t="s">
        <v>221</v>
      </c>
      <c r="E317" s="157" t="s">
        <v>19</v>
      </c>
      <c r="F317" s="158" t="s">
        <v>988</v>
      </c>
      <c r="H317" s="159">
        <v>0.21</v>
      </c>
      <c r="I317" s="160"/>
      <c r="L317" s="156"/>
      <c r="M317" s="161"/>
      <c r="T317" s="162"/>
      <c r="AT317" s="157" t="s">
        <v>221</v>
      </c>
      <c r="AU317" s="157" t="s">
        <v>83</v>
      </c>
      <c r="AV317" s="13" t="s">
        <v>83</v>
      </c>
      <c r="AW317" s="13" t="s">
        <v>34</v>
      </c>
      <c r="AX317" s="13" t="s">
        <v>74</v>
      </c>
      <c r="AY317" s="157" t="s">
        <v>210</v>
      </c>
    </row>
    <row r="318" spans="2:51" s="12" customFormat="1" ht="11.25">
      <c r="B318" s="149"/>
      <c r="D318" s="150" t="s">
        <v>221</v>
      </c>
      <c r="E318" s="151" t="s">
        <v>19</v>
      </c>
      <c r="F318" s="152" t="s">
        <v>989</v>
      </c>
      <c r="H318" s="151" t="s">
        <v>19</v>
      </c>
      <c r="I318" s="153"/>
      <c r="L318" s="149"/>
      <c r="M318" s="154"/>
      <c r="T318" s="155"/>
      <c r="AT318" s="151" t="s">
        <v>221</v>
      </c>
      <c r="AU318" s="151" t="s">
        <v>83</v>
      </c>
      <c r="AV318" s="12" t="s">
        <v>81</v>
      </c>
      <c r="AW318" s="12" t="s">
        <v>34</v>
      </c>
      <c r="AX318" s="12" t="s">
        <v>74</v>
      </c>
      <c r="AY318" s="151" t="s">
        <v>210</v>
      </c>
    </row>
    <row r="319" spans="2:51" s="13" customFormat="1" ht="11.25">
      <c r="B319" s="156"/>
      <c r="D319" s="150" t="s">
        <v>221</v>
      </c>
      <c r="E319" s="157" t="s">
        <v>19</v>
      </c>
      <c r="F319" s="158" t="s">
        <v>990</v>
      </c>
      <c r="H319" s="159">
        <v>0.095</v>
      </c>
      <c r="I319" s="160"/>
      <c r="L319" s="156"/>
      <c r="M319" s="161"/>
      <c r="T319" s="162"/>
      <c r="AT319" s="157" t="s">
        <v>221</v>
      </c>
      <c r="AU319" s="157" t="s">
        <v>83</v>
      </c>
      <c r="AV319" s="13" t="s">
        <v>83</v>
      </c>
      <c r="AW319" s="13" t="s">
        <v>34</v>
      </c>
      <c r="AX319" s="13" t="s">
        <v>74</v>
      </c>
      <c r="AY319" s="157" t="s">
        <v>210</v>
      </c>
    </row>
    <row r="320" spans="2:51" s="12" customFormat="1" ht="11.25">
      <c r="B320" s="149"/>
      <c r="D320" s="150" t="s">
        <v>221</v>
      </c>
      <c r="E320" s="151" t="s">
        <v>19</v>
      </c>
      <c r="F320" s="152" t="s">
        <v>993</v>
      </c>
      <c r="H320" s="151" t="s">
        <v>19</v>
      </c>
      <c r="I320" s="153"/>
      <c r="L320" s="149"/>
      <c r="M320" s="154"/>
      <c r="T320" s="155"/>
      <c r="AT320" s="151" t="s">
        <v>221</v>
      </c>
      <c r="AU320" s="151" t="s">
        <v>83</v>
      </c>
      <c r="AV320" s="12" t="s">
        <v>81</v>
      </c>
      <c r="AW320" s="12" t="s">
        <v>34</v>
      </c>
      <c r="AX320" s="12" t="s">
        <v>74</v>
      </c>
      <c r="AY320" s="151" t="s">
        <v>210</v>
      </c>
    </row>
    <row r="321" spans="2:51" s="13" customFormat="1" ht="11.25">
      <c r="B321" s="156"/>
      <c r="D321" s="150" t="s">
        <v>221</v>
      </c>
      <c r="E321" s="157" t="s">
        <v>19</v>
      </c>
      <c r="F321" s="158" t="s">
        <v>5062</v>
      </c>
      <c r="H321" s="159">
        <v>1.529</v>
      </c>
      <c r="I321" s="160"/>
      <c r="L321" s="156"/>
      <c r="M321" s="161"/>
      <c r="T321" s="162"/>
      <c r="AT321" s="157" t="s">
        <v>221</v>
      </c>
      <c r="AU321" s="157" t="s">
        <v>83</v>
      </c>
      <c r="AV321" s="13" t="s">
        <v>83</v>
      </c>
      <c r="AW321" s="13" t="s">
        <v>34</v>
      </c>
      <c r="AX321" s="13" t="s">
        <v>74</v>
      </c>
      <c r="AY321" s="157" t="s">
        <v>210</v>
      </c>
    </row>
    <row r="322" spans="2:51" s="12" customFormat="1" ht="11.25">
      <c r="B322" s="149"/>
      <c r="D322" s="150" t="s">
        <v>221</v>
      </c>
      <c r="E322" s="151" t="s">
        <v>19</v>
      </c>
      <c r="F322" s="152" t="s">
        <v>995</v>
      </c>
      <c r="H322" s="151" t="s">
        <v>19</v>
      </c>
      <c r="I322" s="153"/>
      <c r="L322" s="149"/>
      <c r="M322" s="154"/>
      <c r="T322" s="155"/>
      <c r="AT322" s="151" t="s">
        <v>221</v>
      </c>
      <c r="AU322" s="151" t="s">
        <v>83</v>
      </c>
      <c r="AV322" s="12" t="s">
        <v>81</v>
      </c>
      <c r="AW322" s="12" t="s">
        <v>34</v>
      </c>
      <c r="AX322" s="12" t="s">
        <v>74</v>
      </c>
      <c r="AY322" s="151" t="s">
        <v>210</v>
      </c>
    </row>
    <row r="323" spans="2:51" s="13" customFormat="1" ht="11.25">
      <c r="B323" s="156"/>
      <c r="D323" s="150" t="s">
        <v>221</v>
      </c>
      <c r="E323" s="157" t="s">
        <v>19</v>
      </c>
      <c r="F323" s="158" t="s">
        <v>5063</v>
      </c>
      <c r="H323" s="159">
        <v>1.42</v>
      </c>
      <c r="I323" s="160"/>
      <c r="L323" s="156"/>
      <c r="M323" s="161"/>
      <c r="T323" s="162"/>
      <c r="AT323" s="157" t="s">
        <v>221</v>
      </c>
      <c r="AU323" s="157" t="s">
        <v>83</v>
      </c>
      <c r="AV323" s="13" t="s">
        <v>83</v>
      </c>
      <c r="AW323" s="13" t="s">
        <v>34</v>
      </c>
      <c r="AX323" s="13" t="s">
        <v>74</v>
      </c>
      <c r="AY323" s="157" t="s">
        <v>210</v>
      </c>
    </row>
    <row r="324" spans="2:51" s="12" customFormat="1" ht="11.25">
      <c r="B324" s="149"/>
      <c r="D324" s="150" t="s">
        <v>221</v>
      </c>
      <c r="E324" s="151" t="s">
        <v>19</v>
      </c>
      <c r="F324" s="152" t="s">
        <v>997</v>
      </c>
      <c r="H324" s="151" t="s">
        <v>19</v>
      </c>
      <c r="I324" s="153"/>
      <c r="L324" s="149"/>
      <c r="M324" s="154"/>
      <c r="T324" s="155"/>
      <c r="AT324" s="151" t="s">
        <v>221</v>
      </c>
      <c r="AU324" s="151" t="s">
        <v>83</v>
      </c>
      <c r="AV324" s="12" t="s">
        <v>81</v>
      </c>
      <c r="AW324" s="12" t="s">
        <v>34</v>
      </c>
      <c r="AX324" s="12" t="s">
        <v>74</v>
      </c>
      <c r="AY324" s="151" t="s">
        <v>210</v>
      </c>
    </row>
    <row r="325" spans="2:51" s="13" customFormat="1" ht="11.25">
      <c r="B325" s="156"/>
      <c r="D325" s="150" t="s">
        <v>221</v>
      </c>
      <c r="E325" s="157" t="s">
        <v>19</v>
      </c>
      <c r="F325" s="158" t="s">
        <v>5064</v>
      </c>
      <c r="H325" s="159">
        <v>0.24</v>
      </c>
      <c r="I325" s="160"/>
      <c r="L325" s="156"/>
      <c r="M325" s="161"/>
      <c r="T325" s="162"/>
      <c r="AT325" s="157" t="s">
        <v>221</v>
      </c>
      <c r="AU325" s="157" t="s">
        <v>83</v>
      </c>
      <c r="AV325" s="13" t="s">
        <v>83</v>
      </c>
      <c r="AW325" s="13" t="s">
        <v>34</v>
      </c>
      <c r="AX325" s="13" t="s">
        <v>74</v>
      </c>
      <c r="AY325" s="157" t="s">
        <v>210</v>
      </c>
    </row>
    <row r="326" spans="2:51" s="12" customFormat="1" ht="11.25">
      <c r="B326" s="149"/>
      <c r="D326" s="150" t="s">
        <v>221</v>
      </c>
      <c r="E326" s="151" t="s">
        <v>19</v>
      </c>
      <c r="F326" s="152" t="s">
        <v>987</v>
      </c>
      <c r="H326" s="151" t="s">
        <v>19</v>
      </c>
      <c r="I326" s="153"/>
      <c r="L326" s="149"/>
      <c r="M326" s="154"/>
      <c r="T326" s="155"/>
      <c r="AT326" s="151" t="s">
        <v>221</v>
      </c>
      <c r="AU326" s="151" t="s">
        <v>83</v>
      </c>
      <c r="AV326" s="12" t="s">
        <v>81</v>
      </c>
      <c r="AW326" s="12" t="s">
        <v>34</v>
      </c>
      <c r="AX326" s="12" t="s">
        <v>74</v>
      </c>
      <c r="AY326" s="151" t="s">
        <v>210</v>
      </c>
    </row>
    <row r="327" spans="2:51" s="13" customFormat="1" ht="11.25">
      <c r="B327" s="156"/>
      <c r="D327" s="150" t="s">
        <v>221</v>
      </c>
      <c r="E327" s="157" t="s">
        <v>19</v>
      </c>
      <c r="F327" s="158" t="s">
        <v>5065</v>
      </c>
      <c r="H327" s="159">
        <v>1.512</v>
      </c>
      <c r="I327" s="160"/>
      <c r="L327" s="156"/>
      <c r="M327" s="161"/>
      <c r="T327" s="162"/>
      <c r="AT327" s="157" t="s">
        <v>221</v>
      </c>
      <c r="AU327" s="157" t="s">
        <v>83</v>
      </c>
      <c r="AV327" s="13" t="s">
        <v>83</v>
      </c>
      <c r="AW327" s="13" t="s">
        <v>34</v>
      </c>
      <c r="AX327" s="13" t="s">
        <v>74</v>
      </c>
      <c r="AY327" s="157" t="s">
        <v>210</v>
      </c>
    </row>
    <row r="328" spans="2:51" s="15" customFormat="1" ht="11.25">
      <c r="B328" s="170"/>
      <c r="D328" s="150" t="s">
        <v>221</v>
      </c>
      <c r="E328" s="171" t="s">
        <v>19</v>
      </c>
      <c r="F328" s="172" t="s">
        <v>236</v>
      </c>
      <c r="H328" s="173">
        <v>5.006</v>
      </c>
      <c r="I328" s="174"/>
      <c r="L328" s="170"/>
      <c r="M328" s="175"/>
      <c r="T328" s="176"/>
      <c r="AT328" s="171" t="s">
        <v>221</v>
      </c>
      <c r="AU328" s="171" t="s">
        <v>83</v>
      </c>
      <c r="AV328" s="15" t="s">
        <v>217</v>
      </c>
      <c r="AW328" s="15" t="s">
        <v>34</v>
      </c>
      <c r="AX328" s="15" t="s">
        <v>81</v>
      </c>
      <c r="AY328" s="171" t="s">
        <v>210</v>
      </c>
    </row>
    <row r="329" spans="2:65" s="1" customFormat="1" ht="24.2" customHeight="1">
      <c r="B329" s="33"/>
      <c r="C329" s="132" t="s">
        <v>540</v>
      </c>
      <c r="D329" s="132" t="s">
        <v>212</v>
      </c>
      <c r="E329" s="133" t="s">
        <v>983</v>
      </c>
      <c r="F329" s="134" t="s">
        <v>984</v>
      </c>
      <c r="G329" s="135" t="s">
        <v>215</v>
      </c>
      <c r="H329" s="136">
        <v>7.032</v>
      </c>
      <c r="I329" s="137"/>
      <c r="J329" s="138">
        <f>ROUND(I329*H329,2)</f>
        <v>0</v>
      </c>
      <c r="K329" s="134" t="s">
        <v>216</v>
      </c>
      <c r="L329" s="33"/>
      <c r="M329" s="139" t="s">
        <v>19</v>
      </c>
      <c r="N329" s="140" t="s">
        <v>45</v>
      </c>
      <c r="P329" s="141">
        <f>O329*H329</f>
        <v>0</v>
      </c>
      <c r="Q329" s="141">
        <v>0.00189</v>
      </c>
      <c r="R329" s="141">
        <f>Q329*H329</f>
        <v>0.01329048</v>
      </c>
      <c r="S329" s="141">
        <v>0</v>
      </c>
      <c r="T329" s="142">
        <f>S329*H329</f>
        <v>0</v>
      </c>
      <c r="AR329" s="143" t="s">
        <v>368</v>
      </c>
      <c r="AT329" s="143" t="s">
        <v>212</v>
      </c>
      <c r="AU329" s="143" t="s">
        <v>83</v>
      </c>
      <c r="AY329" s="18" t="s">
        <v>210</v>
      </c>
      <c r="BE329" s="144">
        <f>IF(N329="základní",J329,0)</f>
        <v>0</v>
      </c>
      <c r="BF329" s="144">
        <f>IF(N329="snížená",J329,0)</f>
        <v>0</v>
      </c>
      <c r="BG329" s="144">
        <f>IF(N329="zákl. přenesená",J329,0)</f>
        <v>0</v>
      </c>
      <c r="BH329" s="144">
        <f>IF(N329="sníž. přenesená",J329,0)</f>
        <v>0</v>
      </c>
      <c r="BI329" s="144">
        <f>IF(N329="nulová",J329,0)</f>
        <v>0</v>
      </c>
      <c r="BJ329" s="18" t="s">
        <v>81</v>
      </c>
      <c r="BK329" s="144">
        <f>ROUND(I329*H329,2)</f>
        <v>0</v>
      </c>
      <c r="BL329" s="18" t="s">
        <v>368</v>
      </c>
      <c r="BM329" s="143" t="s">
        <v>985</v>
      </c>
    </row>
    <row r="330" spans="2:47" s="1" customFormat="1" ht="11.25">
      <c r="B330" s="33"/>
      <c r="D330" s="145" t="s">
        <v>219</v>
      </c>
      <c r="F330" s="146" t="s">
        <v>986</v>
      </c>
      <c r="I330" s="147"/>
      <c r="L330" s="33"/>
      <c r="M330" s="148"/>
      <c r="T330" s="54"/>
      <c r="AT330" s="18" t="s">
        <v>219</v>
      </c>
      <c r="AU330" s="18" t="s">
        <v>83</v>
      </c>
    </row>
    <row r="331" spans="2:51" s="12" customFormat="1" ht="11.25">
      <c r="B331" s="149"/>
      <c r="D331" s="150" t="s">
        <v>221</v>
      </c>
      <c r="E331" s="151" t="s">
        <v>19</v>
      </c>
      <c r="F331" s="152" t="s">
        <v>987</v>
      </c>
      <c r="H331" s="151" t="s">
        <v>19</v>
      </c>
      <c r="I331" s="153"/>
      <c r="L331" s="149"/>
      <c r="M331" s="154"/>
      <c r="T331" s="155"/>
      <c r="AT331" s="151" t="s">
        <v>221</v>
      </c>
      <c r="AU331" s="151" t="s">
        <v>83</v>
      </c>
      <c r="AV331" s="12" t="s">
        <v>81</v>
      </c>
      <c r="AW331" s="12" t="s">
        <v>34</v>
      </c>
      <c r="AX331" s="12" t="s">
        <v>74</v>
      </c>
      <c r="AY331" s="151" t="s">
        <v>210</v>
      </c>
    </row>
    <row r="332" spans="2:51" s="13" customFormat="1" ht="11.25">
      <c r="B332" s="156"/>
      <c r="D332" s="150" t="s">
        <v>221</v>
      </c>
      <c r="E332" s="157" t="s">
        <v>19</v>
      </c>
      <c r="F332" s="158" t="s">
        <v>988</v>
      </c>
      <c r="H332" s="159">
        <v>0.21</v>
      </c>
      <c r="I332" s="160"/>
      <c r="L332" s="156"/>
      <c r="M332" s="161"/>
      <c r="T332" s="162"/>
      <c r="AT332" s="157" t="s">
        <v>221</v>
      </c>
      <c r="AU332" s="157" t="s">
        <v>83</v>
      </c>
      <c r="AV332" s="13" t="s">
        <v>83</v>
      </c>
      <c r="AW332" s="13" t="s">
        <v>34</v>
      </c>
      <c r="AX332" s="13" t="s">
        <v>74</v>
      </c>
      <c r="AY332" s="157" t="s">
        <v>210</v>
      </c>
    </row>
    <row r="333" spans="2:51" s="12" customFormat="1" ht="11.25">
      <c r="B333" s="149"/>
      <c r="D333" s="150" t="s">
        <v>221</v>
      </c>
      <c r="E333" s="151" t="s">
        <v>19</v>
      </c>
      <c r="F333" s="152" t="s">
        <v>989</v>
      </c>
      <c r="H333" s="151" t="s">
        <v>19</v>
      </c>
      <c r="I333" s="153"/>
      <c r="L333" s="149"/>
      <c r="M333" s="154"/>
      <c r="T333" s="155"/>
      <c r="AT333" s="151" t="s">
        <v>221</v>
      </c>
      <c r="AU333" s="151" t="s">
        <v>83</v>
      </c>
      <c r="AV333" s="12" t="s">
        <v>81</v>
      </c>
      <c r="AW333" s="12" t="s">
        <v>34</v>
      </c>
      <c r="AX333" s="12" t="s">
        <v>74</v>
      </c>
      <c r="AY333" s="151" t="s">
        <v>210</v>
      </c>
    </row>
    <row r="334" spans="2:51" s="13" customFormat="1" ht="11.25">
      <c r="B334" s="156"/>
      <c r="D334" s="150" t="s">
        <v>221</v>
      </c>
      <c r="E334" s="157" t="s">
        <v>19</v>
      </c>
      <c r="F334" s="158" t="s">
        <v>990</v>
      </c>
      <c r="H334" s="159">
        <v>0.095</v>
      </c>
      <c r="I334" s="160"/>
      <c r="L334" s="156"/>
      <c r="M334" s="161"/>
      <c r="T334" s="162"/>
      <c r="AT334" s="157" t="s">
        <v>221</v>
      </c>
      <c r="AU334" s="157" t="s">
        <v>83</v>
      </c>
      <c r="AV334" s="13" t="s">
        <v>83</v>
      </c>
      <c r="AW334" s="13" t="s">
        <v>34</v>
      </c>
      <c r="AX334" s="13" t="s">
        <v>74</v>
      </c>
      <c r="AY334" s="157" t="s">
        <v>210</v>
      </c>
    </row>
    <row r="335" spans="2:51" s="12" customFormat="1" ht="11.25">
      <c r="B335" s="149"/>
      <c r="D335" s="150" t="s">
        <v>221</v>
      </c>
      <c r="E335" s="151" t="s">
        <v>19</v>
      </c>
      <c r="F335" s="152" t="s">
        <v>993</v>
      </c>
      <c r="H335" s="151" t="s">
        <v>19</v>
      </c>
      <c r="I335" s="153"/>
      <c r="L335" s="149"/>
      <c r="M335" s="154"/>
      <c r="T335" s="155"/>
      <c r="AT335" s="151" t="s">
        <v>221</v>
      </c>
      <c r="AU335" s="151" t="s">
        <v>83</v>
      </c>
      <c r="AV335" s="12" t="s">
        <v>81</v>
      </c>
      <c r="AW335" s="12" t="s">
        <v>34</v>
      </c>
      <c r="AX335" s="12" t="s">
        <v>74</v>
      </c>
      <c r="AY335" s="151" t="s">
        <v>210</v>
      </c>
    </row>
    <row r="336" spans="2:51" s="13" customFormat="1" ht="11.25">
      <c r="B336" s="156"/>
      <c r="D336" s="150" t="s">
        <v>221</v>
      </c>
      <c r="E336" s="157" t="s">
        <v>19</v>
      </c>
      <c r="F336" s="158" t="s">
        <v>5066</v>
      </c>
      <c r="H336" s="159">
        <v>1.398</v>
      </c>
      <c r="I336" s="160"/>
      <c r="L336" s="156"/>
      <c r="M336" s="161"/>
      <c r="T336" s="162"/>
      <c r="AT336" s="157" t="s">
        <v>221</v>
      </c>
      <c r="AU336" s="157" t="s">
        <v>83</v>
      </c>
      <c r="AV336" s="13" t="s">
        <v>83</v>
      </c>
      <c r="AW336" s="13" t="s">
        <v>34</v>
      </c>
      <c r="AX336" s="13" t="s">
        <v>74</v>
      </c>
      <c r="AY336" s="157" t="s">
        <v>210</v>
      </c>
    </row>
    <row r="337" spans="2:51" s="12" customFormat="1" ht="11.25">
      <c r="B337" s="149"/>
      <c r="D337" s="150" t="s">
        <v>221</v>
      </c>
      <c r="E337" s="151" t="s">
        <v>19</v>
      </c>
      <c r="F337" s="152" t="s">
        <v>995</v>
      </c>
      <c r="H337" s="151" t="s">
        <v>19</v>
      </c>
      <c r="I337" s="153"/>
      <c r="L337" s="149"/>
      <c r="M337" s="154"/>
      <c r="T337" s="155"/>
      <c r="AT337" s="151" t="s">
        <v>221</v>
      </c>
      <c r="AU337" s="151" t="s">
        <v>83</v>
      </c>
      <c r="AV337" s="12" t="s">
        <v>81</v>
      </c>
      <c r="AW337" s="12" t="s">
        <v>34</v>
      </c>
      <c r="AX337" s="12" t="s">
        <v>74</v>
      </c>
      <c r="AY337" s="151" t="s">
        <v>210</v>
      </c>
    </row>
    <row r="338" spans="2:51" s="13" customFormat="1" ht="11.25">
      <c r="B338" s="156"/>
      <c r="D338" s="150" t="s">
        <v>221</v>
      </c>
      <c r="E338" s="157" t="s">
        <v>19</v>
      </c>
      <c r="F338" s="158" t="s">
        <v>5067</v>
      </c>
      <c r="H338" s="159">
        <v>1.635</v>
      </c>
      <c r="I338" s="160"/>
      <c r="L338" s="156"/>
      <c r="M338" s="161"/>
      <c r="T338" s="162"/>
      <c r="AT338" s="157" t="s">
        <v>221</v>
      </c>
      <c r="AU338" s="157" t="s">
        <v>83</v>
      </c>
      <c r="AV338" s="13" t="s">
        <v>83</v>
      </c>
      <c r="AW338" s="13" t="s">
        <v>34</v>
      </c>
      <c r="AX338" s="13" t="s">
        <v>74</v>
      </c>
      <c r="AY338" s="157" t="s">
        <v>210</v>
      </c>
    </row>
    <row r="339" spans="2:51" s="12" customFormat="1" ht="11.25">
      <c r="B339" s="149"/>
      <c r="D339" s="150" t="s">
        <v>221</v>
      </c>
      <c r="E339" s="151" t="s">
        <v>19</v>
      </c>
      <c r="F339" s="152" t="s">
        <v>997</v>
      </c>
      <c r="H339" s="151" t="s">
        <v>19</v>
      </c>
      <c r="I339" s="153"/>
      <c r="L339" s="149"/>
      <c r="M339" s="154"/>
      <c r="T339" s="155"/>
      <c r="AT339" s="151" t="s">
        <v>221</v>
      </c>
      <c r="AU339" s="151" t="s">
        <v>83</v>
      </c>
      <c r="AV339" s="12" t="s">
        <v>81</v>
      </c>
      <c r="AW339" s="12" t="s">
        <v>34</v>
      </c>
      <c r="AX339" s="12" t="s">
        <v>74</v>
      </c>
      <c r="AY339" s="151" t="s">
        <v>210</v>
      </c>
    </row>
    <row r="340" spans="2:51" s="13" customFormat="1" ht="11.25">
      <c r="B340" s="156"/>
      <c r="D340" s="150" t="s">
        <v>221</v>
      </c>
      <c r="E340" s="157" t="s">
        <v>19</v>
      </c>
      <c r="F340" s="158" t="s">
        <v>5068</v>
      </c>
      <c r="H340" s="159">
        <v>0.322</v>
      </c>
      <c r="I340" s="160"/>
      <c r="L340" s="156"/>
      <c r="M340" s="161"/>
      <c r="T340" s="162"/>
      <c r="AT340" s="157" t="s">
        <v>221</v>
      </c>
      <c r="AU340" s="157" t="s">
        <v>83</v>
      </c>
      <c r="AV340" s="13" t="s">
        <v>83</v>
      </c>
      <c r="AW340" s="13" t="s">
        <v>34</v>
      </c>
      <c r="AX340" s="13" t="s">
        <v>74</v>
      </c>
      <c r="AY340" s="157" t="s">
        <v>210</v>
      </c>
    </row>
    <row r="341" spans="2:51" s="12" customFormat="1" ht="11.25">
      <c r="B341" s="149"/>
      <c r="D341" s="150" t="s">
        <v>221</v>
      </c>
      <c r="E341" s="151" t="s">
        <v>19</v>
      </c>
      <c r="F341" s="152" t="s">
        <v>1005</v>
      </c>
      <c r="H341" s="151" t="s">
        <v>19</v>
      </c>
      <c r="I341" s="153"/>
      <c r="L341" s="149"/>
      <c r="M341" s="154"/>
      <c r="T341" s="155"/>
      <c r="AT341" s="151" t="s">
        <v>221</v>
      </c>
      <c r="AU341" s="151" t="s">
        <v>83</v>
      </c>
      <c r="AV341" s="12" t="s">
        <v>81</v>
      </c>
      <c r="AW341" s="12" t="s">
        <v>34</v>
      </c>
      <c r="AX341" s="12" t="s">
        <v>74</v>
      </c>
      <c r="AY341" s="151" t="s">
        <v>210</v>
      </c>
    </row>
    <row r="342" spans="2:51" s="13" customFormat="1" ht="11.25">
      <c r="B342" s="156"/>
      <c r="D342" s="150" t="s">
        <v>221</v>
      </c>
      <c r="E342" s="157" t="s">
        <v>19</v>
      </c>
      <c r="F342" s="158" t="s">
        <v>5069</v>
      </c>
      <c r="H342" s="159">
        <v>1.86</v>
      </c>
      <c r="I342" s="160"/>
      <c r="L342" s="156"/>
      <c r="M342" s="161"/>
      <c r="T342" s="162"/>
      <c r="AT342" s="157" t="s">
        <v>221</v>
      </c>
      <c r="AU342" s="157" t="s">
        <v>83</v>
      </c>
      <c r="AV342" s="13" t="s">
        <v>83</v>
      </c>
      <c r="AW342" s="13" t="s">
        <v>34</v>
      </c>
      <c r="AX342" s="13" t="s">
        <v>74</v>
      </c>
      <c r="AY342" s="157" t="s">
        <v>210</v>
      </c>
    </row>
    <row r="343" spans="2:51" s="12" customFormat="1" ht="11.25">
      <c r="B343" s="149"/>
      <c r="D343" s="150" t="s">
        <v>221</v>
      </c>
      <c r="E343" s="151" t="s">
        <v>19</v>
      </c>
      <c r="F343" s="152" t="s">
        <v>987</v>
      </c>
      <c r="H343" s="151" t="s">
        <v>19</v>
      </c>
      <c r="I343" s="153"/>
      <c r="L343" s="149"/>
      <c r="M343" s="154"/>
      <c r="T343" s="155"/>
      <c r="AT343" s="151" t="s">
        <v>221</v>
      </c>
      <c r="AU343" s="151" t="s">
        <v>83</v>
      </c>
      <c r="AV343" s="12" t="s">
        <v>81</v>
      </c>
      <c r="AW343" s="12" t="s">
        <v>34</v>
      </c>
      <c r="AX343" s="12" t="s">
        <v>74</v>
      </c>
      <c r="AY343" s="151" t="s">
        <v>210</v>
      </c>
    </row>
    <row r="344" spans="2:51" s="13" customFormat="1" ht="11.25">
      <c r="B344" s="156"/>
      <c r="D344" s="150" t="s">
        <v>221</v>
      </c>
      <c r="E344" s="157" t="s">
        <v>19</v>
      </c>
      <c r="F344" s="158" t="s">
        <v>5065</v>
      </c>
      <c r="H344" s="159">
        <v>1.512</v>
      </c>
      <c r="I344" s="160"/>
      <c r="L344" s="156"/>
      <c r="M344" s="161"/>
      <c r="T344" s="162"/>
      <c r="AT344" s="157" t="s">
        <v>221</v>
      </c>
      <c r="AU344" s="157" t="s">
        <v>83</v>
      </c>
      <c r="AV344" s="13" t="s">
        <v>83</v>
      </c>
      <c r="AW344" s="13" t="s">
        <v>34</v>
      </c>
      <c r="AX344" s="13" t="s">
        <v>74</v>
      </c>
      <c r="AY344" s="157" t="s">
        <v>210</v>
      </c>
    </row>
    <row r="345" spans="2:51" s="15" customFormat="1" ht="11.25">
      <c r="B345" s="170"/>
      <c r="D345" s="150" t="s">
        <v>221</v>
      </c>
      <c r="E345" s="171" t="s">
        <v>19</v>
      </c>
      <c r="F345" s="172" t="s">
        <v>236</v>
      </c>
      <c r="H345" s="173">
        <v>7.032</v>
      </c>
      <c r="I345" s="174"/>
      <c r="L345" s="170"/>
      <c r="M345" s="175"/>
      <c r="T345" s="176"/>
      <c r="AT345" s="171" t="s">
        <v>221</v>
      </c>
      <c r="AU345" s="171" t="s">
        <v>83</v>
      </c>
      <c r="AV345" s="15" t="s">
        <v>217</v>
      </c>
      <c r="AW345" s="15" t="s">
        <v>34</v>
      </c>
      <c r="AX345" s="15" t="s">
        <v>81</v>
      </c>
      <c r="AY345" s="171" t="s">
        <v>210</v>
      </c>
    </row>
    <row r="346" spans="2:65" s="1" customFormat="1" ht="16.5" customHeight="1">
      <c r="B346" s="33"/>
      <c r="C346" s="132" t="s">
        <v>548</v>
      </c>
      <c r="D346" s="132" t="s">
        <v>212</v>
      </c>
      <c r="E346" s="133" t="s">
        <v>1013</v>
      </c>
      <c r="F346" s="134" t="s">
        <v>1014</v>
      </c>
      <c r="G346" s="135" t="s">
        <v>295</v>
      </c>
      <c r="H346" s="136">
        <v>0.111</v>
      </c>
      <c r="I346" s="137"/>
      <c r="J346" s="138">
        <f>ROUND(I346*H346,2)</f>
        <v>0</v>
      </c>
      <c r="K346" s="134" t="s">
        <v>296</v>
      </c>
      <c r="L346" s="33"/>
      <c r="M346" s="139" t="s">
        <v>19</v>
      </c>
      <c r="N346" s="140" t="s">
        <v>45</v>
      </c>
      <c r="P346" s="141">
        <f>O346*H346</f>
        <v>0</v>
      </c>
      <c r="Q346" s="141">
        <v>0.00267</v>
      </c>
      <c r="R346" s="141">
        <f>Q346*H346</f>
        <v>0.00029637</v>
      </c>
      <c r="S346" s="141">
        <v>0</v>
      </c>
      <c r="T346" s="142">
        <f>S346*H346</f>
        <v>0</v>
      </c>
      <c r="AR346" s="143" t="s">
        <v>368</v>
      </c>
      <c r="AT346" s="143" t="s">
        <v>212</v>
      </c>
      <c r="AU346" s="143" t="s">
        <v>83</v>
      </c>
      <c r="AY346" s="18" t="s">
        <v>210</v>
      </c>
      <c r="BE346" s="144">
        <f>IF(N346="základní",J346,0)</f>
        <v>0</v>
      </c>
      <c r="BF346" s="144">
        <f>IF(N346="snížená",J346,0)</f>
        <v>0</v>
      </c>
      <c r="BG346" s="144">
        <f>IF(N346="zákl. přenesená",J346,0)</f>
        <v>0</v>
      </c>
      <c r="BH346" s="144">
        <f>IF(N346="sníž. přenesená",J346,0)</f>
        <v>0</v>
      </c>
      <c r="BI346" s="144">
        <f>IF(N346="nulová",J346,0)</f>
        <v>0</v>
      </c>
      <c r="BJ346" s="18" t="s">
        <v>81</v>
      </c>
      <c r="BK346" s="144">
        <f>ROUND(I346*H346,2)</f>
        <v>0</v>
      </c>
      <c r="BL346" s="18" t="s">
        <v>368</v>
      </c>
      <c r="BM346" s="143" t="s">
        <v>1015</v>
      </c>
    </row>
    <row r="347" spans="2:51" s="12" customFormat="1" ht="11.25">
      <c r="B347" s="149"/>
      <c r="D347" s="150" t="s">
        <v>221</v>
      </c>
      <c r="E347" s="151" t="s">
        <v>19</v>
      </c>
      <c r="F347" s="152" t="s">
        <v>1016</v>
      </c>
      <c r="H347" s="151" t="s">
        <v>19</v>
      </c>
      <c r="I347" s="153"/>
      <c r="L347" s="149"/>
      <c r="M347" s="154"/>
      <c r="T347" s="155"/>
      <c r="AT347" s="151" t="s">
        <v>221</v>
      </c>
      <c r="AU347" s="151" t="s">
        <v>83</v>
      </c>
      <c r="AV347" s="12" t="s">
        <v>81</v>
      </c>
      <c r="AW347" s="12" t="s">
        <v>34</v>
      </c>
      <c r="AX347" s="12" t="s">
        <v>74</v>
      </c>
      <c r="AY347" s="151" t="s">
        <v>210</v>
      </c>
    </row>
    <row r="348" spans="2:51" s="13" customFormat="1" ht="11.25">
      <c r="B348" s="156"/>
      <c r="D348" s="150" t="s">
        <v>221</v>
      </c>
      <c r="E348" s="157" t="s">
        <v>19</v>
      </c>
      <c r="F348" s="158" t="s">
        <v>5070</v>
      </c>
      <c r="H348" s="159">
        <v>0.111</v>
      </c>
      <c r="I348" s="160"/>
      <c r="L348" s="156"/>
      <c r="M348" s="161"/>
      <c r="T348" s="162"/>
      <c r="AT348" s="157" t="s">
        <v>221</v>
      </c>
      <c r="AU348" s="157" t="s">
        <v>83</v>
      </c>
      <c r="AV348" s="13" t="s">
        <v>83</v>
      </c>
      <c r="AW348" s="13" t="s">
        <v>34</v>
      </c>
      <c r="AX348" s="13" t="s">
        <v>81</v>
      </c>
      <c r="AY348" s="157" t="s">
        <v>210</v>
      </c>
    </row>
    <row r="349" spans="2:65" s="1" customFormat="1" ht="16.5" customHeight="1">
      <c r="B349" s="33"/>
      <c r="C349" s="177" t="s">
        <v>560</v>
      </c>
      <c r="D349" s="177" t="s">
        <v>424</v>
      </c>
      <c r="E349" s="178" t="s">
        <v>1020</v>
      </c>
      <c r="F349" s="179" t="s">
        <v>987</v>
      </c>
      <c r="G349" s="180" t="s">
        <v>215</v>
      </c>
      <c r="H349" s="181">
        <v>0.21</v>
      </c>
      <c r="I349" s="182"/>
      <c r="J349" s="183">
        <f>ROUND(I349*H349,2)</f>
        <v>0</v>
      </c>
      <c r="K349" s="179" t="s">
        <v>216</v>
      </c>
      <c r="L349" s="184"/>
      <c r="M349" s="185" t="s">
        <v>19</v>
      </c>
      <c r="N349" s="186" t="s">
        <v>45</v>
      </c>
      <c r="P349" s="141">
        <f>O349*H349</f>
        <v>0</v>
      </c>
      <c r="Q349" s="141">
        <v>0.75</v>
      </c>
      <c r="R349" s="141">
        <f>Q349*H349</f>
        <v>0.1575</v>
      </c>
      <c r="S349" s="141">
        <v>0</v>
      </c>
      <c r="T349" s="142">
        <f>S349*H349</f>
        <v>0</v>
      </c>
      <c r="AR349" s="143" t="s">
        <v>498</v>
      </c>
      <c r="AT349" s="143" t="s">
        <v>424</v>
      </c>
      <c r="AU349" s="143" t="s">
        <v>83</v>
      </c>
      <c r="AY349" s="18" t="s">
        <v>210</v>
      </c>
      <c r="BE349" s="144">
        <f>IF(N349="základní",J349,0)</f>
        <v>0</v>
      </c>
      <c r="BF349" s="144">
        <f>IF(N349="snížená",J349,0)</f>
        <v>0</v>
      </c>
      <c r="BG349" s="144">
        <f>IF(N349="zákl. přenesená",J349,0)</f>
        <v>0</v>
      </c>
      <c r="BH349" s="144">
        <f>IF(N349="sníž. přenesená",J349,0)</f>
        <v>0</v>
      </c>
      <c r="BI349" s="144">
        <f>IF(N349="nulová",J349,0)</f>
        <v>0</v>
      </c>
      <c r="BJ349" s="18" t="s">
        <v>81</v>
      </c>
      <c r="BK349" s="144">
        <f>ROUND(I349*H349,2)</f>
        <v>0</v>
      </c>
      <c r="BL349" s="18" t="s">
        <v>368</v>
      </c>
      <c r="BM349" s="143" t="s">
        <v>1021</v>
      </c>
    </row>
    <row r="350" spans="2:51" s="12" customFormat="1" ht="11.25">
      <c r="B350" s="149"/>
      <c r="D350" s="150" t="s">
        <v>221</v>
      </c>
      <c r="E350" s="151" t="s">
        <v>19</v>
      </c>
      <c r="F350" s="152" t="s">
        <v>852</v>
      </c>
      <c r="H350" s="151" t="s">
        <v>19</v>
      </c>
      <c r="I350" s="153"/>
      <c r="L350" s="149"/>
      <c r="M350" s="154"/>
      <c r="T350" s="155"/>
      <c r="AT350" s="151" t="s">
        <v>221</v>
      </c>
      <c r="AU350" s="151" t="s">
        <v>83</v>
      </c>
      <c r="AV350" s="12" t="s">
        <v>81</v>
      </c>
      <c r="AW350" s="12" t="s">
        <v>34</v>
      </c>
      <c r="AX350" s="12" t="s">
        <v>74</v>
      </c>
      <c r="AY350" s="151" t="s">
        <v>210</v>
      </c>
    </row>
    <row r="351" spans="2:51" s="12" customFormat="1" ht="11.25">
      <c r="B351" s="149"/>
      <c r="D351" s="150" t="s">
        <v>221</v>
      </c>
      <c r="E351" s="151" t="s">
        <v>19</v>
      </c>
      <c r="F351" s="152" t="s">
        <v>950</v>
      </c>
      <c r="H351" s="151" t="s">
        <v>19</v>
      </c>
      <c r="I351" s="153"/>
      <c r="L351" s="149"/>
      <c r="M351" s="154"/>
      <c r="T351" s="155"/>
      <c r="AT351" s="151" t="s">
        <v>221</v>
      </c>
      <c r="AU351" s="151" t="s">
        <v>83</v>
      </c>
      <c r="AV351" s="12" t="s">
        <v>81</v>
      </c>
      <c r="AW351" s="12" t="s">
        <v>34</v>
      </c>
      <c r="AX351" s="12" t="s">
        <v>74</v>
      </c>
      <c r="AY351" s="151" t="s">
        <v>210</v>
      </c>
    </row>
    <row r="352" spans="2:51" s="13" customFormat="1" ht="11.25">
      <c r="B352" s="156"/>
      <c r="D352" s="150" t="s">
        <v>221</v>
      </c>
      <c r="E352" s="157" t="s">
        <v>19</v>
      </c>
      <c r="F352" s="158" t="s">
        <v>1022</v>
      </c>
      <c r="H352" s="159">
        <v>0.2</v>
      </c>
      <c r="I352" s="160"/>
      <c r="L352" s="156"/>
      <c r="M352" s="161"/>
      <c r="T352" s="162"/>
      <c r="AT352" s="157" t="s">
        <v>221</v>
      </c>
      <c r="AU352" s="157" t="s">
        <v>83</v>
      </c>
      <c r="AV352" s="13" t="s">
        <v>83</v>
      </c>
      <c r="AW352" s="13" t="s">
        <v>34</v>
      </c>
      <c r="AX352" s="13" t="s">
        <v>74</v>
      </c>
      <c r="AY352" s="157" t="s">
        <v>210</v>
      </c>
    </row>
    <row r="353" spans="2:51" s="15" customFormat="1" ht="11.25">
      <c r="B353" s="170"/>
      <c r="D353" s="150" t="s">
        <v>221</v>
      </c>
      <c r="E353" s="171" t="s">
        <v>19</v>
      </c>
      <c r="F353" s="172" t="s">
        <v>236</v>
      </c>
      <c r="H353" s="173">
        <v>0.2</v>
      </c>
      <c r="I353" s="174"/>
      <c r="L353" s="170"/>
      <c r="M353" s="175"/>
      <c r="T353" s="176"/>
      <c r="AT353" s="171" t="s">
        <v>221</v>
      </c>
      <c r="AU353" s="171" t="s">
        <v>83</v>
      </c>
      <c r="AV353" s="15" t="s">
        <v>217</v>
      </c>
      <c r="AW353" s="15" t="s">
        <v>34</v>
      </c>
      <c r="AX353" s="15" t="s">
        <v>81</v>
      </c>
      <c r="AY353" s="171" t="s">
        <v>210</v>
      </c>
    </row>
    <row r="354" spans="2:51" s="13" customFormat="1" ht="11.25">
      <c r="B354" s="156"/>
      <c r="D354" s="150" t="s">
        <v>221</v>
      </c>
      <c r="F354" s="158" t="s">
        <v>1023</v>
      </c>
      <c r="H354" s="159">
        <v>0.21</v>
      </c>
      <c r="I354" s="160"/>
      <c r="L354" s="156"/>
      <c r="M354" s="161"/>
      <c r="T354" s="162"/>
      <c r="AT354" s="157" t="s">
        <v>221</v>
      </c>
      <c r="AU354" s="157" t="s">
        <v>83</v>
      </c>
      <c r="AV354" s="13" t="s">
        <v>83</v>
      </c>
      <c r="AW354" s="13" t="s">
        <v>4</v>
      </c>
      <c r="AX354" s="13" t="s">
        <v>81</v>
      </c>
      <c r="AY354" s="157" t="s">
        <v>210</v>
      </c>
    </row>
    <row r="355" spans="2:65" s="1" customFormat="1" ht="16.5" customHeight="1">
      <c r="B355" s="33"/>
      <c r="C355" s="177" t="s">
        <v>566</v>
      </c>
      <c r="D355" s="177" t="s">
        <v>424</v>
      </c>
      <c r="E355" s="178" t="s">
        <v>1025</v>
      </c>
      <c r="F355" s="179" t="s">
        <v>989</v>
      </c>
      <c r="G355" s="180" t="s">
        <v>215</v>
      </c>
      <c r="H355" s="181">
        <v>0.095</v>
      </c>
      <c r="I355" s="182"/>
      <c r="J355" s="183">
        <f>ROUND(I355*H355,2)</f>
        <v>0</v>
      </c>
      <c r="K355" s="179" t="s">
        <v>216</v>
      </c>
      <c r="L355" s="184"/>
      <c r="M355" s="185" t="s">
        <v>19</v>
      </c>
      <c r="N355" s="186" t="s">
        <v>45</v>
      </c>
      <c r="P355" s="141">
        <f>O355*H355</f>
        <v>0</v>
      </c>
      <c r="Q355" s="141">
        <v>0.75</v>
      </c>
      <c r="R355" s="141">
        <f>Q355*H355</f>
        <v>0.07125000000000001</v>
      </c>
      <c r="S355" s="141">
        <v>0</v>
      </c>
      <c r="T355" s="142">
        <f>S355*H355</f>
        <v>0</v>
      </c>
      <c r="AR355" s="143" t="s">
        <v>498</v>
      </c>
      <c r="AT355" s="143" t="s">
        <v>424</v>
      </c>
      <c r="AU355" s="143" t="s">
        <v>83</v>
      </c>
      <c r="AY355" s="18" t="s">
        <v>210</v>
      </c>
      <c r="BE355" s="144">
        <f>IF(N355="základní",J355,0)</f>
        <v>0</v>
      </c>
      <c r="BF355" s="144">
        <f>IF(N355="snížená",J355,0)</f>
        <v>0</v>
      </c>
      <c r="BG355" s="144">
        <f>IF(N355="zákl. přenesená",J355,0)</f>
        <v>0</v>
      </c>
      <c r="BH355" s="144">
        <f>IF(N355="sníž. přenesená",J355,0)</f>
        <v>0</v>
      </c>
      <c r="BI355" s="144">
        <f>IF(N355="nulová",J355,0)</f>
        <v>0</v>
      </c>
      <c r="BJ355" s="18" t="s">
        <v>81</v>
      </c>
      <c r="BK355" s="144">
        <f>ROUND(I355*H355,2)</f>
        <v>0</v>
      </c>
      <c r="BL355" s="18" t="s">
        <v>368</v>
      </c>
      <c r="BM355" s="143" t="s">
        <v>1026</v>
      </c>
    </row>
    <row r="356" spans="2:51" s="12" customFormat="1" ht="11.25">
      <c r="B356" s="149"/>
      <c r="D356" s="150" t="s">
        <v>221</v>
      </c>
      <c r="E356" s="151" t="s">
        <v>19</v>
      </c>
      <c r="F356" s="152" t="s">
        <v>852</v>
      </c>
      <c r="H356" s="151" t="s">
        <v>19</v>
      </c>
      <c r="I356" s="153"/>
      <c r="L356" s="149"/>
      <c r="M356" s="154"/>
      <c r="T356" s="155"/>
      <c r="AT356" s="151" t="s">
        <v>221</v>
      </c>
      <c r="AU356" s="151" t="s">
        <v>83</v>
      </c>
      <c r="AV356" s="12" t="s">
        <v>81</v>
      </c>
      <c r="AW356" s="12" t="s">
        <v>34</v>
      </c>
      <c r="AX356" s="12" t="s">
        <v>74</v>
      </c>
      <c r="AY356" s="151" t="s">
        <v>210</v>
      </c>
    </row>
    <row r="357" spans="2:51" s="12" customFormat="1" ht="11.25">
      <c r="B357" s="149"/>
      <c r="D357" s="150" t="s">
        <v>221</v>
      </c>
      <c r="E357" s="151" t="s">
        <v>19</v>
      </c>
      <c r="F357" s="152" t="s">
        <v>950</v>
      </c>
      <c r="H357" s="151" t="s">
        <v>19</v>
      </c>
      <c r="I357" s="153"/>
      <c r="L357" s="149"/>
      <c r="M357" s="154"/>
      <c r="T357" s="155"/>
      <c r="AT357" s="151" t="s">
        <v>221</v>
      </c>
      <c r="AU357" s="151" t="s">
        <v>83</v>
      </c>
      <c r="AV357" s="12" t="s">
        <v>81</v>
      </c>
      <c r="AW357" s="12" t="s">
        <v>34</v>
      </c>
      <c r="AX357" s="12" t="s">
        <v>74</v>
      </c>
      <c r="AY357" s="151" t="s">
        <v>210</v>
      </c>
    </row>
    <row r="358" spans="2:51" s="13" customFormat="1" ht="11.25">
      <c r="B358" s="156"/>
      <c r="D358" s="150" t="s">
        <v>221</v>
      </c>
      <c r="E358" s="157" t="s">
        <v>19</v>
      </c>
      <c r="F358" s="158" t="s">
        <v>1027</v>
      </c>
      <c r="H358" s="159">
        <v>0.09</v>
      </c>
      <c r="I358" s="160"/>
      <c r="L358" s="156"/>
      <c r="M358" s="161"/>
      <c r="T358" s="162"/>
      <c r="AT358" s="157" t="s">
        <v>221</v>
      </c>
      <c r="AU358" s="157" t="s">
        <v>83</v>
      </c>
      <c r="AV358" s="13" t="s">
        <v>83</v>
      </c>
      <c r="AW358" s="13" t="s">
        <v>34</v>
      </c>
      <c r="AX358" s="13" t="s">
        <v>74</v>
      </c>
      <c r="AY358" s="157" t="s">
        <v>210</v>
      </c>
    </row>
    <row r="359" spans="2:51" s="15" customFormat="1" ht="11.25">
      <c r="B359" s="170"/>
      <c r="D359" s="150" t="s">
        <v>221</v>
      </c>
      <c r="E359" s="171" t="s">
        <v>19</v>
      </c>
      <c r="F359" s="172" t="s">
        <v>236</v>
      </c>
      <c r="H359" s="173">
        <v>0.09</v>
      </c>
      <c r="I359" s="174"/>
      <c r="L359" s="170"/>
      <c r="M359" s="175"/>
      <c r="T359" s="176"/>
      <c r="AT359" s="171" t="s">
        <v>221</v>
      </c>
      <c r="AU359" s="171" t="s">
        <v>83</v>
      </c>
      <c r="AV359" s="15" t="s">
        <v>217</v>
      </c>
      <c r="AW359" s="15" t="s">
        <v>34</v>
      </c>
      <c r="AX359" s="15" t="s">
        <v>81</v>
      </c>
      <c r="AY359" s="171" t="s">
        <v>210</v>
      </c>
    </row>
    <row r="360" spans="2:51" s="13" customFormat="1" ht="11.25">
      <c r="B360" s="156"/>
      <c r="D360" s="150" t="s">
        <v>221</v>
      </c>
      <c r="F360" s="158" t="s">
        <v>1028</v>
      </c>
      <c r="H360" s="159">
        <v>0.095</v>
      </c>
      <c r="I360" s="160"/>
      <c r="L360" s="156"/>
      <c r="M360" s="161"/>
      <c r="T360" s="162"/>
      <c r="AT360" s="157" t="s">
        <v>221</v>
      </c>
      <c r="AU360" s="157" t="s">
        <v>83</v>
      </c>
      <c r="AV360" s="13" t="s">
        <v>83</v>
      </c>
      <c r="AW360" s="13" t="s">
        <v>4</v>
      </c>
      <c r="AX360" s="13" t="s">
        <v>81</v>
      </c>
      <c r="AY360" s="157" t="s">
        <v>210</v>
      </c>
    </row>
    <row r="361" spans="2:65" s="1" customFormat="1" ht="24.2" customHeight="1">
      <c r="B361" s="33"/>
      <c r="C361" s="132" t="s">
        <v>572</v>
      </c>
      <c r="D361" s="132" t="s">
        <v>212</v>
      </c>
      <c r="E361" s="133" t="s">
        <v>1043</v>
      </c>
      <c r="F361" s="134" t="s">
        <v>1044</v>
      </c>
      <c r="G361" s="135" t="s">
        <v>417</v>
      </c>
      <c r="H361" s="136">
        <v>144</v>
      </c>
      <c r="I361" s="137"/>
      <c r="J361" s="138">
        <f>ROUND(I361*H361,2)</f>
        <v>0</v>
      </c>
      <c r="K361" s="134" t="s">
        <v>216</v>
      </c>
      <c r="L361" s="33"/>
      <c r="M361" s="139" t="s">
        <v>19</v>
      </c>
      <c r="N361" s="140" t="s">
        <v>45</v>
      </c>
      <c r="P361" s="141">
        <f>O361*H361</f>
        <v>0</v>
      </c>
      <c r="Q361" s="141">
        <v>0</v>
      </c>
      <c r="R361" s="141">
        <f>Q361*H361</f>
        <v>0</v>
      </c>
      <c r="S361" s="141">
        <v>0.01232</v>
      </c>
      <c r="T361" s="142">
        <f>S361*H361</f>
        <v>1.7740799999999999</v>
      </c>
      <c r="AR361" s="143" t="s">
        <v>368</v>
      </c>
      <c r="AT361" s="143" t="s">
        <v>212</v>
      </c>
      <c r="AU361" s="143" t="s">
        <v>83</v>
      </c>
      <c r="AY361" s="18" t="s">
        <v>210</v>
      </c>
      <c r="BE361" s="144">
        <f>IF(N361="základní",J361,0)</f>
        <v>0</v>
      </c>
      <c r="BF361" s="144">
        <f>IF(N361="snížená",J361,0)</f>
        <v>0</v>
      </c>
      <c r="BG361" s="144">
        <f>IF(N361="zákl. přenesená",J361,0)</f>
        <v>0</v>
      </c>
      <c r="BH361" s="144">
        <f>IF(N361="sníž. přenesená",J361,0)</f>
        <v>0</v>
      </c>
      <c r="BI361" s="144">
        <f>IF(N361="nulová",J361,0)</f>
        <v>0</v>
      </c>
      <c r="BJ361" s="18" t="s">
        <v>81</v>
      </c>
      <c r="BK361" s="144">
        <f>ROUND(I361*H361,2)</f>
        <v>0</v>
      </c>
      <c r="BL361" s="18" t="s">
        <v>368</v>
      </c>
      <c r="BM361" s="143" t="s">
        <v>1045</v>
      </c>
    </row>
    <row r="362" spans="2:47" s="1" customFormat="1" ht="11.25">
      <c r="B362" s="33"/>
      <c r="D362" s="145" t="s">
        <v>219</v>
      </c>
      <c r="F362" s="146" t="s">
        <v>1046</v>
      </c>
      <c r="I362" s="147"/>
      <c r="L362" s="33"/>
      <c r="M362" s="148"/>
      <c r="T362" s="54"/>
      <c r="AT362" s="18" t="s">
        <v>219</v>
      </c>
      <c r="AU362" s="18" t="s">
        <v>83</v>
      </c>
    </row>
    <row r="363" spans="2:51" s="12" customFormat="1" ht="11.25">
      <c r="B363" s="149"/>
      <c r="D363" s="150" t="s">
        <v>221</v>
      </c>
      <c r="E363" s="151" t="s">
        <v>19</v>
      </c>
      <c r="F363" s="152" t="s">
        <v>852</v>
      </c>
      <c r="H363" s="151" t="s">
        <v>19</v>
      </c>
      <c r="I363" s="153"/>
      <c r="L363" s="149"/>
      <c r="M363" s="154"/>
      <c r="T363" s="155"/>
      <c r="AT363" s="151" t="s">
        <v>221</v>
      </c>
      <c r="AU363" s="151" t="s">
        <v>83</v>
      </c>
      <c r="AV363" s="12" t="s">
        <v>81</v>
      </c>
      <c r="AW363" s="12" t="s">
        <v>34</v>
      </c>
      <c r="AX363" s="12" t="s">
        <v>74</v>
      </c>
      <c r="AY363" s="151" t="s">
        <v>210</v>
      </c>
    </row>
    <row r="364" spans="2:51" s="12" customFormat="1" ht="11.25">
      <c r="B364" s="149"/>
      <c r="D364" s="150" t="s">
        <v>221</v>
      </c>
      <c r="E364" s="151" t="s">
        <v>19</v>
      </c>
      <c r="F364" s="152" t="s">
        <v>1047</v>
      </c>
      <c r="H364" s="151" t="s">
        <v>19</v>
      </c>
      <c r="I364" s="153"/>
      <c r="L364" s="149"/>
      <c r="M364" s="154"/>
      <c r="T364" s="155"/>
      <c r="AT364" s="151" t="s">
        <v>221</v>
      </c>
      <c r="AU364" s="151" t="s">
        <v>83</v>
      </c>
      <c r="AV364" s="12" t="s">
        <v>81</v>
      </c>
      <c r="AW364" s="12" t="s">
        <v>34</v>
      </c>
      <c r="AX364" s="12" t="s">
        <v>74</v>
      </c>
      <c r="AY364" s="151" t="s">
        <v>210</v>
      </c>
    </row>
    <row r="365" spans="2:51" s="12" customFormat="1" ht="11.25">
      <c r="B365" s="149"/>
      <c r="D365" s="150" t="s">
        <v>221</v>
      </c>
      <c r="E365" s="151" t="s">
        <v>19</v>
      </c>
      <c r="F365" s="152" t="s">
        <v>950</v>
      </c>
      <c r="H365" s="151" t="s">
        <v>19</v>
      </c>
      <c r="I365" s="153"/>
      <c r="L365" s="149"/>
      <c r="M365" s="154"/>
      <c r="T365" s="155"/>
      <c r="AT365" s="151" t="s">
        <v>221</v>
      </c>
      <c r="AU365" s="151" t="s">
        <v>83</v>
      </c>
      <c r="AV365" s="12" t="s">
        <v>81</v>
      </c>
      <c r="AW365" s="12" t="s">
        <v>34</v>
      </c>
      <c r="AX365" s="12" t="s">
        <v>74</v>
      </c>
      <c r="AY365" s="151" t="s">
        <v>210</v>
      </c>
    </row>
    <row r="366" spans="2:51" s="13" customFormat="1" ht="11.25">
      <c r="B366" s="156"/>
      <c r="D366" s="150" t="s">
        <v>221</v>
      </c>
      <c r="E366" s="157" t="s">
        <v>19</v>
      </c>
      <c r="F366" s="158" t="s">
        <v>5071</v>
      </c>
      <c r="H366" s="159">
        <v>70</v>
      </c>
      <c r="I366" s="160"/>
      <c r="L366" s="156"/>
      <c r="M366" s="161"/>
      <c r="T366" s="162"/>
      <c r="AT366" s="157" t="s">
        <v>221</v>
      </c>
      <c r="AU366" s="157" t="s">
        <v>83</v>
      </c>
      <c r="AV366" s="13" t="s">
        <v>83</v>
      </c>
      <c r="AW366" s="13" t="s">
        <v>34</v>
      </c>
      <c r="AX366" s="13" t="s">
        <v>74</v>
      </c>
      <c r="AY366" s="157" t="s">
        <v>210</v>
      </c>
    </row>
    <row r="367" spans="2:51" s="12" customFormat="1" ht="11.25">
      <c r="B367" s="149"/>
      <c r="D367" s="150" t="s">
        <v>221</v>
      </c>
      <c r="E367" s="151" t="s">
        <v>19</v>
      </c>
      <c r="F367" s="152" t="s">
        <v>2315</v>
      </c>
      <c r="H367" s="151" t="s">
        <v>19</v>
      </c>
      <c r="I367" s="153"/>
      <c r="L367" s="149"/>
      <c r="M367" s="154"/>
      <c r="T367" s="155"/>
      <c r="AT367" s="151" t="s">
        <v>221</v>
      </c>
      <c r="AU367" s="151" t="s">
        <v>83</v>
      </c>
      <c r="AV367" s="12" t="s">
        <v>81</v>
      </c>
      <c r="AW367" s="12" t="s">
        <v>34</v>
      </c>
      <c r="AX367" s="12" t="s">
        <v>74</v>
      </c>
      <c r="AY367" s="151" t="s">
        <v>210</v>
      </c>
    </row>
    <row r="368" spans="2:51" s="13" customFormat="1" ht="11.25">
      <c r="B368" s="156"/>
      <c r="D368" s="150" t="s">
        <v>221</v>
      </c>
      <c r="E368" s="157" t="s">
        <v>19</v>
      </c>
      <c r="F368" s="158" t="s">
        <v>5072</v>
      </c>
      <c r="H368" s="159">
        <v>74</v>
      </c>
      <c r="I368" s="160"/>
      <c r="L368" s="156"/>
      <c r="M368" s="161"/>
      <c r="T368" s="162"/>
      <c r="AT368" s="157" t="s">
        <v>221</v>
      </c>
      <c r="AU368" s="157" t="s">
        <v>83</v>
      </c>
      <c r="AV368" s="13" t="s">
        <v>83</v>
      </c>
      <c r="AW368" s="13" t="s">
        <v>34</v>
      </c>
      <c r="AX368" s="13" t="s">
        <v>74</v>
      </c>
      <c r="AY368" s="157" t="s">
        <v>210</v>
      </c>
    </row>
    <row r="369" spans="2:51" s="15" customFormat="1" ht="11.25">
      <c r="B369" s="170"/>
      <c r="D369" s="150" t="s">
        <v>221</v>
      </c>
      <c r="E369" s="171" t="s">
        <v>19</v>
      </c>
      <c r="F369" s="172" t="s">
        <v>236</v>
      </c>
      <c r="H369" s="173">
        <v>144</v>
      </c>
      <c r="I369" s="174"/>
      <c r="L369" s="170"/>
      <c r="M369" s="175"/>
      <c r="T369" s="176"/>
      <c r="AT369" s="171" t="s">
        <v>221</v>
      </c>
      <c r="AU369" s="171" t="s">
        <v>83</v>
      </c>
      <c r="AV369" s="15" t="s">
        <v>217</v>
      </c>
      <c r="AW369" s="15" t="s">
        <v>34</v>
      </c>
      <c r="AX369" s="15" t="s">
        <v>81</v>
      </c>
      <c r="AY369" s="171" t="s">
        <v>210</v>
      </c>
    </row>
    <row r="370" spans="2:65" s="1" customFormat="1" ht="24.2" customHeight="1">
      <c r="B370" s="33"/>
      <c r="C370" s="132" t="s">
        <v>578</v>
      </c>
      <c r="D370" s="132" t="s">
        <v>212</v>
      </c>
      <c r="E370" s="133" t="s">
        <v>1061</v>
      </c>
      <c r="F370" s="134" t="s">
        <v>1062</v>
      </c>
      <c r="G370" s="135" t="s">
        <v>417</v>
      </c>
      <c r="H370" s="136">
        <v>116.5</v>
      </c>
      <c r="I370" s="137"/>
      <c r="J370" s="138">
        <f>ROUND(I370*H370,2)</f>
        <v>0</v>
      </c>
      <c r="K370" s="134" t="s">
        <v>216</v>
      </c>
      <c r="L370" s="33"/>
      <c r="M370" s="139" t="s">
        <v>19</v>
      </c>
      <c r="N370" s="140" t="s">
        <v>45</v>
      </c>
      <c r="P370" s="141">
        <f>O370*H370</f>
        <v>0</v>
      </c>
      <c r="Q370" s="141">
        <v>8E-05</v>
      </c>
      <c r="R370" s="141">
        <f>Q370*H370</f>
        <v>0.00932</v>
      </c>
      <c r="S370" s="141">
        <v>0</v>
      </c>
      <c r="T370" s="142">
        <f>S370*H370</f>
        <v>0</v>
      </c>
      <c r="AR370" s="143" t="s">
        <v>368</v>
      </c>
      <c r="AT370" s="143" t="s">
        <v>212</v>
      </c>
      <c r="AU370" s="143" t="s">
        <v>83</v>
      </c>
      <c r="AY370" s="18" t="s">
        <v>210</v>
      </c>
      <c r="BE370" s="144">
        <f>IF(N370="základní",J370,0)</f>
        <v>0</v>
      </c>
      <c r="BF370" s="144">
        <f>IF(N370="snížená",J370,0)</f>
        <v>0</v>
      </c>
      <c r="BG370" s="144">
        <f>IF(N370="zákl. přenesená",J370,0)</f>
        <v>0</v>
      </c>
      <c r="BH370" s="144">
        <f>IF(N370="sníž. přenesená",J370,0)</f>
        <v>0</v>
      </c>
      <c r="BI370" s="144">
        <f>IF(N370="nulová",J370,0)</f>
        <v>0</v>
      </c>
      <c r="BJ370" s="18" t="s">
        <v>81</v>
      </c>
      <c r="BK370" s="144">
        <f>ROUND(I370*H370,2)</f>
        <v>0</v>
      </c>
      <c r="BL370" s="18" t="s">
        <v>368</v>
      </c>
      <c r="BM370" s="143" t="s">
        <v>1063</v>
      </c>
    </row>
    <row r="371" spans="2:47" s="1" customFormat="1" ht="11.25">
      <c r="B371" s="33"/>
      <c r="D371" s="145" t="s">
        <v>219</v>
      </c>
      <c r="F371" s="146" t="s">
        <v>1064</v>
      </c>
      <c r="I371" s="147"/>
      <c r="L371" s="33"/>
      <c r="M371" s="148"/>
      <c r="T371" s="54"/>
      <c r="AT371" s="18" t="s">
        <v>219</v>
      </c>
      <c r="AU371" s="18" t="s">
        <v>83</v>
      </c>
    </row>
    <row r="372" spans="2:51" s="12" customFormat="1" ht="11.25">
      <c r="B372" s="149"/>
      <c r="D372" s="150" t="s">
        <v>221</v>
      </c>
      <c r="E372" s="151" t="s">
        <v>19</v>
      </c>
      <c r="F372" s="152" t="s">
        <v>852</v>
      </c>
      <c r="H372" s="151" t="s">
        <v>19</v>
      </c>
      <c r="I372" s="153"/>
      <c r="L372" s="149"/>
      <c r="M372" s="154"/>
      <c r="T372" s="155"/>
      <c r="AT372" s="151" t="s">
        <v>221</v>
      </c>
      <c r="AU372" s="151" t="s">
        <v>83</v>
      </c>
      <c r="AV372" s="12" t="s">
        <v>81</v>
      </c>
      <c r="AW372" s="12" t="s">
        <v>34</v>
      </c>
      <c r="AX372" s="12" t="s">
        <v>74</v>
      </c>
      <c r="AY372" s="151" t="s">
        <v>210</v>
      </c>
    </row>
    <row r="373" spans="2:51" s="12" customFormat="1" ht="11.25">
      <c r="B373" s="149"/>
      <c r="D373" s="150" t="s">
        <v>221</v>
      </c>
      <c r="E373" s="151" t="s">
        <v>19</v>
      </c>
      <c r="F373" s="152" t="s">
        <v>950</v>
      </c>
      <c r="H373" s="151" t="s">
        <v>19</v>
      </c>
      <c r="I373" s="153"/>
      <c r="L373" s="149"/>
      <c r="M373" s="154"/>
      <c r="T373" s="155"/>
      <c r="AT373" s="151" t="s">
        <v>221</v>
      </c>
      <c r="AU373" s="151" t="s">
        <v>83</v>
      </c>
      <c r="AV373" s="12" t="s">
        <v>81</v>
      </c>
      <c r="AW373" s="12" t="s">
        <v>34</v>
      </c>
      <c r="AX373" s="12" t="s">
        <v>74</v>
      </c>
      <c r="AY373" s="151" t="s">
        <v>210</v>
      </c>
    </row>
    <row r="374" spans="2:51" s="12" customFormat="1" ht="11.25">
      <c r="B374" s="149"/>
      <c r="D374" s="150" t="s">
        <v>221</v>
      </c>
      <c r="E374" s="151" t="s">
        <v>19</v>
      </c>
      <c r="F374" s="152" t="s">
        <v>1069</v>
      </c>
      <c r="H374" s="151" t="s">
        <v>19</v>
      </c>
      <c r="I374" s="153"/>
      <c r="L374" s="149"/>
      <c r="M374" s="154"/>
      <c r="T374" s="155"/>
      <c r="AT374" s="151" t="s">
        <v>221</v>
      </c>
      <c r="AU374" s="151" t="s">
        <v>83</v>
      </c>
      <c r="AV374" s="12" t="s">
        <v>81</v>
      </c>
      <c r="AW374" s="12" t="s">
        <v>34</v>
      </c>
      <c r="AX374" s="12" t="s">
        <v>74</v>
      </c>
      <c r="AY374" s="151" t="s">
        <v>210</v>
      </c>
    </row>
    <row r="375" spans="2:51" s="13" customFormat="1" ht="11.25">
      <c r="B375" s="156"/>
      <c r="D375" s="150" t="s">
        <v>221</v>
      </c>
      <c r="E375" s="157" t="s">
        <v>19</v>
      </c>
      <c r="F375" s="158" t="s">
        <v>1101</v>
      </c>
      <c r="H375" s="159">
        <v>13</v>
      </c>
      <c r="I375" s="160"/>
      <c r="L375" s="156"/>
      <c r="M375" s="161"/>
      <c r="T375" s="162"/>
      <c r="AT375" s="157" t="s">
        <v>221</v>
      </c>
      <c r="AU375" s="157" t="s">
        <v>83</v>
      </c>
      <c r="AV375" s="13" t="s">
        <v>83</v>
      </c>
      <c r="AW375" s="13" t="s">
        <v>34</v>
      </c>
      <c r="AX375" s="13" t="s">
        <v>74</v>
      </c>
      <c r="AY375" s="157" t="s">
        <v>210</v>
      </c>
    </row>
    <row r="376" spans="2:51" s="12" customFormat="1" ht="11.25">
      <c r="B376" s="149"/>
      <c r="D376" s="150" t="s">
        <v>221</v>
      </c>
      <c r="E376" s="151" t="s">
        <v>19</v>
      </c>
      <c r="F376" s="152" t="s">
        <v>5073</v>
      </c>
      <c r="H376" s="151" t="s">
        <v>19</v>
      </c>
      <c r="I376" s="153"/>
      <c r="L376" s="149"/>
      <c r="M376" s="154"/>
      <c r="T376" s="155"/>
      <c r="AT376" s="151" t="s">
        <v>221</v>
      </c>
      <c r="AU376" s="151" t="s">
        <v>83</v>
      </c>
      <c r="AV376" s="12" t="s">
        <v>81</v>
      </c>
      <c r="AW376" s="12" t="s">
        <v>34</v>
      </c>
      <c r="AX376" s="12" t="s">
        <v>74</v>
      </c>
      <c r="AY376" s="151" t="s">
        <v>210</v>
      </c>
    </row>
    <row r="377" spans="2:51" s="13" customFormat="1" ht="11.25">
      <c r="B377" s="156"/>
      <c r="D377" s="150" t="s">
        <v>221</v>
      </c>
      <c r="E377" s="157" t="s">
        <v>19</v>
      </c>
      <c r="F377" s="158" t="s">
        <v>5074</v>
      </c>
      <c r="H377" s="159">
        <v>4.5</v>
      </c>
      <c r="I377" s="160"/>
      <c r="L377" s="156"/>
      <c r="M377" s="161"/>
      <c r="T377" s="162"/>
      <c r="AT377" s="157" t="s">
        <v>221</v>
      </c>
      <c r="AU377" s="157" t="s">
        <v>83</v>
      </c>
      <c r="AV377" s="13" t="s">
        <v>83</v>
      </c>
      <c r="AW377" s="13" t="s">
        <v>34</v>
      </c>
      <c r="AX377" s="13" t="s">
        <v>74</v>
      </c>
      <c r="AY377" s="157" t="s">
        <v>210</v>
      </c>
    </row>
    <row r="378" spans="2:51" s="12" customFormat="1" ht="11.25">
      <c r="B378" s="149"/>
      <c r="D378" s="150" t="s">
        <v>221</v>
      </c>
      <c r="E378" s="151" t="s">
        <v>19</v>
      </c>
      <c r="F378" s="152" t="s">
        <v>5075</v>
      </c>
      <c r="H378" s="151" t="s">
        <v>19</v>
      </c>
      <c r="I378" s="153"/>
      <c r="L378" s="149"/>
      <c r="M378" s="154"/>
      <c r="T378" s="155"/>
      <c r="AT378" s="151" t="s">
        <v>221</v>
      </c>
      <c r="AU378" s="151" t="s">
        <v>83</v>
      </c>
      <c r="AV378" s="12" t="s">
        <v>81</v>
      </c>
      <c r="AW378" s="12" t="s">
        <v>34</v>
      </c>
      <c r="AX378" s="12" t="s">
        <v>74</v>
      </c>
      <c r="AY378" s="151" t="s">
        <v>210</v>
      </c>
    </row>
    <row r="379" spans="2:51" s="13" customFormat="1" ht="11.25">
      <c r="B379" s="156"/>
      <c r="D379" s="150" t="s">
        <v>221</v>
      </c>
      <c r="E379" s="157" t="s">
        <v>19</v>
      </c>
      <c r="F379" s="158" t="s">
        <v>1067</v>
      </c>
      <c r="H379" s="159">
        <v>9</v>
      </c>
      <c r="I379" s="160"/>
      <c r="L379" s="156"/>
      <c r="M379" s="161"/>
      <c r="T379" s="162"/>
      <c r="AT379" s="157" t="s">
        <v>221</v>
      </c>
      <c r="AU379" s="157" t="s">
        <v>83</v>
      </c>
      <c r="AV379" s="13" t="s">
        <v>83</v>
      </c>
      <c r="AW379" s="13" t="s">
        <v>34</v>
      </c>
      <c r="AX379" s="13" t="s">
        <v>74</v>
      </c>
      <c r="AY379" s="157" t="s">
        <v>210</v>
      </c>
    </row>
    <row r="380" spans="2:51" s="12" customFormat="1" ht="11.25">
      <c r="B380" s="149"/>
      <c r="D380" s="150" t="s">
        <v>221</v>
      </c>
      <c r="E380" s="151" t="s">
        <v>19</v>
      </c>
      <c r="F380" s="152" t="s">
        <v>5076</v>
      </c>
      <c r="H380" s="151" t="s">
        <v>19</v>
      </c>
      <c r="I380" s="153"/>
      <c r="L380" s="149"/>
      <c r="M380" s="154"/>
      <c r="T380" s="155"/>
      <c r="AT380" s="151" t="s">
        <v>221</v>
      </c>
      <c r="AU380" s="151" t="s">
        <v>83</v>
      </c>
      <c r="AV380" s="12" t="s">
        <v>81</v>
      </c>
      <c r="AW380" s="12" t="s">
        <v>34</v>
      </c>
      <c r="AX380" s="12" t="s">
        <v>74</v>
      </c>
      <c r="AY380" s="151" t="s">
        <v>210</v>
      </c>
    </row>
    <row r="381" spans="2:51" s="13" customFormat="1" ht="11.25">
      <c r="B381" s="156"/>
      <c r="D381" s="150" t="s">
        <v>221</v>
      </c>
      <c r="E381" s="157" t="s">
        <v>19</v>
      </c>
      <c r="F381" s="158" t="s">
        <v>1067</v>
      </c>
      <c r="H381" s="159">
        <v>9</v>
      </c>
      <c r="I381" s="160"/>
      <c r="L381" s="156"/>
      <c r="M381" s="161"/>
      <c r="T381" s="162"/>
      <c r="AT381" s="157" t="s">
        <v>221</v>
      </c>
      <c r="AU381" s="157" t="s">
        <v>83</v>
      </c>
      <c r="AV381" s="13" t="s">
        <v>83</v>
      </c>
      <c r="AW381" s="13" t="s">
        <v>34</v>
      </c>
      <c r="AX381" s="13" t="s">
        <v>74</v>
      </c>
      <c r="AY381" s="157" t="s">
        <v>210</v>
      </c>
    </row>
    <row r="382" spans="2:51" s="12" customFormat="1" ht="11.25">
      <c r="B382" s="149"/>
      <c r="D382" s="150" t="s">
        <v>221</v>
      </c>
      <c r="E382" s="151" t="s">
        <v>19</v>
      </c>
      <c r="F382" s="152" t="s">
        <v>5077</v>
      </c>
      <c r="H382" s="151" t="s">
        <v>19</v>
      </c>
      <c r="I382" s="153"/>
      <c r="L382" s="149"/>
      <c r="M382" s="154"/>
      <c r="T382" s="155"/>
      <c r="AT382" s="151" t="s">
        <v>221</v>
      </c>
      <c r="AU382" s="151" t="s">
        <v>83</v>
      </c>
      <c r="AV382" s="12" t="s">
        <v>81</v>
      </c>
      <c r="AW382" s="12" t="s">
        <v>34</v>
      </c>
      <c r="AX382" s="12" t="s">
        <v>74</v>
      </c>
      <c r="AY382" s="151" t="s">
        <v>210</v>
      </c>
    </row>
    <row r="383" spans="2:51" s="13" customFormat="1" ht="11.25">
      <c r="B383" s="156"/>
      <c r="D383" s="150" t="s">
        <v>221</v>
      </c>
      <c r="E383" s="157" t="s">
        <v>19</v>
      </c>
      <c r="F383" s="158" t="s">
        <v>5078</v>
      </c>
      <c r="H383" s="159">
        <v>24</v>
      </c>
      <c r="I383" s="160"/>
      <c r="L383" s="156"/>
      <c r="M383" s="161"/>
      <c r="T383" s="162"/>
      <c r="AT383" s="157" t="s">
        <v>221</v>
      </c>
      <c r="AU383" s="157" t="s">
        <v>83</v>
      </c>
      <c r="AV383" s="13" t="s">
        <v>83</v>
      </c>
      <c r="AW383" s="13" t="s">
        <v>34</v>
      </c>
      <c r="AX383" s="13" t="s">
        <v>74</v>
      </c>
      <c r="AY383" s="157" t="s">
        <v>210</v>
      </c>
    </row>
    <row r="384" spans="2:51" s="12" customFormat="1" ht="11.25">
      <c r="B384" s="149"/>
      <c r="D384" s="150" t="s">
        <v>221</v>
      </c>
      <c r="E384" s="151" t="s">
        <v>19</v>
      </c>
      <c r="F384" s="152" t="s">
        <v>5079</v>
      </c>
      <c r="H384" s="151" t="s">
        <v>19</v>
      </c>
      <c r="I384" s="153"/>
      <c r="L384" s="149"/>
      <c r="M384" s="154"/>
      <c r="T384" s="155"/>
      <c r="AT384" s="151" t="s">
        <v>221</v>
      </c>
      <c r="AU384" s="151" t="s">
        <v>83</v>
      </c>
      <c r="AV384" s="12" t="s">
        <v>81</v>
      </c>
      <c r="AW384" s="12" t="s">
        <v>34</v>
      </c>
      <c r="AX384" s="12" t="s">
        <v>74</v>
      </c>
      <c r="AY384" s="151" t="s">
        <v>210</v>
      </c>
    </row>
    <row r="385" spans="2:51" s="13" customFormat="1" ht="11.25">
      <c r="B385" s="156"/>
      <c r="D385" s="150" t="s">
        <v>221</v>
      </c>
      <c r="E385" s="157" t="s">
        <v>19</v>
      </c>
      <c r="F385" s="158" t="s">
        <v>1079</v>
      </c>
      <c r="H385" s="159">
        <v>27</v>
      </c>
      <c r="I385" s="160"/>
      <c r="L385" s="156"/>
      <c r="M385" s="161"/>
      <c r="T385" s="162"/>
      <c r="AT385" s="157" t="s">
        <v>221</v>
      </c>
      <c r="AU385" s="157" t="s">
        <v>83</v>
      </c>
      <c r="AV385" s="13" t="s">
        <v>83</v>
      </c>
      <c r="AW385" s="13" t="s">
        <v>34</v>
      </c>
      <c r="AX385" s="13" t="s">
        <v>74</v>
      </c>
      <c r="AY385" s="157" t="s">
        <v>210</v>
      </c>
    </row>
    <row r="386" spans="2:51" s="12" customFormat="1" ht="11.25">
      <c r="B386" s="149"/>
      <c r="D386" s="150" t="s">
        <v>221</v>
      </c>
      <c r="E386" s="151" t="s">
        <v>19</v>
      </c>
      <c r="F386" s="152" t="s">
        <v>2315</v>
      </c>
      <c r="H386" s="151" t="s">
        <v>19</v>
      </c>
      <c r="I386" s="153"/>
      <c r="L386" s="149"/>
      <c r="M386" s="154"/>
      <c r="T386" s="155"/>
      <c r="AT386" s="151" t="s">
        <v>221</v>
      </c>
      <c r="AU386" s="151" t="s">
        <v>83</v>
      </c>
      <c r="AV386" s="12" t="s">
        <v>81</v>
      </c>
      <c r="AW386" s="12" t="s">
        <v>34</v>
      </c>
      <c r="AX386" s="12" t="s">
        <v>74</v>
      </c>
      <c r="AY386" s="151" t="s">
        <v>210</v>
      </c>
    </row>
    <row r="387" spans="2:51" s="12" customFormat="1" ht="11.25">
      <c r="B387" s="149"/>
      <c r="D387" s="150" t="s">
        <v>221</v>
      </c>
      <c r="E387" s="151" t="s">
        <v>19</v>
      </c>
      <c r="F387" s="152" t="s">
        <v>5080</v>
      </c>
      <c r="H387" s="151" t="s">
        <v>19</v>
      </c>
      <c r="I387" s="153"/>
      <c r="L387" s="149"/>
      <c r="M387" s="154"/>
      <c r="T387" s="155"/>
      <c r="AT387" s="151" t="s">
        <v>221</v>
      </c>
      <c r="AU387" s="151" t="s">
        <v>83</v>
      </c>
      <c r="AV387" s="12" t="s">
        <v>81</v>
      </c>
      <c r="AW387" s="12" t="s">
        <v>34</v>
      </c>
      <c r="AX387" s="12" t="s">
        <v>74</v>
      </c>
      <c r="AY387" s="151" t="s">
        <v>210</v>
      </c>
    </row>
    <row r="388" spans="2:51" s="13" customFormat="1" ht="11.25">
      <c r="B388" s="156"/>
      <c r="D388" s="150" t="s">
        <v>221</v>
      </c>
      <c r="E388" s="157" t="s">
        <v>19</v>
      </c>
      <c r="F388" s="158" t="s">
        <v>5081</v>
      </c>
      <c r="H388" s="159">
        <v>12</v>
      </c>
      <c r="I388" s="160"/>
      <c r="L388" s="156"/>
      <c r="M388" s="161"/>
      <c r="T388" s="162"/>
      <c r="AT388" s="157" t="s">
        <v>221</v>
      </c>
      <c r="AU388" s="157" t="s">
        <v>83</v>
      </c>
      <c r="AV388" s="13" t="s">
        <v>83</v>
      </c>
      <c r="AW388" s="13" t="s">
        <v>34</v>
      </c>
      <c r="AX388" s="13" t="s">
        <v>74</v>
      </c>
      <c r="AY388" s="157" t="s">
        <v>210</v>
      </c>
    </row>
    <row r="389" spans="2:51" s="12" customFormat="1" ht="11.25">
      <c r="B389" s="149"/>
      <c r="D389" s="150" t="s">
        <v>221</v>
      </c>
      <c r="E389" s="151" t="s">
        <v>19</v>
      </c>
      <c r="F389" s="152" t="s">
        <v>5082</v>
      </c>
      <c r="H389" s="151" t="s">
        <v>19</v>
      </c>
      <c r="I389" s="153"/>
      <c r="L389" s="149"/>
      <c r="M389" s="154"/>
      <c r="T389" s="155"/>
      <c r="AT389" s="151" t="s">
        <v>221</v>
      </c>
      <c r="AU389" s="151" t="s">
        <v>83</v>
      </c>
      <c r="AV389" s="12" t="s">
        <v>81</v>
      </c>
      <c r="AW389" s="12" t="s">
        <v>34</v>
      </c>
      <c r="AX389" s="12" t="s">
        <v>74</v>
      </c>
      <c r="AY389" s="151" t="s">
        <v>210</v>
      </c>
    </row>
    <row r="390" spans="2:51" s="13" customFormat="1" ht="11.25">
      <c r="B390" s="156"/>
      <c r="D390" s="150" t="s">
        <v>221</v>
      </c>
      <c r="E390" s="157" t="s">
        <v>19</v>
      </c>
      <c r="F390" s="158" t="s">
        <v>1067</v>
      </c>
      <c r="H390" s="159">
        <v>9</v>
      </c>
      <c r="I390" s="160"/>
      <c r="L390" s="156"/>
      <c r="M390" s="161"/>
      <c r="T390" s="162"/>
      <c r="AT390" s="157" t="s">
        <v>221</v>
      </c>
      <c r="AU390" s="157" t="s">
        <v>83</v>
      </c>
      <c r="AV390" s="13" t="s">
        <v>83</v>
      </c>
      <c r="AW390" s="13" t="s">
        <v>34</v>
      </c>
      <c r="AX390" s="13" t="s">
        <v>74</v>
      </c>
      <c r="AY390" s="157" t="s">
        <v>210</v>
      </c>
    </row>
    <row r="391" spans="2:51" s="12" customFormat="1" ht="11.25">
      <c r="B391" s="149"/>
      <c r="D391" s="150" t="s">
        <v>221</v>
      </c>
      <c r="E391" s="151" t="s">
        <v>19</v>
      </c>
      <c r="F391" s="152" t="s">
        <v>5083</v>
      </c>
      <c r="H391" s="151" t="s">
        <v>19</v>
      </c>
      <c r="I391" s="153"/>
      <c r="L391" s="149"/>
      <c r="M391" s="154"/>
      <c r="T391" s="155"/>
      <c r="AT391" s="151" t="s">
        <v>221</v>
      </c>
      <c r="AU391" s="151" t="s">
        <v>83</v>
      </c>
      <c r="AV391" s="12" t="s">
        <v>81</v>
      </c>
      <c r="AW391" s="12" t="s">
        <v>34</v>
      </c>
      <c r="AX391" s="12" t="s">
        <v>74</v>
      </c>
      <c r="AY391" s="151" t="s">
        <v>210</v>
      </c>
    </row>
    <row r="392" spans="2:51" s="13" customFormat="1" ht="11.25">
      <c r="B392" s="156"/>
      <c r="D392" s="150" t="s">
        <v>221</v>
      </c>
      <c r="E392" s="157" t="s">
        <v>19</v>
      </c>
      <c r="F392" s="158" t="s">
        <v>1067</v>
      </c>
      <c r="H392" s="159">
        <v>9</v>
      </c>
      <c r="I392" s="160"/>
      <c r="L392" s="156"/>
      <c r="M392" s="161"/>
      <c r="T392" s="162"/>
      <c r="AT392" s="157" t="s">
        <v>221</v>
      </c>
      <c r="AU392" s="157" t="s">
        <v>83</v>
      </c>
      <c r="AV392" s="13" t="s">
        <v>83</v>
      </c>
      <c r="AW392" s="13" t="s">
        <v>34</v>
      </c>
      <c r="AX392" s="13" t="s">
        <v>74</v>
      </c>
      <c r="AY392" s="157" t="s">
        <v>210</v>
      </c>
    </row>
    <row r="393" spans="2:51" s="15" customFormat="1" ht="11.25">
      <c r="B393" s="170"/>
      <c r="D393" s="150" t="s">
        <v>221</v>
      </c>
      <c r="E393" s="171" t="s">
        <v>19</v>
      </c>
      <c r="F393" s="172" t="s">
        <v>236</v>
      </c>
      <c r="H393" s="173">
        <v>116.5</v>
      </c>
      <c r="I393" s="174"/>
      <c r="L393" s="170"/>
      <c r="M393" s="175"/>
      <c r="T393" s="176"/>
      <c r="AT393" s="171" t="s">
        <v>221</v>
      </c>
      <c r="AU393" s="171" t="s">
        <v>83</v>
      </c>
      <c r="AV393" s="15" t="s">
        <v>217</v>
      </c>
      <c r="AW393" s="15" t="s">
        <v>34</v>
      </c>
      <c r="AX393" s="15" t="s">
        <v>81</v>
      </c>
      <c r="AY393" s="171" t="s">
        <v>210</v>
      </c>
    </row>
    <row r="394" spans="2:65" s="1" customFormat="1" ht="16.5" customHeight="1">
      <c r="B394" s="33"/>
      <c r="C394" s="177" t="s">
        <v>589</v>
      </c>
      <c r="D394" s="177" t="s">
        <v>424</v>
      </c>
      <c r="E394" s="178" t="s">
        <v>1039</v>
      </c>
      <c r="F394" s="179" t="s">
        <v>993</v>
      </c>
      <c r="G394" s="180" t="s">
        <v>215</v>
      </c>
      <c r="H394" s="181">
        <v>1.98</v>
      </c>
      <c r="I394" s="182"/>
      <c r="J394" s="183">
        <f>ROUND(I394*H394,2)</f>
        <v>0</v>
      </c>
      <c r="K394" s="179" t="s">
        <v>216</v>
      </c>
      <c r="L394" s="184"/>
      <c r="M394" s="185" t="s">
        <v>19</v>
      </c>
      <c r="N394" s="186" t="s">
        <v>45</v>
      </c>
      <c r="P394" s="141">
        <f>O394*H394</f>
        <v>0</v>
      </c>
      <c r="Q394" s="141">
        <v>0.55</v>
      </c>
      <c r="R394" s="141">
        <f>Q394*H394</f>
        <v>1.089</v>
      </c>
      <c r="S394" s="141">
        <v>0</v>
      </c>
      <c r="T394" s="142">
        <f>S394*H394</f>
        <v>0</v>
      </c>
      <c r="AR394" s="143" t="s">
        <v>498</v>
      </c>
      <c r="AT394" s="143" t="s">
        <v>424</v>
      </c>
      <c r="AU394" s="143" t="s">
        <v>83</v>
      </c>
      <c r="AY394" s="18" t="s">
        <v>210</v>
      </c>
      <c r="BE394" s="144">
        <f>IF(N394="základní",J394,0)</f>
        <v>0</v>
      </c>
      <c r="BF394" s="144">
        <f>IF(N394="snížená",J394,0)</f>
        <v>0</v>
      </c>
      <c r="BG394" s="144">
        <f>IF(N394="zákl. přenesená",J394,0)</f>
        <v>0</v>
      </c>
      <c r="BH394" s="144">
        <f>IF(N394="sníž. přenesená",J394,0)</f>
        <v>0</v>
      </c>
      <c r="BI394" s="144">
        <f>IF(N394="nulová",J394,0)</f>
        <v>0</v>
      </c>
      <c r="BJ394" s="18" t="s">
        <v>81</v>
      </c>
      <c r="BK394" s="144">
        <f>ROUND(I394*H394,2)</f>
        <v>0</v>
      </c>
      <c r="BL394" s="18" t="s">
        <v>368</v>
      </c>
      <c r="BM394" s="143" t="s">
        <v>1081</v>
      </c>
    </row>
    <row r="395" spans="2:51" s="12" customFormat="1" ht="11.25">
      <c r="B395" s="149"/>
      <c r="D395" s="150" t="s">
        <v>221</v>
      </c>
      <c r="E395" s="151" t="s">
        <v>19</v>
      </c>
      <c r="F395" s="152" t="s">
        <v>852</v>
      </c>
      <c r="H395" s="151" t="s">
        <v>19</v>
      </c>
      <c r="I395" s="153"/>
      <c r="L395" s="149"/>
      <c r="M395" s="154"/>
      <c r="T395" s="155"/>
      <c r="AT395" s="151" t="s">
        <v>221</v>
      </c>
      <c r="AU395" s="151" t="s">
        <v>83</v>
      </c>
      <c r="AV395" s="12" t="s">
        <v>81</v>
      </c>
      <c r="AW395" s="12" t="s">
        <v>34</v>
      </c>
      <c r="AX395" s="12" t="s">
        <v>74</v>
      </c>
      <c r="AY395" s="151" t="s">
        <v>210</v>
      </c>
    </row>
    <row r="396" spans="2:51" s="12" customFormat="1" ht="11.25">
      <c r="B396" s="149"/>
      <c r="D396" s="150" t="s">
        <v>221</v>
      </c>
      <c r="E396" s="151" t="s">
        <v>19</v>
      </c>
      <c r="F396" s="152" t="s">
        <v>950</v>
      </c>
      <c r="H396" s="151" t="s">
        <v>19</v>
      </c>
      <c r="I396" s="153"/>
      <c r="L396" s="149"/>
      <c r="M396" s="154"/>
      <c r="T396" s="155"/>
      <c r="AT396" s="151" t="s">
        <v>221</v>
      </c>
      <c r="AU396" s="151" t="s">
        <v>83</v>
      </c>
      <c r="AV396" s="12" t="s">
        <v>81</v>
      </c>
      <c r="AW396" s="12" t="s">
        <v>34</v>
      </c>
      <c r="AX396" s="12" t="s">
        <v>74</v>
      </c>
      <c r="AY396" s="151" t="s">
        <v>210</v>
      </c>
    </row>
    <row r="397" spans="2:51" s="12" customFormat="1" ht="11.25">
      <c r="B397" s="149"/>
      <c r="D397" s="150" t="s">
        <v>221</v>
      </c>
      <c r="E397" s="151" t="s">
        <v>19</v>
      </c>
      <c r="F397" s="152" t="s">
        <v>1069</v>
      </c>
      <c r="H397" s="151" t="s">
        <v>19</v>
      </c>
      <c r="I397" s="153"/>
      <c r="L397" s="149"/>
      <c r="M397" s="154"/>
      <c r="T397" s="155"/>
      <c r="AT397" s="151" t="s">
        <v>221</v>
      </c>
      <c r="AU397" s="151" t="s">
        <v>83</v>
      </c>
      <c r="AV397" s="12" t="s">
        <v>81</v>
      </c>
      <c r="AW397" s="12" t="s">
        <v>34</v>
      </c>
      <c r="AX397" s="12" t="s">
        <v>74</v>
      </c>
      <c r="AY397" s="151" t="s">
        <v>210</v>
      </c>
    </row>
    <row r="398" spans="2:51" s="13" customFormat="1" ht="11.25">
      <c r="B398" s="156"/>
      <c r="D398" s="150" t="s">
        <v>221</v>
      </c>
      <c r="E398" s="157" t="s">
        <v>19</v>
      </c>
      <c r="F398" s="158" t="s">
        <v>5084</v>
      </c>
      <c r="H398" s="159">
        <v>0.269</v>
      </c>
      <c r="I398" s="160"/>
      <c r="L398" s="156"/>
      <c r="M398" s="161"/>
      <c r="T398" s="162"/>
      <c r="AT398" s="157" t="s">
        <v>221</v>
      </c>
      <c r="AU398" s="157" t="s">
        <v>83</v>
      </c>
      <c r="AV398" s="13" t="s">
        <v>83</v>
      </c>
      <c r="AW398" s="13" t="s">
        <v>34</v>
      </c>
      <c r="AX398" s="13" t="s">
        <v>74</v>
      </c>
      <c r="AY398" s="157" t="s">
        <v>210</v>
      </c>
    </row>
    <row r="399" spans="2:51" s="12" customFormat="1" ht="11.25">
      <c r="B399" s="149"/>
      <c r="D399" s="150" t="s">
        <v>221</v>
      </c>
      <c r="E399" s="151" t="s">
        <v>19</v>
      </c>
      <c r="F399" s="152" t="s">
        <v>5073</v>
      </c>
      <c r="H399" s="151" t="s">
        <v>19</v>
      </c>
      <c r="I399" s="153"/>
      <c r="L399" s="149"/>
      <c r="M399" s="154"/>
      <c r="T399" s="155"/>
      <c r="AT399" s="151" t="s">
        <v>221</v>
      </c>
      <c r="AU399" s="151" t="s">
        <v>83</v>
      </c>
      <c r="AV399" s="12" t="s">
        <v>81</v>
      </c>
      <c r="AW399" s="12" t="s">
        <v>34</v>
      </c>
      <c r="AX399" s="12" t="s">
        <v>74</v>
      </c>
      <c r="AY399" s="151" t="s">
        <v>210</v>
      </c>
    </row>
    <row r="400" spans="2:51" s="13" customFormat="1" ht="11.25">
      <c r="B400" s="156"/>
      <c r="D400" s="150" t="s">
        <v>221</v>
      </c>
      <c r="E400" s="157" t="s">
        <v>19</v>
      </c>
      <c r="F400" s="158" t="s">
        <v>5085</v>
      </c>
      <c r="H400" s="159">
        <v>0.078</v>
      </c>
      <c r="I400" s="160"/>
      <c r="L400" s="156"/>
      <c r="M400" s="161"/>
      <c r="T400" s="162"/>
      <c r="AT400" s="157" t="s">
        <v>221</v>
      </c>
      <c r="AU400" s="157" t="s">
        <v>83</v>
      </c>
      <c r="AV400" s="13" t="s">
        <v>83</v>
      </c>
      <c r="AW400" s="13" t="s">
        <v>34</v>
      </c>
      <c r="AX400" s="13" t="s">
        <v>74</v>
      </c>
      <c r="AY400" s="157" t="s">
        <v>210</v>
      </c>
    </row>
    <row r="401" spans="2:51" s="12" customFormat="1" ht="11.25">
      <c r="B401" s="149"/>
      <c r="D401" s="150" t="s">
        <v>221</v>
      </c>
      <c r="E401" s="151" t="s">
        <v>19</v>
      </c>
      <c r="F401" s="152" t="s">
        <v>5075</v>
      </c>
      <c r="H401" s="151" t="s">
        <v>19</v>
      </c>
      <c r="I401" s="153"/>
      <c r="L401" s="149"/>
      <c r="M401" s="154"/>
      <c r="T401" s="155"/>
      <c r="AT401" s="151" t="s">
        <v>221</v>
      </c>
      <c r="AU401" s="151" t="s">
        <v>83</v>
      </c>
      <c r="AV401" s="12" t="s">
        <v>81</v>
      </c>
      <c r="AW401" s="12" t="s">
        <v>34</v>
      </c>
      <c r="AX401" s="12" t="s">
        <v>74</v>
      </c>
      <c r="AY401" s="151" t="s">
        <v>210</v>
      </c>
    </row>
    <row r="402" spans="2:51" s="13" customFormat="1" ht="11.25">
      <c r="B402" s="156"/>
      <c r="D402" s="150" t="s">
        <v>221</v>
      </c>
      <c r="E402" s="157" t="s">
        <v>19</v>
      </c>
      <c r="F402" s="158" t="s">
        <v>5086</v>
      </c>
      <c r="H402" s="159">
        <v>0.134</v>
      </c>
      <c r="I402" s="160"/>
      <c r="L402" s="156"/>
      <c r="M402" s="161"/>
      <c r="T402" s="162"/>
      <c r="AT402" s="157" t="s">
        <v>221</v>
      </c>
      <c r="AU402" s="157" t="s">
        <v>83</v>
      </c>
      <c r="AV402" s="13" t="s">
        <v>83</v>
      </c>
      <c r="AW402" s="13" t="s">
        <v>34</v>
      </c>
      <c r="AX402" s="13" t="s">
        <v>74</v>
      </c>
      <c r="AY402" s="157" t="s">
        <v>210</v>
      </c>
    </row>
    <row r="403" spans="2:51" s="12" customFormat="1" ht="11.25">
      <c r="B403" s="149"/>
      <c r="D403" s="150" t="s">
        <v>221</v>
      </c>
      <c r="E403" s="151" t="s">
        <v>19</v>
      </c>
      <c r="F403" s="152" t="s">
        <v>5076</v>
      </c>
      <c r="H403" s="151" t="s">
        <v>19</v>
      </c>
      <c r="I403" s="153"/>
      <c r="L403" s="149"/>
      <c r="M403" s="154"/>
      <c r="T403" s="155"/>
      <c r="AT403" s="151" t="s">
        <v>221</v>
      </c>
      <c r="AU403" s="151" t="s">
        <v>83</v>
      </c>
      <c r="AV403" s="12" t="s">
        <v>81</v>
      </c>
      <c r="AW403" s="12" t="s">
        <v>34</v>
      </c>
      <c r="AX403" s="12" t="s">
        <v>74</v>
      </c>
      <c r="AY403" s="151" t="s">
        <v>210</v>
      </c>
    </row>
    <row r="404" spans="2:51" s="13" customFormat="1" ht="11.25">
      <c r="B404" s="156"/>
      <c r="D404" s="150" t="s">
        <v>221</v>
      </c>
      <c r="E404" s="157" t="s">
        <v>19</v>
      </c>
      <c r="F404" s="158" t="s">
        <v>5087</v>
      </c>
      <c r="H404" s="159">
        <v>0.115</v>
      </c>
      <c r="I404" s="160"/>
      <c r="L404" s="156"/>
      <c r="M404" s="161"/>
      <c r="T404" s="162"/>
      <c r="AT404" s="157" t="s">
        <v>221</v>
      </c>
      <c r="AU404" s="157" t="s">
        <v>83</v>
      </c>
      <c r="AV404" s="13" t="s">
        <v>83</v>
      </c>
      <c r="AW404" s="13" t="s">
        <v>34</v>
      </c>
      <c r="AX404" s="13" t="s">
        <v>74</v>
      </c>
      <c r="AY404" s="157" t="s">
        <v>210</v>
      </c>
    </row>
    <row r="405" spans="2:51" s="12" customFormat="1" ht="11.25">
      <c r="B405" s="149"/>
      <c r="D405" s="150" t="s">
        <v>221</v>
      </c>
      <c r="E405" s="151" t="s">
        <v>19</v>
      </c>
      <c r="F405" s="152" t="s">
        <v>5077</v>
      </c>
      <c r="H405" s="151" t="s">
        <v>19</v>
      </c>
      <c r="I405" s="153"/>
      <c r="L405" s="149"/>
      <c r="M405" s="154"/>
      <c r="T405" s="155"/>
      <c r="AT405" s="151" t="s">
        <v>221</v>
      </c>
      <c r="AU405" s="151" t="s">
        <v>83</v>
      </c>
      <c r="AV405" s="12" t="s">
        <v>81</v>
      </c>
      <c r="AW405" s="12" t="s">
        <v>34</v>
      </c>
      <c r="AX405" s="12" t="s">
        <v>74</v>
      </c>
      <c r="AY405" s="151" t="s">
        <v>210</v>
      </c>
    </row>
    <row r="406" spans="2:51" s="13" customFormat="1" ht="11.25">
      <c r="B406" s="156"/>
      <c r="D406" s="150" t="s">
        <v>221</v>
      </c>
      <c r="E406" s="157" t="s">
        <v>19</v>
      </c>
      <c r="F406" s="158" t="s">
        <v>5088</v>
      </c>
      <c r="H406" s="159">
        <v>0.302</v>
      </c>
      <c r="I406" s="160"/>
      <c r="L406" s="156"/>
      <c r="M406" s="161"/>
      <c r="T406" s="162"/>
      <c r="AT406" s="157" t="s">
        <v>221</v>
      </c>
      <c r="AU406" s="157" t="s">
        <v>83</v>
      </c>
      <c r="AV406" s="13" t="s">
        <v>83</v>
      </c>
      <c r="AW406" s="13" t="s">
        <v>34</v>
      </c>
      <c r="AX406" s="13" t="s">
        <v>74</v>
      </c>
      <c r="AY406" s="157" t="s">
        <v>210</v>
      </c>
    </row>
    <row r="407" spans="2:51" s="12" customFormat="1" ht="11.25">
      <c r="B407" s="149"/>
      <c r="D407" s="150" t="s">
        <v>221</v>
      </c>
      <c r="E407" s="151" t="s">
        <v>19</v>
      </c>
      <c r="F407" s="152" t="s">
        <v>5079</v>
      </c>
      <c r="H407" s="151" t="s">
        <v>19</v>
      </c>
      <c r="I407" s="153"/>
      <c r="L407" s="149"/>
      <c r="M407" s="154"/>
      <c r="T407" s="155"/>
      <c r="AT407" s="151" t="s">
        <v>221</v>
      </c>
      <c r="AU407" s="151" t="s">
        <v>83</v>
      </c>
      <c r="AV407" s="12" t="s">
        <v>81</v>
      </c>
      <c r="AW407" s="12" t="s">
        <v>34</v>
      </c>
      <c r="AX407" s="12" t="s">
        <v>74</v>
      </c>
      <c r="AY407" s="151" t="s">
        <v>210</v>
      </c>
    </row>
    <row r="408" spans="2:51" s="13" customFormat="1" ht="11.25">
      <c r="B408" s="156"/>
      <c r="D408" s="150" t="s">
        <v>221</v>
      </c>
      <c r="E408" s="157" t="s">
        <v>19</v>
      </c>
      <c r="F408" s="158" t="s">
        <v>5089</v>
      </c>
      <c r="H408" s="159">
        <v>0.518</v>
      </c>
      <c r="I408" s="160"/>
      <c r="L408" s="156"/>
      <c r="M408" s="161"/>
      <c r="T408" s="162"/>
      <c r="AT408" s="157" t="s">
        <v>221</v>
      </c>
      <c r="AU408" s="157" t="s">
        <v>83</v>
      </c>
      <c r="AV408" s="13" t="s">
        <v>83</v>
      </c>
      <c r="AW408" s="13" t="s">
        <v>34</v>
      </c>
      <c r="AX408" s="13" t="s">
        <v>74</v>
      </c>
      <c r="AY408" s="157" t="s">
        <v>210</v>
      </c>
    </row>
    <row r="409" spans="2:51" s="12" customFormat="1" ht="11.25">
      <c r="B409" s="149"/>
      <c r="D409" s="150" t="s">
        <v>221</v>
      </c>
      <c r="E409" s="151" t="s">
        <v>19</v>
      </c>
      <c r="F409" s="152" t="s">
        <v>2315</v>
      </c>
      <c r="H409" s="151" t="s">
        <v>19</v>
      </c>
      <c r="I409" s="153"/>
      <c r="L409" s="149"/>
      <c r="M409" s="154"/>
      <c r="T409" s="155"/>
      <c r="AT409" s="151" t="s">
        <v>221</v>
      </c>
      <c r="AU409" s="151" t="s">
        <v>83</v>
      </c>
      <c r="AV409" s="12" t="s">
        <v>81</v>
      </c>
      <c r="AW409" s="12" t="s">
        <v>34</v>
      </c>
      <c r="AX409" s="12" t="s">
        <v>74</v>
      </c>
      <c r="AY409" s="151" t="s">
        <v>210</v>
      </c>
    </row>
    <row r="410" spans="2:51" s="12" customFormat="1" ht="11.25">
      <c r="B410" s="149"/>
      <c r="D410" s="150" t="s">
        <v>221</v>
      </c>
      <c r="E410" s="151" t="s">
        <v>19</v>
      </c>
      <c r="F410" s="152" t="s">
        <v>5080</v>
      </c>
      <c r="H410" s="151" t="s">
        <v>19</v>
      </c>
      <c r="I410" s="153"/>
      <c r="L410" s="149"/>
      <c r="M410" s="154"/>
      <c r="T410" s="155"/>
      <c r="AT410" s="151" t="s">
        <v>221</v>
      </c>
      <c r="AU410" s="151" t="s">
        <v>83</v>
      </c>
      <c r="AV410" s="12" t="s">
        <v>81</v>
      </c>
      <c r="AW410" s="12" t="s">
        <v>34</v>
      </c>
      <c r="AX410" s="12" t="s">
        <v>74</v>
      </c>
      <c r="AY410" s="151" t="s">
        <v>210</v>
      </c>
    </row>
    <row r="411" spans="2:51" s="13" customFormat="1" ht="11.25">
      <c r="B411" s="156"/>
      <c r="D411" s="150" t="s">
        <v>221</v>
      </c>
      <c r="E411" s="157" t="s">
        <v>19</v>
      </c>
      <c r="F411" s="158" t="s">
        <v>5090</v>
      </c>
      <c r="H411" s="159">
        <v>0.202</v>
      </c>
      <c r="I411" s="160"/>
      <c r="L411" s="156"/>
      <c r="M411" s="161"/>
      <c r="T411" s="162"/>
      <c r="AT411" s="157" t="s">
        <v>221</v>
      </c>
      <c r="AU411" s="157" t="s">
        <v>83</v>
      </c>
      <c r="AV411" s="13" t="s">
        <v>83</v>
      </c>
      <c r="AW411" s="13" t="s">
        <v>34</v>
      </c>
      <c r="AX411" s="13" t="s">
        <v>74</v>
      </c>
      <c r="AY411" s="157" t="s">
        <v>210</v>
      </c>
    </row>
    <row r="412" spans="2:51" s="12" customFormat="1" ht="11.25">
      <c r="B412" s="149"/>
      <c r="D412" s="150" t="s">
        <v>221</v>
      </c>
      <c r="E412" s="151" t="s">
        <v>19</v>
      </c>
      <c r="F412" s="152" t="s">
        <v>5082</v>
      </c>
      <c r="H412" s="151" t="s">
        <v>19</v>
      </c>
      <c r="I412" s="153"/>
      <c r="L412" s="149"/>
      <c r="M412" s="154"/>
      <c r="T412" s="155"/>
      <c r="AT412" s="151" t="s">
        <v>221</v>
      </c>
      <c r="AU412" s="151" t="s">
        <v>83</v>
      </c>
      <c r="AV412" s="12" t="s">
        <v>81</v>
      </c>
      <c r="AW412" s="12" t="s">
        <v>34</v>
      </c>
      <c r="AX412" s="12" t="s">
        <v>74</v>
      </c>
      <c r="AY412" s="151" t="s">
        <v>210</v>
      </c>
    </row>
    <row r="413" spans="2:51" s="13" customFormat="1" ht="11.25">
      <c r="B413" s="156"/>
      <c r="D413" s="150" t="s">
        <v>221</v>
      </c>
      <c r="E413" s="157" t="s">
        <v>19</v>
      </c>
      <c r="F413" s="158" t="s">
        <v>5086</v>
      </c>
      <c r="H413" s="159">
        <v>0.134</v>
      </c>
      <c r="I413" s="160"/>
      <c r="L413" s="156"/>
      <c r="M413" s="161"/>
      <c r="T413" s="162"/>
      <c r="AT413" s="157" t="s">
        <v>221</v>
      </c>
      <c r="AU413" s="157" t="s">
        <v>83</v>
      </c>
      <c r="AV413" s="13" t="s">
        <v>83</v>
      </c>
      <c r="AW413" s="13" t="s">
        <v>34</v>
      </c>
      <c r="AX413" s="13" t="s">
        <v>74</v>
      </c>
      <c r="AY413" s="157" t="s">
        <v>210</v>
      </c>
    </row>
    <row r="414" spans="2:51" s="12" customFormat="1" ht="11.25">
      <c r="B414" s="149"/>
      <c r="D414" s="150" t="s">
        <v>221</v>
      </c>
      <c r="E414" s="151" t="s">
        <v>19</v>
      </c>
      <c r="F414" s="152" t="s">
        <v>5083</v>
      </c>
      <c r="H414" s="151" t="s">
        <v>19</v>
      </c>
      <c r="I414" s="153"/>
      <c r="L414" s="149"/>
      <c r="M414" s="154"/>
      <c r="T414" s="155"/>
      <c r="AT414" s="151" t="s">
        <v>221</v>
      </c>
      <c r="AU414" s="151" t="s">
        <v>83</v>
      </c>
      <c r="AV414" s="12" t="s">
        <v>81</v>
      </c>
      <c r="AW414" s="12" t="s">
        <v>34</v>
      </c>
      <c r="AX414" s="12" t="s">
        <v>74</v>
      </c>
      <c r="AY414" s="151" t="s">
        <v>210</v>
      </c>
    </row>
    <row r="415" spans="2:51" s="13" customFormat="1" ht="11.25">
      <c r="B415" s="156"/>
      <c r="D415" s="150" t="s">
        <v>221</v>
      </c>
      <c r="E415" s="157" t="s">
        <v>19</v>
      </c>
      <c r="F415" s="158" t="s">
        <v>5086</v>
      </c>
      <c r="H415" s="159">
        <v>0.134</v>
      </c>
      <c r="I415" s="160"/>
      <c r="L415" s="156"/>
      <c r="M415" s="161"/>
      <c r="T415" s="162"/>
      <c r="AT415" s="157" t="s">
        <v>221</v>
      </c>
      <c r="AU415" s="157" t="s">
        <v>83</v>
      </c>
      <c r="AV415" s="13" t="s">
        <v>83</v>
      </c>
      <c r="AW415" s="13" t="s">
        <v>34</v>
      </c>
      <c r="AX415" s="13" t="s">
        <v>74</v>
      </c>
      <c r="AY415" s="157" t="s">
        <v>210</v>
      </c>
    </row>
    <row r="416" spans="2:51" s="15" customFormat="1" ht="11.25">
      <c r="B416" s="170"/>
      <c r="D416" s="150" t="s">
        <v>221</v>
      </c>
      <c r="E416" s="171" t="s">
        <v>19</v>
      </c>
      <c r="F416" s="172" t="s">
        <v>236</v>
      </c>
      <c r="H416" s="173">
        <v>1.8860000000000001</v>
      </c>
      <c r="I416" s="174"/>
      <c r="L416" s="170"/>
      <c r="M416" s="175"/>
      <c r="T416" s="176"/>
      <c r="AT416" s="171" t="s">
        <v>221</v>
      </c>
      <c r="AU416" s="171" t="s">
        <v>83</v>
      </c>
      <c r="AV416" s="15" t="s">
        <v>217</v>
      </c>
      <c r="AW416" s="15" t="s">
        <v>34</v>
      </c>
      <c r="AX416" s="15" t="s">
        <v>81</v>
      </c>
      <c r="AY416" s="171" t="s">
        <v>210</v>
      </c>
    </row>
    <row r="417" spans="2:51" s="13" customFormat="1" ht="11.25">
      <c r="B417" s="156"/>
      <c r="D417" s="150" t="s">
        <v>221</v>
      </c>
      <c r="F417" s="158" t="s">
        <v>5091</v>
      </c>
      <c r="H417" s="159">
        <v>1.98</v>
      </c>
      <c r="I417" s="160"/>
      <c r="L417" s="156"/>
      <c r="M417" s="161"/>
      <c r="T417" s="162"/>
      <c r="AT417" s="157" t="s">
        <v>221</v>
      </c>
      <c r="AU417" s="157" t="s">
        <v>83</v>
      </c>
      <c r="AV417" s="13" t="s">
        <v>83</v>
      </c>
      <c r="AW417" s="13" t="s">
        <v>4</v>
      </c>
      <c r="AX417" s="13" t="s">
        <v>81</v>
      </c>
      <c r="AY417" s="157" t="s">
        <v>210</v>
      </c>
    </row>
    <row r="418" spans="2:65" s="1" customFormat="1" ht="24.2" customHeight="1">
      <c r="B418" s="33"/>
      <c r="C418" s="132" t="s">
        <v>595</v>
      </c>
      <c r="D418" s="132" t="s">
        <v>212</v>
      </c>
      <c r="E418" s="133" t="s">
        <v>1096</v>
      </c>
      <c r="F418" s="134" t="s">
        <v>1097</v>
      </c>
      <c r="G418" s="135" t="s">
        <v>417</v>
      </c>
      <c r="H418" s="136">
        <v>60.5</v>
      </c>
      <c r="I418" s="137"/>
      <c r="J418" s="138">
        <f>ROUND(I418*H418,2)</f>
        <v>0</v>
      </c>
      <c r="K418" s="134" t="s">
        <v>216</v>
      </c>
      <c r="L418" s="33"/>
      <c r="M418" s="139" t="s">
        <v>19</v>
      </c>
      <c r="N418" s="140" t="s">
        <v>45</v>
      </c>
      <c r="P418" s="141">
        <f>O418*H418</f>
        <v>0</v>
      </c>
      <c r="Q418" s="141">
        <v>9E-05</v>
      </c>
      <c r="R418" s="141">
        <f>Q418*H418</f>
        <v>0.005445</v>
      </c>
      <c r="S418" s="141">
        <v>0</v>
      </c>
      <c r="T418" s="142">
        <f>S418*H418</f>
        <v>0</v>
      </c>
      <c r="AR418" s="143" t="s">
        <v>368</v>
      </c>
      <c r="AT418" s="143" t="s">
        <v>212</v>
      </c>
      <c r="AU418" s="143" t="s">
        <v>83</v>
      </c>
      <c r="AY418" s="18" t="s">
        <v>210</v>
      </c>
      <c r="BE418" s="144">
        <f>IF(N418="základní",J418,0)</f>
        <v>0</v>
      </c>
      <c r="BF418" s="144">
        <f>IF(N418="snížená",J418,0)</f>
        <v>0</v>
      </c>
      <c r="BG418" s="144">
        <f>IF(N418="zákl. přenesená",J418,0)</f>
        <v>0</v>
      </c>
      <c r="BH418" s="144">
        <f>IF(N418="sníž. přenesená",J418,0)</f>
        <v>0</v>
      </c>
      <c r="BI418" s="144">
        <f>IF(N418="nulová",J418,0)</f>
        <v>0</v>
      </c>
      <c r="BJ418" s="18" t="s">
        <v>81</v>
      </c>
      <c r="BK418" s="144">
        <f>ROUND(I418*H418,2)</f>
        <v>0</v>
      </c>
      <c r="BL418" s="18" t="s">
        <v>368</v>
      </c>
      <c r="BM418" s="143" t="s">
        <v>1098</v>
      </c>
    </row>
    <row r="419" spans="2:47" s="1" customFormat="1" ht="11.25">
      <c r="B419" s="33"/>
      <c r="D419" s="145" t="s">
        <v>219</v>
      </c>
      <c r="F419" s="146" t="s">
        <v>1099</v>
      </c>
      <c r="I419" s="147"/>
      <c r="L419" s="33"/>
      <c r="M419" s="148"/>
      <c r="T419" s="54"/>
      <c r="AT419" s="18" t="s">
        <v>219</v>
      </c>
      <c r="AU419" s="18" t="s">
        <v>83</v>
      </c>
    </row>
    <row r="420" spans="2:51" s="12" customFormat="1" ht="11.25">
      <c r="B420" s="149"/>
      <c r="D420" s="150" t="s">
        <v>221</v>
      </c>
      <c r="E420" s="151" t="s">
        <v>19</v>
      </c>
      <c r="F420" s="152" t="s">
        <v>852</v>
      </c>
      <c r="H420" s="151" t="s">
        <v>19</v>
      </c>
      <c r="I420" s="153"/>
      <c r="L420" s="149"/>
      <c r="M420" s="154"/>
      <c r="T420" s="155"/>
      <c r="AT420" s="151" t="s">
        <v>221</v>
      </c>
      <c r="AU420" s="151" t="s">
        <v>83</v>
      </c>
      <c r="AV420" s="12" t="s">
        <v>81</v>
      </c>
      <c r="AW420" s="12" t="s">
        <v>34</v>
      </c>
      <c r="AX420" s="12" t="s">
        <v>74</v>
      </c>
      <c r="AY420" s="151" t="s">
        <v>210</v>
      </c>
    </row>
    <row r="421" spans="2:51" s="12" customFormat="1" ht="11.25">
      <c r="B421" s="149"/>
      <c r="D421" s="150" t="s">
        <v>221</v>
      </c>
      <c r="E421" s="151" t="s">
        <v>19</v>
      </c>
      <c r="F421" s="152" t="s">
        <v>950</v>
      </c>
      <c r="H421" s="151" t="s">
        <v>19</v>
      </c>
      <c r="I421" s="153"/>
      <c r="L421" s="149"/>
      <c r="M421" s="154"/>
      <c r="T421" s="155"/>
      <c r="AT421" s="151" t="s">
        <v>221</v>
      </c>
      <c r="AU421" s="151" t="s">
        <v>83</v>
      </c>
      <c r="AV421" s="12" t="s">
        <v>81</v>
      </c>
      <c r="AW421" s="12" t="s">
        <v>34</v>
      </c>
      <c r="AX421" s="12" t="s">
        <v>74</v>
      </c>
      <c r="AY421" s="151" t="s">
        <v>210</v>
      </c>
    </row>
    <row r="422" spans="2:51" s="12" customFormat="1" ht="11.25">
      <c r="B422" s="149"/>
      <c r="D422" s="150" t="s">
        <v>221</v>
      </c>
      <c r="E422" s="151" t="s">
        <v>19</v>
      </c>
      <c r="F422" s="152" t="s">
        <v>5092</v>
      </c>
      <c r="H422" s="151" t="s">
        <v>19</v>
      </c>
      <c r="I422" s="153"/>
      <c r="L422" s="149"/>
      <c r="M422" s="154"/>
      <c r="T422" s="155"/>
      <c r="AT422" s="151" t="s">
        <v>221</v>
      </c>
      <c r="AU422" s="151" t="s">
        <v>83</v>
      </c>
      <c r="AV422" s="12" t="s">
        <v>81</v>
      </c>
      <c r="AW422" s="12" t="s">
        <v>34</v>
      </c>
      <c r="AX422" s="12" t="s">
        <v>74</v>
      </c>
      <c r="AY422" s="151" t="s">
        <v>210</v>
      </c>
    </row>
    <row r="423" spans="2:51" s="13" customFormat="1" ht="11.25">
      <c r="B423" s="156"/>
      <c r="D423" s="150" t="s">
        <v>221</v>
      </c>
      <c r="E423" s="157" t="s">
        <v>19</v>
      </c>
      <c r="F423" s="158" t="s">
        <v>5093</v>
      </c>
      <c r="H423" s="159">
        <v>2.5</v>
      </c>
      <c r="I423" s="160"/>
      <c r="L423" s="156"/>
      <c r="M423" s="161"/>
      <c r="T423" s="162"/>
      <c r="AT423" s="157" t="s">
        <v>221</v>
      </c>
      <c r="AU423" s="157" t="s">
        <v>83</v>
      </c>
      <c r="AV423" s="13" t="s">
        <v>83</v>
      </c>
      <c r="AW423" s="13" t="s">
        <v>34</v>
      </c>
      <c r="AX423" s="13" t="s">
        <v>74</v>
      </c>
      <c r="AY423" s="157" t="s">
        <v>210</v>
      </c>
    </row>
    <row r="424" spans="2:51" s="12" customFormat="1" ht="11.25">
      <c r="B424" s="149"/>
      <c r="D424" s="150" t="s">
        <v>221</v>
      </c>
      <c r="E424" s="151" t="s">
        <v>19</v>
      </c>
      <c r="F424" s="152" t="s">
        <v>2315</v>
      </c>
      <c r="H424" s="151" t="s">
        <v>19</v>
      </c>
      <c r="I424" s="153"/>
      <c r="L424" s="149"/>
      <c r="M424" s="154"/>
      <c r="T424" s="155"/>
      <c r="AT424" s="151" t="s">
        <v>221</v>
      </c>
      <c r="AU424" s="151" t="s">
        <v>83</v>
      </c>
      <c r="AV424" s="12" t="s">
        <v>81</v>
      </c>
      <c r="AW424" s="12" t="s">
        <v>34</v>
      </c>
      <c r="AX424" s="12" t="s">
        <v>74</v>
      </c>
      <c r="AY424" s="151" t="s">
        <v>210</v>
      </c>
    </row>
    <row r="425" spans="2:51" s="12" customFormat="1" ht="11.25">
      <c r="B425" s="149"/>
      <c r="D425" s="150" t="s">
        <v>221</v>
      </c>
      <c r="E425" s="151" t="s">
        <v>19</v>
      </c>
      <c r="F425" s="152" t="s">
        <v>5094</v>
      </c>
      <c r="H425" s="151" t="s">
        <v>19</v>
      </c>
      <c r="I425" s="153"/>
      <c r="L425" s="149"/>
      <c r="M425" s="154"/>
      <c r="T425" s="155"/>
      <c r="AT425" s="151" t="s">
        <v>221</v>
      </c>
      <c r="AU425" s="151" t="s">
        <v>83</v>
      </c>
      <c r="AV425" s="12" t="s">
        <v>81</v>
      </c>
      <c r="AW425" s="12" t="s">
        <v>34</v>
      </c>
      <c r="AX425" s="12" t="s">
        <v>74</v>
      </c>
      <c r="AY425" s="151" t="s">
        <v>210</v>
      </c>
    </row>
    <row r="426" spans="2:51" s="13" customFormat="1" ht="11.25">
      <c r="B426" s="156"/>
      <c r="D426" s="150" t="s">
        <v>221</v>
      </c>
      <c r="E426" s="157" t="s">
        <v>19</v>
      </c>
      <c r="F426" s="158" t="s">
        <v>5095</v>
      </c>
      <c r="H426" s="159">
        <v>36</v>
      </c>
      <c r="I426" s="160"/>
      <c r="L426" s="156"/>
      <c r="M426" s="161"/>
      <c r="T426" s="162"/>
      <c r="AT426" s="157" t="s">
        <v>221</v>
      </c>
      <c r="AU426" s="157" t="s">
        <v>83</v>
      </c>
      <c r="AV426" s="13" t="s">
        <v>83</v>
      </c>
      <c r="AW426" s="13" t="s">
        <v>34</v>
      </c>
      <c r="AX426" s="13" t="s">
        <v>74</v>
      </c>
      <c r="AY426" s="157" t="s">
        <v>210</v>
      </c>
    </row>
    <row r="427" spans="2:51" s="12" customFormat="1" ht="11.25">
      <c r="B427" s="149"/>
      <c r="D427" s="150" t="s">
        <v>221</v>
      </c>
      <c r="E427" s="151" t="s">
        <v>19</v>
      </c>
      <c r="F427" s="152" t="s">
        <v>5096</v>
      </c>
      <c r="H427" s="151" t="s">
        <v>19</v>
      </c>
      <c r="I427" s="153"/>
      <c r="L427" s="149"/>
      <c r="M427" s="154"/>
      <c r="T427" s="155"/>
      <c r="AT427" s="151" t="s">
        <v>221</v>
      </c>
      <c r="AU427" s="151" t="s">
        <v>83</v>
      </c>
      <c r="AV427" s="12" t="s">
        <v>81</v>
      </c>
      <c r="AW427" s="12" t="s">
        <v>34</v>
      </c>
      <c r="AX427" s="12" t="s">
        <v>74</v>
      </c>
      <c r="AY427" s="151" t="s">
        <v>210</v>
      </c>
    </row>
    <row r="428" spans="2:51" s="13" customFormat="1" ht="11.25">
      <c r="B428" s="156"/>
      <c r="D428" s="150" t="s">
        <v>221</v>
      </c>
      <c r="E428" s="157" t="s">
        <v>19</v>
      </c>
      <c r="F428" s="158" t="s">
        <v>5097</v>
      </c>
      <c r="H428" s="159">
        <v>12</v>
      </c>
      <c r="I428" s="160"/>
      <c r="L428" s="156"/>
      <c r="M428" s="161"/>
      <c r="T428" s="162"/>
      <c r="AT428" s="157" t="s">
        <v>221</v>
      </c>
      <c r="AU428" s="157" t="s">
        <v>83</v>
      </c>
      <c r="AV428" s="13" t="s">
        <v>83</v>
      </c>
      <c r="AW428" s="13" t="s">
        <v>34</v>
      </c>
      <c r="AX428" s="13" t="s">
        <v>74</v>
      </c>
      <c r="AY428" s="157" t="s">
        <v>210</v>
      </c>
    </row>
    <row r="429" spans="2:51" s="12" customFormat="1" ht="11.25">
      <c r="B429" s="149"/>
      <c r="D429" s="150" t="s">
        <v>221</v>
      </c>
      <c r="E429" s="151" t="s">
        <v>19</v>
      </c>
      <c r="F429" s="152" t="s">
        <v>5098</v>
      </c>
      <c r="H429" s="151" t="s">
        <v>19</v>
      </c>
      <c r="I429" s="153"/>
      <c r="L429" s="149"/>
      <c r="M429" s="154"/>
      <c r="T429" s="155"/>
      <c r="AT429" s="151" t="s">
        <v>221</v>
      </c>
      <c r="AU429" s="151" t="s">
        <v>83</v>
      </c>
      <c r="AV429" s="12" t="s">
        <v>81</v>
      </c>
      <c r="AW429" s="12" t="s">
        <v>34</v>
      </c>
      <c r="AX429" s="12" t="s">
        <v>74</v>
      </c>
      <c r="AY429" s="151" t="s">
        <v>210</v>
      </c>
    </row>
    <row r="430" spans="2:51" s="13" customFormat="1" ht="11.25">
      <c r="B430" s="156"/>
      <c r="D430" s="150" t="s">
        <v>221</v>
      </c>
      <c r="E430" s="157" t="s">
        <v>19</v>
      </c>
      <c r="F430" s="158" t="s">
        <v>5099</v>
      </c>
      <c r="H430" s="159">
        <v>10</v>
      </c>
      <c r="I430" s="160"/>
      <c r="L430" s="156"/>
      <c r="M430" s="161"/>
      <c r="T430" s="162"/>
      <c r="AT430" s="157" t="s">
        <v>221</v>
      </c>
      <c r="AU430" s="157" t="s">
        <v>83</v>
      </c>
      <c r="AV430" s="13" t="s">
        <v>83</v>
      </c>
      <c r="AW430" s="13" t="s">
        <v>34</v>
      </c>
      <c r="AX430" s="13" t="s">
        <v>74</v>
      </c>
      <c r="AY430" s="157" t="s">
        <v>210</v>
      </c>
    </row>
    <row r="431" spans="2:51" s="15" customFormat="1" ht="11.25">
      <c r="B431" s="170"/>
      <c r="D431" s="150" t="s">
        <v>221</v>
      </c>
      <c r="E431" s="171" t="s">
        <v>19</v>
      </c>
      <c r="F431" s="172" t="s">
        <v>236</v>
      </c>
      <c r="H431" s="173">
        <v>60.5</v>
      </c>
      <c r="I431" s="174"/>
      <c r="L431" s="170"/>
      <c r="M431" s="175"/>
      <c r="T431" s="176"/>
      <c r="AT431" s="171" t="s">
        <v>221</v>
      </c>
      <c r="AU431" s="171" t="s">
        <v>83</v>
      </c>
      <c r="AV431" s="15" t="s">
        <v>217</v>
      </c>
      <c r="AW431" s="15" t="s">
        <v>34</v>
      </c>
      <c r="AX431" s="15" t="s">
        <v>81</v>
      </c>
      <c r="AY431" s="171" t="s">
        <v>210</v>
      </c>
    </row>
    <row r="432" spans="2:65" s="1" customFormat="1" ht="16.5" customHeight="1">
      <c r="B432" s="33"/>
      <c r="C432" s="177" t="s">
        <v>601</v>
      </c>
      <c r="D432" s="177" t="s">
        <v>424</v>
      </c>
      <c r="E432" s="178" t="s">
        <v>1104</v>
      </c>
      <c r="F432" s="179" t="s">
        <v>995</v>
      </c>
      <c r="G432" s="180" t="s">
        <v>215</v>
      </c>
      <c r="H432" s="181">
        <v>1.391</v>
      </c>
      <c r="I432" s="182"/>
      <c r="J432" s="183">
        <f>ROUND(I432*H432,2)</f>
        <v>0</v>
      </c>
      <c r="K432" s="179" t="s">
        <v>216</v>
      </c>
      <c r="L432" s="184"/>
      <c r="M432" s="185" t="s">
        <v>19</v>
      </c>
      <c r="N432" s="186" t="s">
        <v>45</v>
      </c>
      <c r="P432" s="141">
        <f>O432*H432</f>
        <v>0</v>
      </c>
      <c r="Q432" s="141">
        <v>0.55</v>
      </c>
      <c r="R432" s="141">
        <f>Q432*H432</f>
        <v>0.7650500000000001</v>
      </c>
      <c r="S432" s="141">
        <v>0</v>
      </c>
      <c r="T432" s="142">
        <f>S432*H432</f>
        <v>0</v>
      </c>
      <c r="AR432" s="143" t="s">
        <v>498</v>
      </c>
      <c r="AT432" s="143" t="s">
        <v>424</v>
      </c>
      <c r="AU432" s="143" t="s">
        <v>83</v>
      </c>
      <c r="AY432" s="18" t="s">
        <v>210</v>
      </c>
      <c r="BE432" s="144">
        <f>IF(N432="základní",J432,0)</f>
        <v>0</v>
      </c>
      <c r="BF432" s="144">
        <f>IF(N432="snížená",J432,0)</f>
        <v>0</v>
      </c>
      <c r="BG432" s="144">
        <f>IF(N432="zákl. přenesená",J432,0)</f>
        <v>0</v>
      </c>
      <c r="BH432" s="144">
        <f>IF(N432="sníž. přenesená",J432,0)</f>
        <v>0</v>
      </c>
      <c r="BI432" s="144">
        <f>IF(N432="nulová",J432,0)</f>
        <v>0</v>
      </c>
      <c r="BJ432" s="18" t="s">
        <v>81</v>
      </c>
      <c r="BK432" s="144">
        <f>ROUND(I432*H432,2)</f>
        <v>0</v>
      </c>
      <c r="BL432" s="18" t="s">
        <v>368</v>
      </c>
      <c r="BM432" s="143" t="s">
        <v>1105</v>
      </c>
    </row>
    <row r="433" spans="2:51" s="12" customFormat="1" ht="11.25">
      <c r="B433" s="149"/>
      <c r="D433" s="150" t="s">
        <v>221</v>
      </c>
      <c r="E433" s="151" t="s">
        <v>19</v>
      </c>
      <c r="F433" s="152" t="s">
        <v>852</v>
      </c>
      <c r="H433" s="151" t="s">
        <v>19</v>
      </c>
      <c r="I433" s="153"/>
      <c r="L433" s="149"/>
      <c r="M433" s="154"/>
      <c r="T433" s="155"/>
      <c r="AT433" s="151" t="s">
        <v>221</v>
      </c>
      <c r="AU433" s="151" t="s">
        <v>83</v>
      </c>
      <c r="AV433" s="12" t="s">
        <v>81</v>
      </c>
      <c r="AW433" s="12" t="s">
        <v>34</v>
      </c>
      <c r="AX433" s="12" t="s">
        <v>74</v>
      </c>
      <c r="AY433" s="151" t="s">
        <v>210</v>
      </c>
    </row>
    <row r="434" spans="2:51" s="12" customFormat="1" ht="11.25">
      <c r="B434" s="149"/>
      <c r="D434" s="150" t="s">
        <v>221</v>
      </c>
      <c r="E434" s="151" t="s">
        <v>19</v>
      </c>
      <c r="F434" s="152" t="s">
        <v>950</v>
      </c>
      <c r="H434" s="151" t="s">
        <v>19</v>
      </c>
      <c r="I434" s="153"/>
      <c r="L434" s="149"/>
      <c r="M434" s="154"/>
      <c r="T434" s="155"/>
      <c r="AT434" s="151" t="s">
        <v>221</v>
      </c>
      <c r="AU434" s="151" t="s">
        <v>83</v>
      </c>
      <c r="AV434" s="12" t="s">
        <v>81</v>
      </c>
      <c r="AW434" s="12" t="s">
        <v>34</v>
      </c>
      <c r="AX434" s="12" t="s">
        <v>74</v>
      </c>
      <c r="AY434" s="151" t="s">
        <v>210</v>
      </c>
    </row>
    <row r="435" spans="2:51" s="12" customFormat="1" ht="11.25">
      <c r="B435" s="149"/>
      <c r="D435" s="150" t="s">
        <v>221</v>
      </c>
      <c r="E435" s="151" t="s">
        <v>19</v>
      </c>
      <c r="F435" s="152" t="s">
        <v>5092</v>
      </c>
      <c r="H435" s="151" t="s">
        <v>19</v>
      </c>
      <c r="I435" s="153"/>
      <c r="L435" s="149"/>
      <c r="M435" s="154"/>
      <c r="T435" s="155"/>
      <c r="AT435" s="151" t="s">
        <v>221</v>
      </c>
      <c r="AU435" s="151" t="s">
        <v>83</v>
      </c>
      <c r="AV435" s="12" t="s">
        <v>81</v>
      </c>
      <c r="AW435" s="12" t="s">
        <v>34</v>
      </c>
      <c r="AX435" s="12" t="s">
        <v>74</v>
      </c>
      <c r="AY435" s="151" t="s">
        <v>210</v>
      </c>
    </row>
    <row r="436" spans="2:51" s="13" customFormat="1" ht="11.25">
      <c r="B436" s="156"/>
      <c r="D436" s="150" t="s">
        <v>221</v>
      </c>
      <c r="E436" s="157" t="s">
        <v>19</v>
      </c>
      <c r="F436" s="158" t="s">
        <v>5100</v>
      </c>
      <c r="H436" s="159">
        <v>0.058</v>
      </c>
      <c r="I436" s="160"/>
      <c r="L436" s="156"/>
      <c r="M436" s="161"/>
      <c r="T436" s="162"/>
      <c r="AT436" s="157" t="s">
        <v>221</v>
      </c>
      <c r="AU436" s="157" t="s">
        <v>83</v>
      </c>
      <c r="AV436" s="13" t="s">
        <v>83</v>
      </c>
      <c r="AW436" s="13" t="s">
        <v>34</v>
      </c>
      <c r="AX436" s="13" t="s">
        <v>74</v>
      </c>
      <c r="AY436" s="157" t="s">
        <v>210</v>
      </c>
    </row>
    <row r="437" spans="2:51" s="12" customFormat="1" ht="11.25">
      <c r="B437" s="149"/>
      <c r="D437" s="150" t="s">
        <v>221</v>
      </c>
      <c r="E437" s="151" t="s">
        <v>19</v>
      </c>
      <c r="F437" s="152" t="s">
        <v>2315</v>
      </c>
      <c r="H437" s="151" t="s">
        <v>19</v>
      </c>
      <c r="I437" s="153"/>
      <c r="L437" s="149"/>
      <c r="M437" s="154"/>
      <c r="T437" s="155"/>
      <c r="AT437" s="151" t="s">
        <v>221</v>
      </c>
      <c r="AU437" s="151" t="s">
        <v>83</v>
      </c>
      <c r="AV437" s="12" t="s">
        <v>81</v>
      </c>
      <c r="AW437" s="12" t="s">
        <v>34</v>
      </c>
      <c r="AX437" s="12" t="s">
        <v>74</v>
      </c>
      <c r="AY437" s="151" t="s">
        <v>210</v>
      </c>
    </row>
    <row r="438" spans="2:51" s="12" customFormat="1" ht="11.25">
      <c r="B438" s="149"/>
      <c r="D438" s="150" t="s">
        <v>221</v>
      </c>
      <c r="E438" s="151" t="s">
        <v>19</v>
      </c>
      <c r="F438" s="152" t="s">
        <v>5094</v>
      </c>
      <c r="H438" s="151" t="s">
        <v>19</v>
      </c>
      <c r="I438" s="153"/>
      <c r="L438" s="149"/>
      <c r="M438" s="154"/>
      <c r="T438" s="155"/>
      <c r="AT438" s="151" t="s">
        <v>221</v>
      </c>
      <c r="AU438" s="151" t="s">
        <v>83</v>
      </c>
      <c r="AV438" s="12" t="s">
        <v>81</v>
      </c>
      <c r="AW438" s="12" t="s">
        <v>34</v>
      </c>
      <c r="AX438" s="12" t="s">
        <v>74</v>
      </c>
      <c r="AY438" s="151" t="s">
        <v>210</v>
      </c>
    </row>
    <row r="439" spans="2:51" s="13" customFormat="1" ht="11.25">
      <c r="B439" s="156"/>
      <c r="D439" s="150" t="s">
        <v>221</v>
      </c>
      <c r="E439" s="157" t="s">
        <v>19</v>
      </c>
      <c r="F439" s="158" t="s">
        <v>5101</v>
      </c>
      <c r="H439" s="159">
        <v>0.819</v>
      </c>
      <c r="I439" s="160"/>
      <c r="L439" s="156"/>
      <c r="M439" s="161"/>
      <c r="T439" s="162"/>
      <c r="AT439" s="157" t="s">
        <v>221</v>
      </c>
      <c r="AU439" s="157" t="s">
        <v>83</v>
      </c>
      <c r="AV439" s="13" t="s">
        <v>83</v>
      </c>
      <c r="AW439" s="13" t="s">
        <v>34</v>
      </c>
      <c r="AX439" s="13" t="s">
        <v>74</v>
      </c>
      <c r="AY439" s="157" t="s">
        <v>210</v>
      </c>
    </row>
    <row r="440" spans="2:51" s="12" customFormat="1" ht="11.25">
      <c r="B440" s="149"/>
      <c r="D440" s="150" t="s">
        <v>221</v>
      </c>
      <c r="E440" s="151" t="s">
        <v>19</v>
      </c>
      <c r="F440" s="152" t="s">
        <v>5096</v>
      </c>
      <c r="H440" s="151" t="s">
        <v>19</v>
      </c>
      <c r="I440" s="153"/>
      <c r="L440" s="149"/>
      <c r="M440" s="154"/>
      <c r="T440" s="155"/>
      <c r="AT440" s="151" t="s">
        <v>221</v>
      </c>
      <c r="AU440" s="151" t="s">
        <v>83</v>
      </c>
      <c r="AV440" s="12" t="s">
        <v>81</v>
      </c>
      <c r="AW440" s="12" t="s">
        <v>34</v>
      </c>
      <c r="AX440" s="12" t="s">
        <v>74</v>
      </c>
      <c r="AY440" s="151" t="s">
        <v>210</v>
      </c>
    </row>
    <row r="441" spans="2:51" s="13" customFormat="1" ht="11.25">
      <c r="B441" s="156"/>
      <c r="D441" s="150" t="s">
        <v>221</v>
      </c>
      <c r="E441" s="157" t="s">
        <v>19</v>
      </c>
      <c r="F441" s="158" t="s">
        <v>5102</v>
      </c>
      <c r="H441" s="159">
        <v>0.256</v>
      </c>
      <c r="I441" s="160"/>
      <c r="L441" s="156"/>
      <c r="M441" s="161"/>
      <c r="T441" s="162"/>
      <c r="AT441" s="157" t="s">
        <v>221</v>
      </c>
      <c r="AU441" s="157" t="s">
        <v>83</v>
      </c>
      <c r="AV441" s="13" t="s">
        <v>83</v>
      </c>
      <c r="AW441" s="13" t="s">
        <v>34</v>
      </c>
      <c r="AX441" s="13" t="s">
        <v>74</v>
      </c>
      <c r="AY441" s="157" t="s">
        <v>210</v>
      </c>
    </row>
    <row r="442" spans="2:51" s="12" customFormat="1" ht="11.25">
      <c r="B442" s="149"/>
      <c r="D442" s="150" t="s">
        <v>221</v>
      </c>
      <c r="E442" s="151" t="s">
        <v>19</v>
      </c>
      <c r="F442" s="152" t="s">
        <v>5098</v>
      </c>
      <c r="H442" s="151" t="s">
        <v>19</v>
      </c>
      <c r="I442" s="153"/>
      <c r="L442" s="149"/>
      <c r="M442" s="154"/>
      <c r="T442" s="155"/>
      <c r="AT442" s="151" t="s">
        <v>221</v>
      </c>
      <c r="AU442" s="151" t="s">
        <v>83</v>
      </c>
      <c r="AV442" s="12" t="s">
        <v>81</v>
      </c>
      <c r="AW442" s="12" t="s">
        <v>34</v>
      </c>
      <c r="AX442" s="12" t="s">
        <v>74</v>
      </c>
      <c r="AY442" s="151" t="s">
        <v>210</v>
      </c>
    </row>
    <row r="443" spans="2:51" s="13" customFormat="1" ht="11.25">
      <c r="B443" s="156"/>
      <c r="D443" s="150" t="s">
        <v>221</v>
      </c>
      <c r="E443" s="157" t="s">
        <v>19</v>
      </c>
      <c r="F443" s="158" t="s">
        <v>5103</v>
      </c>
      <c r="H443" s="159">
        <v>0.192</v>
      </c>
      <c r="I443" s="160"/>
      <c r="L443" s="156"/>
      <c r="M443" s="161"/>
      <c r="T443" s="162"/>
      <c r="AT443" s="157" t="s">
        <v>221</v>
      </c>
      <c r="AU443" s="157" t="s">
        <v>83</v>
      </c>
      <c r="AV443" s="13" t="s">
        <v>83</v>
      </c>
      <c r="AW443" s="13" t="s">
        <v>34</v>
      </c>
      <c r="AX443" s="13" t="s">
        <v>74</v>
      </c>
      <c r="AY443" s="157" t="s">
        <v>210</v>
      </c>
    </row>
    <row r="444" spans="2:51" s="15" customFormat="1" ht="11.25">
      <c r="B444" s="170"/>
      <c r="D444" s="150" t="s">
        <v>221</v>
      </c>
      <c r="E444" s="171" t="s">
        <v>19</v>
      </c>
      <c r="F444" s="172" t="s">
        <v>236</v>
      </c>
      <c r="H444" s="173">
        <v>1.325</v>
      </c>
      <c r="I444" s="174"/>
      <c r="L444" s="170"/>
      <c r="M444" s="175"/>
      <c r="T444" s="176"/>
      <c r="AT444" s="171" t="s">
        <v>221</v>
      </c>
      <c r="AU444" s="171" t="s">
        <v>83</v>
      </c>
      <c r="AV444" s="15" t="s">
        <v>217</v>
      </c>
      <c r="AW444" s="15" t="s">
        <v>34</v>
      </c>
      <c r="AX444" s="15" t="s">
        <v>81</v>
      </c>
      <c r="AY444" s="171" t="s">
        <v>210</v>
      </c>
    </row>
    <row r="445" spans="2:51" s="13" customFormat="1" ht="11.25">
      <c r="B445" s="156"/>
      <c r="D445" s="150" t="s">
        <v>221</v>
      </c>
      <c r="F445" s="158" t="s">
        <v>5104</v>
      </c>
      <c r="H445" s="159">
        <v>1.391</v>
      </c>
      <c r="I445" s="160"/>
      <c r="L445" s="156"/>
      <c r="M445" s="161"/>
      <c r="T445" s="162"/>
      <c r="AT445" s="157" t="s">
        <v>221</v>
      </c>
      <c r="AU445" s="157" t="s">
        <v>83</v>
      </c>
      <c r="AV445" s="13" t="s">
        <v>83</v>
      </c>
      <c r="AW445" s="13" t="s">
        <v>4</v>
      </c>
      <c r="AX445" s="13" t="s">
        <v>81</v>
      </c>
      <c r="AY445" s="157" t="s">
        <v>210</v>
      </c>
    </row>
    <row r="446" spans="2:65" s="1" customFormat="1" ht="24.2" customHeight="1">
      <c r="B446" s="33"/>
      <c r="C446" s="132" t="s">
        <v>607</v>
      </c>
      <c r="D446" s="132" t="s">
        <v>212</v>
      </c>
      <c r="E446" s="133" t="s">
        <v>1110</v>
      </c>
      <c r="F446" s="134" t="s">
        <v>1111</v>
      </c>
      <c r="G446" s="135" t="s">
        <v>417</v>
      </c>
      <c r="H446" s="136">
        <v>7</v>
      </c>
      <c r="I446" s="137"/>
      <c r="J446" s="138">
        <f>ROUND(I446*H446,2)</f>
        <v>0</v>
      </c>
      <c r="K446" s="134" t="s">
        <v>216</v>
      </c>
      <c r="L446" s="33"/>
      <c r="M446" s="139" t="s">
        <v>19</v>
      </c>
      <c r="N446" s="140" t="s">
        <v>45</v>
      </c>
      <c r="P446" s="141">
        <f>O446*H446</f>
        <v>0</v>
      </c>
      <c r="Q446" s="141">
        <v>0.0001</v>
      </c>
      <c r="R446" s="141">
        <f>Q446*H446</f>
        <v>0.0007</v>
      </c>
      <c r="S446" s="141">
        <v>0</v>
      </c>
      <c r="T446" s="142">
        <f>S446*H446</f>
        <v>0</v>
      </c>
      <c r="AR446" s="143" t="s">
        <v>368</v>
      </c>
      <c r="AT446" s="143" t="s">
        <v>212</v>
      </c>
      <c r="AU446" s="143" t="s">
        <v>83</v>
      </c>
      <c r="AY446" s="18" t="s">
        <v>210</v>
      </c>
      <c r="BE446" s="144">
        <f>IF(N446="základní",J446,0)</f>
        <v>0</v>
      </c>
      <c r="BF446" s="144">
        <f>IF(N446="snížená",J446,0)</f>
        <v>0</v>
      </c>
      <c r="BG446" s="144">
        <f>IF(N446="zákl. přenesená",J446,0)</f>
        <v>0</v>
      </c>
      <c r="BH446" s="144">
        <f>IF(N446="sníž. přenesená",J446,0)</f>
        <v>0</v>
      </c>
      <c r="BI446" s="144">
        <f>IF(N446="nulová",J446,0)</f>
        <v>0</v>
      </c>
      <c r="BJ446" s="18" t="s">
        <v>81</v>
      </c>
      <c r="BK446" s="144">
        <f>ROUND(I446*H446,2)</f>
        <v>0</v>
      </c>
      <c r="BL446" s="18" t="s">
        <v>368</v>
      </c>
      <c r="BM446" s="143" t="s">
        <v>1112</v>
      </c>
    </row>
    <row r="447" spans="2:47" s="1" customFormat="1" ht="11.25">
      <c r="B447" s="33"/>
      <c r="D447" s="145" t="s">
        <v>219</v>
      </c>
      <c r="F447" s="146" t="s">
        <v>1113</v>
      </c>
      <c r="I447" s="147"/>
      <c r="L447" s="33"/>
      <c r="M447" s="148"/>
      <c r="T447" s="54"/>
      <c r="AT447" s="18" t="s">
        <v>219</v>
      </c>
      <c r="AU447" s="18" t="s">
        <v>83</v>
      </c>
    </row>
    <row r="448" spans="2:51" s="12" customFormat="1" ht="11.25">
      <c r="B448" s="149"/>
      <c r="D448" s="150" t="s">
        <v>221</v>
      </c>
      <c r="E448" s="151" t="s">
        <v>19</v>
      </c>
      <c r="F448" s="152" t="s">
        <v>852</v>
      </c>
      <c r="H448" s="151" t="s">
        <v>19</v>
      </c>
      <c r="I448" s="153"/>
      <c r="L448" s="149"/>
      <c r="M448" s="154"/>
      <c r="T448" s="155"/>
      <c r="AT448" s="151" t="s">
        <v>221</v>
      </c>
      <c r="AU448" s="151" t="s">
        <v>83</v>
      </c>
      <c r="AV448" s="12" t="s">
        <v>81</v>
      </c>
      <c r="AW448" s="12" t="s">
        <v>34</v>
      </c>
      <c r="AX448" s="12" t="s">
        <v>74</v>
      </c>
      <c r="AY448" s="151" t="s">
        <v>210</v>
      </c>
    </row>
    <row r="449" spans="2:51" s="12" customFormat="1" ht="11.25">
      <c r="B449" s="149"/>
      <c r="D449" s="150" t="s">
        <v>221</v>
      </c>
      <c r="E449" s="151" t="s">
        <v>19</v>
      </c>
      <c r="F449" s="152" t="s">
        <v>950</v>
      </c>
      <c r="H449" s="151" t="s">
        <v>19</v>
      </c>
      <c r="I449" s="153"/>
      <c r="L449" s="149"/>
      <c r="M449" s="154"/>
      <c r="T449" s="155"/>
      <c r="AT449" s="151" t="s">
        <v>221</v>
      </c>
      <c r="AU449" s="151" t="s">
        <v>83</v>
      </c>
      <c r="AV449" s="12" t="s">
        <v>81</v>
      </c>
      <c r="AW449" s="12" t="s">
        <v>34</v>
      </c>
      <c r="AX449" s="12" t="s">
        <v>74</v>
      </c>
      <c r="AY449" s="151" t="s">
        <v>210</v>
      </c>
    </row>
    <row r="450" spans="2:51" s="12" customFormat="1" ht="11.25">
      <c r="B450" s="149"/>
      <c r="D450" s="150" t="s">
        <v>221</v>
      </c>
      <c r="E450" s="151" t="s">
        <v>19</v>
      </c>
      <c r="F450" s="152" t="s">
        <v>5105</v>
      </c>
      <c r="H450" s="151" t="s">
        <v>19</v>
      </c>
      <c r="I450" s="153"/>
      <c r="L450" s="149"/>
      <c r="M450" s="154"/>
      <c r="T450" s="155"/>
      <c r="AT450" s="151" t="s">
        <v>221</v>
      </c>
      <c r="AU450" s="151" t="s">
        <v>83</v>
      </c>
      <c r="AV450" s="12" t="s">
        <v>81</v>
      </c>
      <c r="AW450" s="12" t="s">
        <v>34</v>
      </c>
      <c r="AX450" s="12" t="s">
        <v>74</v>
      </c>
      <c r="AY450" s="151" t="s">
        <v>210</v>
      </c>
    </row>
    <row r="451" spans="2:51" s="13" customFormat="1" ht="11.25">
      <c r="B451" s="156"/>
      <c r="D451" s="150" t="s">
        <v>221</v>
      </c>
      <c r="E451" s="157" t="s">
        <v>19</v>
      </c>
      <c r="F451" s="158" t="s">
        <v>1068</v>
      </c>
      <c r="H451" s="159">
        <v>7</v>
      </c>
      <c r="I451" s="160"/>
      <c r="L451" s="156"/>
      <c r="M451" s="161"/>
      <c r="T451" s="162"/>
      <c r="AT451" s="157" t="s">
        <v>221</v>
      </c>
      <c r="AU451" s="157" t="s">
        <v>83</v>
      </c>
      <c r="AV451" s="13" t="s">
        <v>83</v>
      </c>
      <c r="AW451" s="13" t="s">
        <v>34</v>
      </c>
      <c r="AX451" s="13" t="s">
        <v>74</v>
      </c>
      <c r="AY451" s="157" t="s">
        <v>210</v>
      </c>
    </row>
    <row r="452" spans="2:51" s="15" customFormat="1" ht="11.25">
      <c r="B452" s="170"/>
      <c r="D452" s="150" t="s">
        <v>221</v>
      </c>
      <c r="E452" s="171" t="s">
        <v>19</v>
      </c>
      <c r="F452" s="172" t="s">
        <v>236</v>
      </c>
      <c r="H452" s="173">
        <v>7</v>
      </c>
      <c r="I452" s="174"/>
      <c r="L452" s="170"/>
      <c r="M452" s="175"/>
      <c r="T452" s="176"/>
      <c r="AT452" s="171" t="s">
        <v>221</v>
      </c>
      <c r="AU452" s="171" t="s">
        <v>83</v>
      </c>
      <c r="AV452" s="15" t="s">
        <v>217</v>
      </c>
      <c r="AW452" s="15" t="s">
        <v>34</v>
      </c>
      <c r="AX452" s="15" t="s">
        <v>81</v>
      </c>
      <c r="AY452" s="171" t="s">
        <v>210</v>
      </c>
    </row>
    <row r="453" spans="2:65" s="1" customFormat="1" ht="16.5" customHeight="1">
      <c r="B453" s="33"/>
      <c r="C453" s="177" t="s">
        <v>618</v>
      </c>
      <c r="D453" s="177" t="s">
        <v>424</v>
      </c>
      <c r="E453" s="178" t="s">
        <v>1116</v>
      </c>
      <c r="F453" s="179" t="s">
        <v>997</v>
      </c>
      <c r="G453" s="180" t="s">
        <v>215</v>
      </c>
      <c r="H453" s="181">
        <v>0.277</v>
      </c>
      <c r="I453" s="182"/>
      <c r="J453" s="183">
        <f>ROUND(I453*H453,2)</f>
        <v>0</v>
      </c>
      <c r="K453" s="179" t="s">
        <v>216</v>
      </c>
      <c r="L453" s="184"/>
      <c r="M453" s="185" t="s">
        <v>19</v>
      </c>
      <c r="N453" s="186" t="s">
        <v>45</v>
      </c>
      <c r="P453" s="141">
        <f>O453*H453</f>
        <v>0</v>
      </c>
      <c r="Q453" s="141">
        <v>0.55</v>
      </c>
      <c r="R453" s="141">
        <f>Q453*H453</f>
        <v>0.15235</v>
      </c>
      <c r="S453" s="141">
        <v>0</v>
      </c>
      <c r="T453" s="142">
        <f>S453*H453</f>
        <v>0</v>
      </c>
      <c r="AR453" s="143" t="s">
        <v>498</v>
      </c>
      <c r="AT453" s="143" t="s">
        <v>424</v>
      </c>
      <c r="AU453" s="143" t="s">
        <v>83</v>
      </c>
      <c r="AY453" s="18" t="s">
        <v>210</v>
      </c>
      <c r="BE453" s="144">
        <f>IF(N453="základní",J453,0)</f>
        <v>0</v>
      </c>
      <c r="BF453" s="144">
        <f>IF(N453="snížená",J453,0)</f>
        <v>0</v>
      </c>
      <c r="BG453" s="144">
        <f>IF(N453="zákl. přenesená",J453,0)</f>
        <v>0</v>
      </c>
      <c r="BH453" s="144">
        <f>IF(N453="sníž. přenesená",J453,0)</f>
        <v>0</v>
      </c>
      <c r="BI453" s="144">
        <f>IF(N453="nulová",J453,0)</f>
        <v>0</v>
      </c>
      <c r="BJ453" s="18" t="s">
        <v>81</v>
      </c>
      <c r="BK453" s="144">
        <f>ROUND(I453*H453,2)</f>
        <v>0</v>
      </c>
      <c r="BL453" s="18" t="s">
        <v>368</v>
      </c>
      <c r="BM453" s="143" t="s">
        <v>1117</v>
      </c>
    </row>
    <row r="454" spans="2:51" s="12" customFormat="1" ht="11.25">
      <c r="B454" s="149"/>
      <c r="D454" s="150" t="s">
        <v>221</v>
      </c>
      <c r="E454" s="151" t="s">
        <v>19</v>
      </c>
      <c r="F454" s="152" t="s">
        <v>852</v>
      </c>
      <c r="H454" s="151" t="s">
        <v>19</v>
      </c>
      <c r="I454" s="153"/>
      <c r="L454" s="149"/>
      <c r="M454" s="154"/>
      <c r="T454" s="155"/>
      <c r="AT454" s="151" t="s">
        <v>221</v>
      </c>
      <c r="AU454" s="151" t="s">
        <v>83</v>
      </c>
      <c r="AV454" s="12" t="s">
        <v>81</v>
      </c>
      <c r="AW454" s="12" t="s">
        <v>34</v>
      </c>
      <c r="AX454" s="12" t="s">
        <v>74</v>
      </c>
      <c r="AY454" s="151" t="s">
        <v>210</v>
      </c>
    </row>
    <row r="455" spans="2:51" s="12" customFormat="1" ht="11.25">
      <c r="B455" s="149"/>
      <c r="D455" s="150" t="s">
        <v>221</v>
      </c>
      <c r="E455" s="151" t="s">
        <v>19</v>
      </c>
      <c r="F455" s="152" t="s">
        <v>950</v>
      </c>
      <c r="H455" s="151" t="s">
        <v>19</v>
      </c>
      <c r="I455" s="153"/>
      <c r="L455" s="149"/>
      <c r="M455" s="154"/>
      <c r="T455" s="155"/>
      <c r="AT455" s="151" t="s">
        <v>221</v>
      </c>
      <c r="AU455" s="151" t="s">
        <v>83</v>
      </c>
      <c r="AV455" s="12" t="s">
        <v>81</v>
      </c>
      <c r="AW455" s="12" t="s">
        <v>34</v>
      </c>
      <c r="AX455" s="12" t="s">
        <v>74</v>
      </c>
      <c r="AY455" s="151" t="s">
        <v>210</v>
      </c>
    </row>
    <row r="456" spans="2:51" s="12" customFormat="1" ht="11.25">
      <c r="B456" s="149"/>
      <c r="D456" s="150" t="s">
        <v>221</v>
      </c>
      <c r="E456" s="151" t="s">
        <v>19</v>
      </c>
      <c r="F456" s="152" t="s">
        <v>5105</v>
      </c>
      <c r="H456" s="151" t="s">
        <v>19</v>
      </c>
      <c r="I456" s="153"/>
      <c r="L456" s="149"/>
      <c r="M456" s="154"/>
      <c r="T456" s="155"/>
      <c r="AT456" s="151" t="s">
        <v>221</v>
      </c>
      <c r="AU456" s="151" t="s">
        <v>83</v>
      </c>
      <c r="AV456" s="12" t="s">
        <v>81</v>
      </c>
      <c r="AW456" s="12" t="s">
        <v>34</v>
      </c>
      <c r="AX456" s="12" t="s">
        <v>74</v>
      </c>
      <c r="AY456" s="151" t="s">
        <v>210</v>
      </c>
    </row>
    <row r="457" spans="2:51" s="13" customFormat="1" ht="11.25">
      <c r="B457" s="156"/>
      <c r="D457" s="150" t="s">
        <v>221</v>
      </c>
      <c r="E457" s="157" t="s">
        <v>19</v>
      </c>
      <c r="F457" s="158" t="s">
        <v>5106</v>
      </c>
      <c r="H457" s="159">
        <v>0.264</v>
      </c>
      <c r="I457" s="160"/>
      <c r="L457" s="156"/>
      <c r="M457" s="161"/>
      <c r="T457" s="162"/>
      <c r="AT457" s="157" t="s">
        <v>221</v>
      </c>
      <c r="AU457" s="157" t="s">
        <v>83</v>
      </c>
      <c r="AV457" s="13" t="s">
        <v>83</v>
      </c>
      <c r="AW457" s="13" t="s">
        <v>34</v>
      </c>
      <c r="AX457" s="13" t="s">
        <v>74</v>
      </c>
      <c r="AY457" s="157" t="s">
        <v>210</v>
      </c>
    </row>
    <row r="458" spans="2:51" s="15" customFormat="1" ht="11.25">
      <c r="B458" s="170"/>
      <c r="D458" s="150" t="s">
        <v>221</v>
      </c>
      <c r="E458" s="171" t="s">
        <v>19</v>
      </c>
      <c r="F458" s="172" t="s">
        <v>236</v>
      </c>
      <c r="H458" s="173">
        <v>0.264</v>
      </c>
      <c r="I458" s="174"/>
      <c r="L458" s="170"/>
      <c r="M458" s="175"/>
      <c r="T458" s="176"/>
      <c r="AT458" s="171" t="s">
        <v>221</v>
      </c>
      <c r="AU458" s="171" t="s">
        <v>83</v>
      </c>
      <c r="AV458" s="15" t="s">
        <v>217</v>
      </c>
      <c r="AW458" s="15" t="s">
        <v>34</v>
      </c>
      <c r="AX458" s="15" t="s">
        <v>81</v>
      </c>
      <c r="AY458" s="171" t="s">
        <v>210</v>
      </c>
    </row>
    <row r="459" spans="2:51" s="13" customFormat="1" ht="11.25">
      <c r="B459" s="156"/>
      <c r="D459" s="150" t="s">
        <v>221</v>
      </c>
      <c r="F459" s="158" t="s">
        <v>5107</v>
      </c>
      <c r="H459" s="159">
        <v>0.277</v>
      </c>
      <c r="I459" s="160"/>
      <c r="L459" s="156"/>
      <c r="M459" s="161"/>
      <c r="T459" s="162"/>
      <c r="AT459" s="157" t="s">
        <v>221</v>
      </c>
      <c r="AU459" s="157" t="s">
        <v>83</v>
      </c>
      <c r="AV459" s="13" t="s">
        <v>83</v>
      </c>
      <c r="AW459" s="13" t="s">
        <v>4</v>
      </c>
      <c r="AX459" s="13" t="s">
        <v>81</v>
      </c>
      <c r="AY459" s="157" t="s">
        <v>210</v>
      </c>
    </row>
    <row r="460" spans="2:65" s="1" customFormat="1" ht="24.2" customHeight="1">
      <c r="B460" s="33"/>
      <c r="C460" s="132" t="s">
        <v>631</v>
      </c>
      <c r="D460" s="132" t="s">
        <v>212</v>
      </c>
      <c r="E460" s="133" t="s">
        <v>1152</v>
      </c>
      <c r="F460" s="134" t="s">
        <v>1153</v>
      </c>
      <c r="G460" s="135" t="s">
        <v>270</v>
      </c>
      <c r="H460" s="136">
        <v>46</v>
      </c>
      <c r="I460" s="137"/>
      <c r="J460" s="138">
        <f>ROUND(I460*H460,2)</f>
        <v>0</v>
      </c>
      <c r="K460" s="134" t="s">
        <v>216</v>
      </c>
      <c r="L460" s="33"/>
      <c r="M460" s="139" t="s">
        <v>19</v>
      </c>
      <c r="N460" s="140" t="s">
        <v>45</v>
      </c>
      <c r="P460" s="141">
        <f>O460*H460</f>
        <v>0</v>
      </c>
      <c r="Q460" s="141">
        <v>0</v>
      </c>
      <c r="R460" s="141">
        <f>Q460*H460</f>
        <v>0</v>
      </c>
      <c r="S460" s="141">
        <v>0.017</v>
      </c>
      <c r="T460" s="142">
        <f>S460*H460</f>
        <v>0.782</v>
      </c>
      <c r="AR460" s="143" t="s">
        <v>368</v>
      </c>
      <c r="AT460" s="143" t="s">
        <v>212</v>
      </c>
      <c r="AU460" s="143" t="s">
        <v>83</v>
      </c>
      <c r="AY460" s="18" t="s">
        <v>210</v>
      </c>
      <c r="BE460" s="144">
        <f>IF(N460="základní",J460,0)</f>
        <v>0</v>
      </c>
      <c r="BF460" s="144">
        <f>IF(N460="snížená",J460,0)</f>
        <v>0</v>
      </c>
      <c r="BG460" s="144">
        <f>IF(N460="zákl. přenesená",J460,0)</f>
        <v>0</v>
      </c>
      <c r="BH460" s="144">
        <f>IF(N460="sníž. přenesená",J460,0)</f>
        <v>0</v>
      </c>
      <c r="BI460" s="144">
        <f>IF(N460="nulová",J460,0)</f>
        <v>0</v>
      </c>
      <c r="BJ460" s="18" t="s">
        <v>81</v>
      </c>
      <c r="BK460" s="144">
        <f>ROUND(I460*H460,2)</f>
        <v>0</v>
      </c>
      <c r="BL460" s="18" t="s">
        <v>368</v>
      </c>
      <c r="BM460" s="143" t="s">
        <v>1154</v>
      </c>
    </row>
    <row r="461" spans="2:47" s="1" customFormat="1" ht="11.25">
      <c r="B461" s="33"/>
      <c r="D461" s="145" t="s">
        <v>219</v>
      </c>
      <c r="F461" s="146" t="s">
        <v>1155</v>
      </c>
      <c r="I461" s="147"/>
      <c r="L461" s="33"/>
      <c r="M461" s="148"/>
      <c r="T461" s="54"/>
      <c r="AT461" s="18" t="s">
        <v>219</v>
      </c>
      <c r="AU461" s="18" t="s">
        <v>83</v>
      </c>
    </row>
    <row r="462" spans="2:51" s="12" customFormat="1" ht="11.25">
      <c r="B462" s="149"/>
      <c r="D462" s="150" t="s">
        <v>221</v>
      </c>
      <c r="E462" s="151" t="s">
        <v>19</v>
      </c>
      <c r="F462" s="152" t="s">
        <v>852</v>
      </c>
      <c r="H462" s="151" t="s">
        <v>19</v>
      </c>
      <c r="I462" s="153"/>
      <c r="L462" s="149"/>
      <c r="M462" s="154"/>
      <c r="T462" s="155"/>
      <c r="AT462" s="151" t="s">
        <v>221</v>
      </c>
      <c r="AU462" s="151" t="s">
        <v>83</v>
      </c>
      <c r="AV462" s="12" t="s">
        <v>81</v>
      </c>
      <c r="AW462" s="12" t="s">
        <v>34</v>
      </c>
      <c r="AX462" s="12" t="s">
        <v>74</v>
      </c>
      <c r="AY462" s="151" t="s">
        <v>210</v>
      </c>
    </row>
    <row r="463" spans="2:51" s="12" customFormat="1" ht="11.25">
      <c r="B463" s="149"/>
      <c r="D463" s="150" t="s">
        <v>221</v>
      </c>
      <c r="E463" s="151" t="s">
        <v>19</v>
      </c>
      <c r="F463" s="152" t="s">
        <v>950</v>
      </c>
      <c r="H463" s="151" t="s">
        <v>19</v>
      </c>
      <c r="I463" s="153"/>
      <c r="L463" s="149"/>
      <c r="M463" s="154"/>
      <c r="T463" s="155"/>
      <c r="AT463" s="151" t="s">
        <v>221</v>
      </c>
      <c r="AU463" s="151" t="s">
        <v>83</v>
      </c>
      <c r="AV463" s="12" t="s">
        <v>81</v>
      </c>
      <c r="AW463" s="12" t="s">
        <v>34</v>
      </c>
      <c r="AX463" s="12" t="s">
        <v>74</v>
      </c>
      <c r="AY463" s="151" t="s">
        <v>210</v>
      </c>
    </row>
    <row r="464" spans="2:51" s="13" customFormat="1" ht="11.25">
      <c r="B464" s="156"/>
      <c r="D464" s="150" t="s">
        <v>221</v>
      </c>
      <c r="E464" s="157" t="s">
        <v>19</v>
      </c>
      <c r="F464" s="158" t="s">
        <v>1376</v>
      </c>
      <c r="H464" s="159">
        <v>18</v>
      </c>
      <c r="I464" s="160"/>
      <c r="L464" s="156"/>
      <c r="M464" s="161"/>
      <c r="T464" s="162"/>
      <c r="AT464" s="157" t="s">
        <v>221</v>
      </c>
      <c r="AU464" s="157" t="s">
        <v>83</v>
      </c>
      <c r="AV464" s="13" t="s">
        <v>83</v>
      </c>
      <c r="AW464" s="13" t="s">
        <v>34</v>
      </c>
      <c r="AX464" s="13" t="s">
        <v>74</v>
      </c>
      <c r="AY464" s="157" t="s">
        <v>210</v>
      </c>
    </row>
    <row r="465" spans="2:51" s="12" customFormat="1" ht="11.25">
      <c r="B465" s="149"/>
      <c r="D465" s="150" t="s">
        <v>221</v>
      </c>
      <c r="E465" s="151" t="s">
        <v>19</v>
      </c>
      <c r="F465" s="152" t="s">
        <v>2315</v>
      </c>
      <c r="H465" s="151" t="s">
        <v>19</v>
      </c>
      <c r="I465" s="153"/>
      <c r="L465" s="149"/>
      <c r="M465" s="154"/>
      <c r="T465" s="155"/>
      <c r="AT465" s="151" t="s">
        <v>221</v>
      </c>
      <c r="AU465" s="151" t="s">
        <v>83</v>
      </c>
      <c r="AV465" s="12" t="s">
        <v>81</v>
      </c>
      <c r="AW465" s="12" t="s">
        <v>34</v>
      </c>
      <c r="AX465" s="12" t="s">
        <v>74</v>
      </c>
      <c r="AY465" s="151" t="s">
        <v>210</v>
      </c>
    </row>
    <row r="466" spans="2:51" s="13" customFormat="1" ht="11.25">
      <c r="B466" s="156"/>
      <c r="D466" s="150" t="s">
        <v>221</v>
      </c>
      <c r="E466" s="157" t="s">
        <v>19</v>
      </c>
      <c r="F466" s="158" t="s">
        <v>5108</v>
      </c>
      <c r="H466" s="159">
        <v>28</v>
      </c>
      <c r="I466" s="160"/>
      <c r="L466" s="156"/>
      <c r="M466" s="161"/>
      <c r="T466" s="162"/>
      <c r="AT466" s="157" t="s">
        <v>221</v>
      </c>
      <c r="AU466" s="157" t="s">
        <v>83</v>
      </c>
      <c r="AV466" s="13" t="s">
        <v>83</v>
      </c>
      <c r="AW466" s="13" t="s">
        <v>34</v>
      </c>
      <c r="AX466" s="13" t="s">
        <v>74</v>
      </c>
      <c r="AY466" s="157" t="s">
        <v>210</v>
      </c>
    </row>
    <row r="467" spans="2:51" s="15" customFormat="1" ht="11.25">
      <c r="B467" s="170"/>
      <c r="D467" s="150" t="s">
        <v>221</v>
      </c>
      <c r="E467" s="171" t="s">
        <v>19</v>
      </c>
      <c r="F467" s="172" t="s">
        <v>236</v>
      </c>
      <c r="H467" s="173">
        <v>46</v>
      </c>
      <c r="I467" s="174"/>
      <c r="L467" s="170"/>
      <c r="M467" s="175"/>
      <c r="T467" s="176"/>
      <c r="AT467" s="171" t="s">
        <v>221</v>
      </c>
      <c r="AU467" s="171" t="s">
        <v>83</v>
      </c>
      <c r="AV467" s="15" t="s">
        <v>217</v>
      </c>
      <c r="AW467" s="15" t="s">
        <v>34</v>
      </c>
      <c r="AX467" s="15" t="s">
        <v>81</v>
      </c>
      <c r="AY467" s="171" t="s">
        <v>210</v>
      </c>
    </row>
    <row r="468" spans="2:65" s="1" customFormat="1" ht="21.75" customHeight="1">
      <c r="B468" s="33"/>
      <c r="C468" s="132" t="s">
        <v>690</v>
      </c>
      <c r="D468" s="132" t="s">
        <v>212</v>
      </c>
      <c r="E468" s="133" t="s">
        <v>1158</v>
      </c>
      <c r="F468" s="134" t="s">
        <v>1159</v>
      </c>
      <c r="G468" s="135" t="s">
        <v>270</v>
      </c>
      <c r="H468" s="136">
        <v>125</v>
      </c>
      <c r="I468" s="137"/>
      <c r="J468" s="138">
        <f>ROUND(I468*H468,2)</f>
        <v>0</v>
      </c>
      <c r="K468" s="134" t="s">
        <v>216</v>
      </c>
      <c r="L468" s="33"/>
      <c r="M468" s="139" t="s">
        <v>19</v>
      </c>
      <c r="N468" s="140" t="s">
        <v>45</v>
      </c>
      <c r="P468" s="141">
        <f>O468*H468</f>
        <v>0</v>
      </c>
      <c r="Q468" s="141">
        <v>0</v>
      </c>
      <c r="R468" s="141">
        <f>Q468*H468</f>
        <v>0</v>
      </c>
      <c r="S468" s="141">
        <v>0</v>
      </c>
      <c r="T468" s="142">
        <f>S468*H468</f>
        <v>0</v>
      </c>
      <c r="AR468" s="143" t="s">
        <v>368</v>
      </c>
      <c r="AT468" s="143" t="s">
        <v>212</v>
      </c>
      <c r="AU468" s="143" t="s">
        <v>83</v>
      </c>
      <c r="AY468" s="18" t="s">
        <v>210</v>
      </c>
      <c r="BE468" s="144">
        <f>IF(N468="základní",J468,0)</f>
        <v>0</v>
      </c>
      <c r="BF468" s="144">
        <f>IF(N468="snížená",J468,0)</f>
        <v>0</v>
      </c>
      <c r="BG468" s="144">
        <f>IF(N468="zákl. přenesená",J468,0)</f>
        <v>0</v>
      </c>
      <c r="BH468" s="144">
        <f>IF(N468="sníž. přenesená",J468,0)</f>
        <v>0</v>
      </c>
      <c r="BI468" s="144">
        <f>IF(N468="nulová",J468,0)</f>
        <v>0</v>
      </c>
      <c r="BJ468" s="18" t="s">
        <v>81</v>
      </c>
      <c r="BK468" s="144">
        <f>ROUND(I468*H468,2)</f>
        <v>0</v>
      </c>
      <c r="BL468" s="18" t="s">
        <v>368</v>
      </c>
      <c r="BM468" s="143" t="s">
        <v>1160</v>
      </c>
    </row>
    <row r="469" spans="2:47" s="1" customFormat="1" ht="11.25">
      <c r="B469" s="33"/>
      <c r="D469" s="145" t="s">
        <v>219</v>
      </c>
      <c r="F469" s="146" t="s">
        <v>1161</v>
      </c>
      <c r="I469" s="147"/>
      <c r="L469" s="33"/>
      <c r="M469" s="148"/>
      <c r="T469" s="54"/>
      <c r="AT469" s="18" t="s">
        <v>219</v>
      </c>
      <c r="AU469" s="18" t="s">
        <v>83</v>
      </c>
    </row>
    <row r="470" spans="2:51" s="12" customFormat="1" ht="11.25">
      <c r="B470" s="149"/>
      <c r="D470" s="150" t="s">
        <v>221</v>
      </c>
      <c r="E470" s="151" t="s">
        <v>19</v>
      </c>
      <c r="F470" s="152" t="s">
        <v>852</v>
      </c>
      <c r="H470" s="151" t="s">
        <v>19</v>
      </c>
      <c r="I470" s="153"/>
      <c r="L470" s="149"/>
      <c r="M470" s="154"/>
      <c r="T470" s="155"/>
      <c r="AT470" s="151" t="s">
        <v>221</v>
      </c>
      <c r="AU470" s="151" t="s">
        <v>83</v>
      </c>
      <c r="AV470" s="12" t="s">
        <v>81</v>
      </c>
      <c r="AW470" s="12" t="s">
        <v>34</v>
      </c>
      <c r="AX470" s="12" t="s">
        <v>74</v>
      </c>
      <c r="AY470" s="151" t="s">
        <v>210</v>
      </c>
    </row>
    <row r="471" spans="2:51" s="12" customFormat="1" ht="11.25">
      <c r="B471" s="149"/>
      <c r="D471" s="150" t="s">
        <v>221</v>
      </c>
      <c r="E471" s="151" t="s">
        <v>19</v>
      </c>
      <c r="F471" s="152" t="s">
        <v>950</v>
      </c>
      <c r="H471" s="151" t="s">
        <v>19</v>
      </c>
      <c r="I471" s="153"/>
      <c r="L471" s="149"/>
      <c r="M471" s="154"/>
      <c r="T471" s="155"/>
      <c r="AT471" s="151" t="s">
        <v>221</v>
      </c>
      <c r="AU471" s="151" t="s">
        <v>83</v>
      </c>
      <c r="AV471" s="12" t="s">
        <v>81</v>
      </c>
      <c r="AW471" s="12" t="s">
        <v>34</v>
      </c>
      <c r="AX471" s="12" t="s">
        <v>74</v>
      </c>
      <c r="AY471" s="151" t="s">
        <v>210</v>
      </c>
    </row>
    <row r="472" spans="2:51" s="13" customFormat="1" ht="11.25">
      <c r="B472" s="156"/>
      <c r="D472" s="150" t="s">
        <v>221</v>
      </c>
      <c r="E472" s="157" t="s">
        <v>19</v>
      </c>
      <c r="F472" s="158" t="s">
        <v>5109</v>
      </c>
      <c r="H472" s="159">
        <v>125</v>
      </c>
      <c r="I472" s="160"/>
      <c r="L472" s="156"/>
      <c r="M472" s="161"/>
      <c r="T472" s="162"/>
      <c r="AT472" s="157" t="s">
        <v>221</v>
      </c>
      <c r="AU472" s="157" t="s">
        <v>83</v>
      </c>
      <c r="AV472" s="13" t="s">
        <v>83</v>
      </c>
      <c r="AW472" s="13" t="s">
        <v>34</v>
      </c>
      <c r="AX472" s="13" t="s">
        <v>74</v>
      </c>
      <c r="AY472" s="157" t="s">
        <v>210</v>
      </c>
    </row>
    <row r="473" spans="2:51" s="15" customFormat="1" ht="11.25">
      <c r="B473" s="170"/>
      <c r="D473" s="150" t="s">
        <v>221</v>
      </c>
      <c r="E473" s="171" t="s">
        <v>19</v>
      </c>
      <c r="F473" s="172" t="s">
        <v>236</v>
      </c>
      <c r="H473" s="173">
        <v>125</v>
      </c>
      <c r="I473" s="174"/>
      <c r="L473" s="170"/>
      <c r="M473" s="175"/>
      <c r="T473" s="176"/>
      <c r="AT473" s="171" t="s">
        <v>221</v>
      </c>
      <c r="AU473" s="171" t="s">
        <v>83</v>
      </c>
      <c r="AV473" s="15" t="s">
        <v>217</v>
      </c>
      <c r="AW473" s="15" t="s">
        <v>34</v>
      </c>
      <c r="AX473" s="15" t="s">
        <v>81</v>
      </c>
      <c r="AY473" s="171" t="s">
        <v>210</v>
      </c>
    </row>
    <row r="474" spans="2:65" s="1" customFormat="1" ht="16.5" customHeight="1">
      <c r="B474" s="33"/>
      <c r="C474" s="177" t="s">
        <v>696</v>
      </c>
      <c r="D474" s="177" t="s">
        <v>424</v>
      </c>
      <c r="E474" s="178" t="s">
        <v>1164</v>
      </c>
      <c r="F474" s="179" t="s">
        <v>1005</v>
      </c>
      <c r="G474" s="180" t="s">
        <v>215</v>
      </c>
      <c r="H474" s="181">
        <v>1.865</v>
      </c>
      <c r="I474" s="182"/>
      <c r="J474" s="183">
        <f>ROUND(I474*H474,2)</f>
        <v>0</v>
      </c>
      <c r="K474" s="179" t="s">
        <v>216</v>
      </c>
      <c r="L474" s="184"/>
      <c r="M474" s="185" t="s">
        <v>19</v>
      </c>
      <c r="N474" s="186" t="s">
        <v>45</v>
      </c>
      <c r="P474" s="141">
        <f>O474*H474</f>
        <v>0</v>
      </c>
      <c r="Q474" s="141">
        <v>0.55</v>
      </c>
      <c r="R474" s="141">
        <f>Q474*H474</f>
        <v>1.0257500000000002</v>
      </c>
      <c r="S474" s="141">
        <v>0</v>
      </c>
      <c r="T474" s="142">
        <f>S474*H474</f>
        <v>0</v>
      </c>
      <c r="AR474" s="143" t="s">
        <v>498</v>
      </c>
      <c r="AT474" s="143" t="s">
        <v>424</v>
      </c>
      <c r="AU474" s="143" t="s">
        <v>83</v>
      </c>
      <c r="AY474" s="18" t="s">
        <v>210</v>
      </c>
      <c r="BE474" s="144">
        <f>IF(N474="základní",J474,0)</f>
        <v>0</v>
      </c>
      <c r="BF474" s="144">
        <f>IF(N474="snížená",J474,0)</f>
        <v>0</v>
      </c>
      <c r="BG474" s="144">
        <f>IF(N474="zákl. přenesená",J474,0)</f>
        <v>0</v>
      </c>
      <c r="BH474" s="144">
        <f>IF(N474="sníž. přenesená",J474,0)</f>
        <v>0</v>
      </c>
      <c r="BI474" s="144">
        <f>IF(N474="nulová",J474,0)</f>
        <v>0</v>
      </c>
      <c r="BJ474" s="18" t="s">
        <v>81</v>
      </c>
      <c r="BK474" s="144">
        <f>ROUND(I474*H474,2)</f>
        <v>0</v>
      </c>
      <c r="BL474" s="18" t="s">
        <v>368</v>
      </c>
      <c r="BM474" s="143" t="s">
        <v>1165</v>
      </c>
    </row>
    <row r="475" spans="2:51" s="12" customFormat="1" ht="11.25">
      <c r="B475" s="149"/>
      <c r="D475" s="150" t="s">
        <v>221</v>
      </c>
      <c r="E475" s="151" t="s">
        <v>19</v>
      </c>
      <c r="F475" s="152" t="s">
        <v>852</v>
      </c>
      <c r="H475" s="151" t="s">
        <v>19</v>
      </c>
      <c r="I475" s="153"/>
      <c r="L475" s="149"/>
      <c r="M475" s="154"/>
      <c r="T475" s="155"/>
      <c r="AT475" s="151" t="s">
        <v>221</v>
      </c>
      <c r="AU475" s="151" t="s">
        <v>83</v>
      </c>
      <c r="AV475" s="12" t="s">
        <v>81</v>
      </c>
      <c r="AW475" s="12" t="s">
        <v>34</v>
      </c>
      <c r="AX475" s="12" t="s">
        <v>74</v>
      </c>
      <c r="AY475" s="151" t="s">
        <v>210</v>
      </c>
    </row>
    <row r="476" spans="2:51" s="12" customFormat="1" ht="11.25">
      <c r="B476" s="149"/>
      <c r="D476" s="150" t="s">
        <v>221</v>
      </c>
      <c r="E476" s="151" t="s">
        <v>19</v>
      </c>
      <c r="F476" s="152" t="s">
        <v>950</v>
      </c>
      <c r="H476" s="151" t="s">
        <v>19</v>
      </c>
      <c r="I476" s="153"/>
      <c r="L476" s="149"/>
      <c r="M476" s="154"/>
      <c r="T476" s="155"/>
      <c r="AT476" s="151" t="s">
        <v>221</v>
      </c>
      <c r="AU476" s="151" t="s">
        <v>83</v>
      </c>
      <c r="AV476" s="12" t="s">
        <v>81</v>
      </c>
      <c r="AW476" s="12" t="s">
        <v>34</v>
      </c>
      <c r="AX476" s="12" t="s">
        <v>74</v>
      </c>
      <c r="AY476" s="151" t="s">
        <v>210</v>
      </c>
    </row>
    <row r="477" spans="2:51" s="13" customFormat="1" ht="11.25">
      <c r="B477" s="156"/>
      <c r="D477" s="150" t="s">
        <v>221</v>
      </c>
      <c r="E477" s="157" t="s">
        <v>19</v>
      </c>
      <c r="F477" s="158" t="s">
        <v>5110</v>
      </c>
      <c r="H477" s="159">
        <v>1.776</v>
      </c>
      <c r="I477" s="160"/>
      <c r="L477" s="156"/>
      <c r="M477" s="161"/>
      <c r="T477" s="162"/>
      <c r="AT477" s="157" t="s">
        <v>221</v>
      </c>
      <c r="AU477" s="157" t="s">
        <v>83</v>
      </c>
      <c r="AV477" s="13" t="s">
        <v>83</v>
      </c>
      <c r="AW477" s="13" t="s">
        <v>34</v>
      </c>
      <c r="AX477" s="13" t="s">
        <v>74</v>
      </c>
      <c r="AY477" s="157" t="s">
        <v>210</v>
      </c>
    </row>
    <row r="478" spans="2:51" s="15" customFormat="1" ht="11.25">
      <c r="B478" s="170"/>
      <c r="D478" s="150" t="s">
        <v>221</v>
      </c>
      <c r="E478" s="171" t="s">
        <v>19</v>
      </c>
      <c r="F478" s="172" t="s">
        <v>236</v>
      </c>
      <c r="H478" s="173">
        <v>1.776</v>
      </c>
      <c r="I478" s="174"/>
      <c r="L478" s="170"/>
      <c r="M478" s="175"/>
      <c r="T478" s="176"/>
      <c r="AT478" s="171" t="s">
        <v>221</v>
      </c>
      <c r="AU478" s="171" t="s">
        <v>83</v>
      </c>
      <c r="AV478" s="15" t="s">
        <v>217</v>
      </c>
      <c r="AW478" s="15" t="s">
        <v>34</v>
      </c>
      <c r="AX478" s="15" t="s">
        <v>81</v>
      </c>
      <c r="AY478" s="171" t="s">
        <v>210</v>
      </c>
    </row>
    <row r="479" spans="2:51" s="13" customFormat="1" ht="11.25">
      <c r="B479" s="156"/>
      <c r="D479" s="150" t="s">
        <v>221</v>
      </c>
      <c r="F479" s="158" t="s">
        <v>5111</v>
      </c>
      <c r="H479" s="159">
        <v>1.865</v>
      </c>
      <c r="I479" s="160"/>
      <c r="L479" s="156"/>
      <c r="M479" s="161"/>
      <c r="T479" s="162"/>
      <c r="AT479" s="157" t="s">
        <v>221</v>
      </c>
      <c r="AU479" s="157" t="s">
        <v>83</v>
      </c>
      <c r="AV479" s="13" t="s">
        <v>83</v>
      </c>
      <c r="AW479" s="13" t="s">
        <v>4</v>
      </c>
      <c r="AX479" s="13" t="s">
        <v>81</v>
      </c>
      <c r="AY479" s="157" t="s">
        <v>210</v>
      </c>
    </row>
    <row r="480" spans="2:65" s="1" customFormat="1" ht="24.2" customHeight="1">
      <c r="B480" s="33"/>
      <c r="C480" s="132" t="s">
        <v>718</v>
      </c>
      <c r="D480" s="132" t="s">
        <v>212</v>
      </c>
      <c r="E480" s="133" t="s">
        <v>1169</v>
      </c>
      <c r="F480" s="134" t="s">
        <v>1170</v>
      </c>
      <c r="G480" s="135" t="s">
        <v>270</v>
      </c>
      <c r="H480" s="136">
        <v>125</v>
      </c>
      <c r="I480" s="137"/>
      <c r="J480" s="138">
        <f>ROUND(I480*H480,2)</f>
        <v>0</v>
      </c>
      <c r="K480" s="134" t="s">
        <v>216</v>
      </c>
      <c r="L480" s="33"/>
      <c r="M480" s="139" t="s">
        <v>19</v>
      </c>
      <c r="N480" s="140" t="s">
        <v>45</v>
      </c>
      <c r="P480" s="141">
        <f>O480*H480</f>
        <v>0</v>
      </c>
      <c r="Q480" s="141">
        <v>0</v>
      </c>
      <c r="R480" s="141">
        <f>Q480*H480</f>
        <v>0</v>
      </c>
      <c r="S480" s="141">
        <v>0.005</v>
      </c>
      <c r="T480" s="142">
        <f>S480*H480</f>
        <v>0.625</v>
      </c>
      <c r="AR480" s="143" t="s">
        <v>368</v>
      </c>
      <c r="AT480" s="143" t="s">
        <v>212</v>
      </c>
      <c r="AU480" s="143" t="s">
        <v>83</v>
      </c>
      <c r="AY480" s="18" t="s">
        <v>210</v>
      </c>
      <c r="BE480" s="144">
        <f>IF(N480="základní",J480,0)</f>
        <v>0</v>
      </c>
      <c r="BF480" s="144">
        <f>IF(N480="snížená",J480,0)</f>
        <v>0</v>
      </c>
      <c r="BG480" s="144">
        <f>IF(N480="zákl. přenesená",J480,0)</f>
        <v>0</v>
      </c>
      <c r="BH480" s="144">
        <f>IF(N480="sníž. přenesená",J480,0)</f>
        <v>0</v>
      </c>
      <c r="BI480" s="144">
        <f>IF(N480="nulová",J480,0)</f>
        <v>0</v>
      </c>
      <c r="BJ480" s="18" t="s">
        <v>81</v>
      </c>
      <c r="BK480" s="144">
        <f>ROUND(I480*H480,2)</f>
        <v>0</v>
      </c>
      <c r="BL480" s="18" t="s">
        <v>368</v>
      </c>
      <c r="BM480" s="143" t="s">
        <v>1171</v>
      </c>
    </row>
    <row r="481" spans="2:47" s="1" customFormat="1" ht="11.25">
      <c r="B481" s="33"/>
      <c r="D481" s="145" t="s">
        <v>219</v>
      </c>
      <c r="F481" s="146" t="s">
        <v>1172</v>
      </c>
      <c r="I481" s="147"/>
      <c r="L481" s="33"/>
      <c r="M481" s="148"/>
      <c r="T481" s="54"/>
      <c r="AT481" s="18" t="s">
        <v>219</v>
      </c>
      <c r="AU481" s="18" t="s">
        <v>83</v>
      </c>
    </row>
    <row r="482" spans="2:51" s="12" customFormat="1" ht="11.25">
      <c r="B482" s="149"/>
      <c r="D482" s="150" t="s">
        <v>221</v>
      </c>
      <c r="E482" s="151" t="s">
        <v>19</v>
      </c>
      <c r="F482" s="152" t="s">
        <v>852</v>
      </c>
      <c r="H482" s="151" t="s">
        <v>19</v>
      </c>
      <c r="I482" s="153"/>
      <c r="L482" s="149"/>
      <c r="M482" s="154"/>
      <c r="T482" s="155"/>
      <c r="AT482" s="151" t="s">
        <v>221</v>
      </c>
      <c r="AU482" s="151" t="s">
        <v>83</v>
      </c>
      <c r="AV482" s="12" t="s">
        <v>81</v>
      </c>
      <c r="AW482" s="12" t="s">
        <v>34</v>
      </c>
      <c r="AX482" s="12" t="s">
        <v>74</v>
      </c>
      <c r="AY482" s="151" t="s">
        <v>210</v>
      </c>
    </row>
    <row r="483" spans="2:51" s="12" customFormat="1" ht="11.25">
      <c r="B483" s="149"/>
      <c r="D483" s="150" t="s">
        <v>221</v>
      </c>
      <c r="E483" s="151" t="s">
        <v>19</v>
      </c>
      <c r="F483" s="152" t="s">
        <v>950</v>
      </c>
      <c r="H483" s="151" t="s">
        <v>19</v>
      </c>
      <c r="I483" s="153"/>
      <c r="L483" s="149"/>
      <c r="M483" s="154"/>
      <c r="T483" s="155"/>
      <c r="AT483" s="151" t="s">
        <v>221</v>
      </c>
      <c r="AU483" s="151" t="s">
        <v>83</v>
      </c>
      <c r="AV483" s="12" t="s">
        <v>81</v>
      </c>
      <c r="AW483" s="12" t="s">
        <v>34</v>
      </c>
      <c r="AX483" s="12" t="s">
        <v>74</v>
      </c>
      <c r="AY483" s="151" t="s">
        <v>210</v>
      </c>
    </row>
    <row r="484" spans="2:51" s="13" customFormat="1" ht="11.25">
      <c r="B484" s="156"/>
      <c r="D484" s="150" t="s">
        <v>221</v>
      </c>
      <c r="E484" s="157" t="s">
        <v>19</v>
      </c>
      <c r="F484" s="158" t="s">
        <v>5109</v>
      </c>
      <c r="H484" s="159">
        <v>125</v>
      </c>
      <c r="I484" s="160"/>
      <c r="L484" s="156"/>
      <c r="M484" s="161"/>
      <c r="T484" s="162"/>
      <c r="AT484" s="157" t="s">
        <v>221</v>
      </c>
      <c r="AU484" s="157" t="s">
        <v>83</v>
      </c>
      <c r="AV484" s="13" t="s">
        <v>83</v>
      </c>
      <c r="AW484" s="13" t="s">
        <v>34</v>
      </c>
      <c r="AX484" s="13" t="s">
        <v>74</v>
      </c>
      <c r="AY484" s="157" t="s">
        <v>210</v>
      </c>
    </row>
    <row r="485" spans="2:51" s="15" customFormat="1" ht="11.25">
      <c r="B485" s="170"/>
      <c r="D485" s="150" t="s">
        <v>221</v>
      </c>
      <c r="E485" s="171" t="s">
        <v>19</v>
      </c>
      <c r="F485" s="172" t="s">
        <v>236</v>
      </c>
      <c r="H485" s="173">
        <v>125</v>
      </c>
      <c r="I485" s="174"/>
      <c r="L485" s="170"/>
      <c r="M485" s="175"/>
      <c r="T485" s="176"/>
      <c r="AT485" s="171" t="s">
        <v>221</v>
      </c>
      <c r="AU485" s="171" t="s">
        <v>83</v>
      </c>
      <c r="AV485" s="15" t="s">
        <v>217</v>
      </c>
      <c r="AW485" s="15" t="s">
        <v>34</v>
      </c>
      <c r="AX485" s="15" t="s">
        <v>81</v>
      </c>
      <c r="AY485" s="171" t="s">
        <v>210</v>
      </c>
    </row>
    <row r="486" spans="2:65" s="1" customFormat="1" ht="21.75" customHeight="1">
      <c r="B486" s="33"/>
      <c r="C486" s="132" t="s">
        <v>820</v>
      </c>
      <c r="D486" s="132" t="s">
        <v>212</v>
      </c>
      <c r="E486" s="133" t="s">
        <v>1178</v>
      </c>
      <c r="F486" s="134" t="s">
        <v>1179</v>
      </c>
      <c r="G486" s="135" t="s">
        <v>215</v>
      </c>
      <c r="H486" s="136">
        <v>7.963</v>
      </c>
      <c r="I486" s="137"/>
      <c r="J486" s="138">
        <f>ROUND(I486*H486,2)</f>
        <v>0</v>
      </c>
      <c r="K486" s="134" t="s">
        <v>216</v>
      </c>
      <c r="L486" s="33"/>
      <c r="M486" s="139" t="s">
        <v>19</v>
      </c>
      <c r="N486" s="140" t="s">
        <v>45</v>
      </c>
      <c r="P486" s="141">
        <f>O486*H486</f>
        <v>0</v>
      </c>
      <c r="Q486" s="141">
        <v>0.02337</v>
      </c>
      <c r="R486" s="141">
        <f>Q486*H486</f>
        <v>0.18609530999999999</v>
      </c>
      <c r="S486" s="141">
        <v>0</v>
      </c>
      <c r="T486" s="142">
        <f>S486*H486</f>
        <v>0</v>
      </c>
      <c r="AR486" s="143" t="s">
        <v>368</v>
      </c>
      <c r="AT486" s="143" t="s">
        <v>212</v>
      </c>
      <c r="AU486" s="143" t="s">
        <v>83</v>
      </c>
      <c r="AY486" s="18" t="s">
        <v>210</v>
      </c>
      <c r="BE486" s="144">
        <f>IF(N486="základní",J486,0)</f>
        <v>0</v>
      </c>
      <c r="BF486" s="144">
        <f>IF(N486="snížená",J486,0)</f>
        <v>0</v>
      </c>
      <c r="BG486" s="144">
        <f>IF(N486="zákl. přenesená",J486,0)</f>
        <v>0</v>
      </c>
      <c r="BH486" s="144">
        <f>IF(N486="sníž. přenesená",J486,0)</f>
        <v>0</v>
      </c>
      <c r="BI486" s="144">
        <f>IF(N486="nulová",J486,0)</f>
        <v>0</v>
      </c>
      <c r="BJ486" s="18" t="s">
        <v>81</v>
      </c>
      <c r="BK486" s="144">
        <f>ROUND(I486*H486,2)</f>
        <v>0</v>
      </c>
      <c r="BL486" s="18" t="s">
        <v>368</v>
      </c>
      <c r="BM486" s="143" t="s">
        <v>1180</v>
      </c>
    </row>
    <row r="487" spans="2:47" s="1" customFormat="1" ht="11.25">
      <c r="B487" s="33"/>
      <c r="D487" s="145" t="s">
        <v>219</v>
      </c>
      <c r="F487" s="146" t="s">
        <v>1181</v>
      </c>
      <c r="I487" s="147"/>
      <c r="L487" s="33"/>
      <c r="M487" s="148"/>
      <c r="T487" s="54"/>
      <c r="AT487" s="18" t="s">
        <v>219</v>
      </c>
      <c r="AU487" s="18" t="s">
        <v>83</v>
      </c>
    </row>
    <row r="488" spans="2:51" s="12" customFormat="1" ht="11.25">
      <c r="B488" s="149"/>
      <c r="D488" s="150" t="s">
        <v>221</v>
      </c>
      <c r="E488" s="151" t="s">
        <v>19</v>
      </c>
      <c r="F488" s="152" t="s">
        <v>987</v>
      </c>
      <c r="H488" s="151" t="s">
        <v>19</v>
      </c>
      <c r="I488" s="153"/>
      <c r="L488" s="149"/>
      <c r="M488" s="154"/>
      <c r="T488" s="155"/>
      <c r="AT488" s="151" t="s">
        <v>221</v>
      </c>
      <c r="AU488" s="151" t="s">
        <v>83</v>
      </c>
      <c r="AV488" s="12" t="s">
        <v>81</v>
      </c>
      <c r="AW488" s="12" t="s">
        <v>34</v>
      </c>
      <c r="AX488" s="12" t="s">
        <v>74</v>
      </c>
      <c r="AY488" s="151" t="s">
        <v>210</v>
      </c>
    </row>
    <row r="489" spans="2:51" s="13" customFormat="1" ht="11.25">
      <c r="B489" s="156"/>
      <c r="D489" s="150" t="s">
        <v>221</v>
      </c>
      <c r="E489" s="157" t="s">
        <v>19</v>
      </c>
      <c r="F489" s="158" t="s">
        <v>988</v>
      </c>
      <c r="H489" s="159">
        <v>0.21</v>
      </c>
      <c r="I489" s="160"/>
      <c r="L489" s="156"/>
      <c r="M489" s="161"/>
      <c r="T489" s="162"/>
      <c r="AT489" s="157" t="s">
        <v>221</v>
      </c>
      <c r="AU489" s="157" t="s">
        <v>83</v>
      </c>
      <c r="AV489" s="13" t="s">
        <v>83</v>
      </c>
      <c r="AW489" s="13" t="s">
        <v>34</v>
      </c>
      <c r="AX489" s="13" t="s">
        <v>74</v>
      </c>
      <c r="AY489" s="157" t="s">
        <v>210</v>
      </c>
    </row>
    <row r="490" spans="2:51" s="12" customFormat="1" ht="11.25">
      <c r="B490" s="149"/>
      <c r="D490" s="150" t="s">
        <v>221</v>
      </c>
      <c r="E490" s="151" t="s">
        <v>19</v>
      </c>
      <c r="F490" s="152" t="s">
        <v>989</v>
      </c>
      <c r="H490" s="151" t="s">
        <v>19</v>
      </c>
      <c r="I490" s="153"/>
      <c r="L490" s="149"/>
      <c r="M490" s="154"/>
      <c r="T490" s="155"/>
      <c r="AT490" s="151" t="s">
        <v>221</v>
      </c>
      <c r="AU490" s="151" t="s">
        <v>83</v>
      </c>
      <c r="AV490" s="12" t="s">
        <v>81</v>
      </c>
      <c r="AW490" s="12" t="s">
        <v>34</v>
      </c>
      <c r="AX490" s="12" t="s">
        <v>74</v>
      </c>
      <c r="AY490" s="151" t="s">
        <v>210</v>
      </c>
    </row>
    <row r="491" spans="2:51" s="13" customFormat="1" ht="11.25">
      <c r="B491" s="156"/>
      <c r="D491" s="150" t="s">
        <v>221</v>
      </c>
      <c r="E491" s="157" t="s">
        <v>19</v>
      </c>
      <c r="F491" s="158" t="s">
        <v>990</v>
      </c>
      <c r="H491" s="159">
        <v>0.095</v>
      </c>
      <c r="I491" s="160"/>
      <c r="L491" s="156"/>
      <c r="M491" s="161"/>
      <c r="T491" s="162"/>
      <c r="AT491" s="157" t="s">
        <v>221</v>
      </c>
      <c r="AU491" s="157" t="s">
        <v>83</v>
      </c>
      <c r="AV491" s="13" t="s">
        <v>83</v>
      </c>
      <c r="AW491" s="13" t="s">
        <v>34</v>
      </c>
      <c r="AX491" s="13" t="s">
        <v>74</v>
      </c>
      <c r="AY491" s="157" t="s">
        <v>210</v>
      </c>
    </row>
    <row r="492" spans="2:51" s="12" customFormat="1" ht="11.25">
      <c r="B492" s="149"/>
      <c r="D492" s="150" t="s">
        <v>221</v>
      </c>
      <c r="E492" s="151" t="s">
        <v>19</v>
      </c>
      <c r="F492" s="152" t="s">
        <v>993</v>
      </c>
      <c r="H492" s="151" t="s">
        <v>19</v>
      </c>
      <c r="I492" s="153"/>
      <c r="L492" s="149"/>
      <c r="M492" s="154"/>
      <c r="T492" s="155"/>
      <c r="AT492" s="151" t="s">
        <v>221</v>
      </c>
      <c r="AU492" s="151" t="s">
        <v>83</v>
      </c>
      <c r="AV492" s="12" t="s">
        <v>81</v>
      </c>
      <c r="AW492" s="12" t="s">
        <v>34</v>
      </c>
      <c r="AX492" s="12" t="s">
        <v>74</v>
      </c>
      <c r="AY492" s="151" t="s">
        <v>210</v>
      </c>
    </row>
    <row r="493" spans="2:51" s="13" customFormat="1" ht="11.25">
      <c r="B493" s="156"/>
      <c r="D493" s="150" t="s">
        <v>221</v>
      </c>
      <c r="E493" s="157" t="s">
        <v>19</v>
      </c>
      <c r="F493" s="158" t="s">
        <v>5112</v>
      </c>
      <c r="H493" s="159">
        <v>2.329</v>
      </c>
      <c r="I493" s="160"/>
      <c r="L493" s="156"/>
      <c r="M493" s="161"/>
      <c r="T493" s="162"/>
      <c r="AT493" s="157" t="s">
        <v>221</v>
      </c>
      <c r="AU493" s="157" t="s">
        <v>83</v>
      </c>
      <c r="AV493" s="13" t="s">
        <v>83</v>
      </c>
      <c r="AW493" s="13" t="s">
        <v>34</v>
      </c>
      <c r="AX493" s="13" t="s">
        <v>74</v>
      </c>
      <c r="AY493" s="157" t="s">
        <v>210</v>
      </c>
    </row>
    <row r="494" spans="2:51" s="12" customFormat="1" ht="11.25">
      <c r="B494" s="149"/>
      <c r="D494" s="150" t="s">
        <v>221</v>
      </c>
      <c r="E494" s="151" t="s">
        <v>19</v>
      </c>
      <c r="F494" s="152" t="s">
        <v>995</v>
      </c>
      <c r="H494" s="151" t="s">
        <v>19</v>
      </c>
      <c r="I494" s="153"/>
      <c r="L494" s="149"/>
      <c r="M494" s="154"/>
      <c r="T494" s="155"/>
      <c r="AT494" s="151" t="s">
        <v>221</v>
      </c>
      <c r="AU494" s="151" t="s">
        <v>83</v>
      </c>
      <c r="AV494" s="12" t="s">
        <v>81</v>
      </c>
      <c r="AW494" s="12" t="s">
        <v>34</v>
      </c>
      <c r="AX494" s="12" t="s">
        <v>74</v>
      </c>
      <c r="AY494" s="151" t="s">
        <v>210</v>
      </c>
    </row>
    <row r="495" spans="2:51" s="13" customFormat="1" ht="11.25">
      <c r="B495" s="156"/>
      <c r="D495" s="150" t="s">
        <v>221</v>
      </c>
      <c r="E495" s="157" t="s">
        <v>19</v>
      </c>
      <c r="F495" s="158" t="s">
        <v>5067</v>
      </c>
      <c r="H495" s="159">
        <v>1.635</v>
      </c>
      <c r="I495" s="160"/>
      <c r="L495" s="156"/>
      <c r="M495" s="161"/>
      <c r="T495" s="162"/>
      <c r="AT495" s="157" t="s">
        <v>221</v>
      </c>
      <c r="AU495" s="157" t="s">
        <v>83</v>
      </c>
      <c r="AV495" s="13" t="s">
        <v>83</v>
      </c>
      <c r="AW495" s="13" t="s">
        <v>34</v>
      </c>
      <c r="AX495" s="13" t="s">
        <v>74</v>
      </c>
      <c r="AY495" s="157" t="s">
        <v>210</v>
      </c>
    </row>
    <row r="496" spans="2:51" s="12" customFormat="1" ht="11.25">
      <c r="B496" s="149"/>
      <c r="D496" s="150" t="s">
        <v>221</v>
      </c>
      <c r="E496" s="151" t="s">
        <v>19</v>
      </c>
      <c r="F496" s="152" t="s">
        <v>997</v>
      </c>
      <c r="H496" s="151" t="s">
        <v>19</v>
      </c>
      <c r="I496" s="153"/>
      <c r="L496" s="149"/>
      <c r="M496" s="154"/>
      <c r="T496" s="155"/>
      <c r="AT496" s="151" t="s">
        <v>221</v>
      </c>
      <c r="AU496" s="151" t="s">
        <v>83</v>
      </c>
      <c r="AV496" s="12" t="s">
        <v>81</v>
      </c>
      <c r="AW496" s="12" t="s">
        <v>34</v>
      </c>
      <c r="AX496" s="12" t="s">
        <v>74</v>
      </c>
      <c r="AY496" s="151" t="s">
        <v>210</v>
      </c>
    </row>
    <row r="497" spans="2:51" s="13" customFormat="1" ht="11.25">
      <c r="B497" s="156"/>
      <c r="D497" s="150" t="s">
        <v>221</v>
      </c>
      <c r="E497" s="157" t="s">
        <v>19</v>
      </c>
      <c r="F497" s="158" t="s">
        <v>5068</v>
      </c>
      <c r="H497" s="159">
        <v>0.322</v>
      </c>
      <c r="I497" s="160"/>
      <c r="L497" s="156"/>
      <c r="M497" s="161"/>
      <c r="T497" s="162"/>
      <c r="AT497" s="157" t="s">
        <v>221</v>
      </c>
      <c r="AU497" s="157" t="s">
        <v>83</v>
      </c>
      <c r="AV497" s="13" t="s">
        <v>83</v>
      </c>
      <c r="AW497" s="13" t="s">
        <v>34</v>
      </c>
      <c r="AX497" s="13" t="s">
        <v>74</v>
      </c>
      <c r="AY497" s="157" t="s">
        <v>210</v>
      </c>
    </row>
    <row r="498" spans="2:51" s="12" customFormat="1" ht="11.25">
      <c r="B498" s="149"/>
      <c r="D498" s="150" t="s">
        <v>221</v>
      </c>
      <c r="E498" s="151" t="s">
        <v>19</v>
      </c>
      <c r="F498" s="152" t="s">
        <v>1005</v>
      </c>
      <c r="H498" s="151" t="s">
        <v>19</v>
      </c>
      <c r="I498" s="153"/>
      <c r="L498" s="149"/>
      <c r="M498" s="154"/>
      <c r="T498" s="155"/>
      <c r="AT498" s="151" t="s">
        <v>221</v>
      </c>
      <c r="AU498" s="151" t="s">
        <v>83</v>
      </c>
      <c r="AV498" s="12" t="s">
        <v>81</v>
      </c>
      <c r="AW498" s="12" t="s">
        <v>34</v>
      </c>
      <c r="AX498" s="12" t="s">
        <v>74</v>
      </c>
      <c r="AY498" s="151" t="s">
        <v>210</v>
      </c>
    </row>
    <row r="499" spans="2:51" s="13" customFormat="1" ht="11.25">
      <c r="B499" s="156"/>
      <c r="D499" s="150" t="s">
        <v>221</v>
      </c>
      <c r="E499" s="157" t="s">
        <v>19</v>
      </c>
      <c r="F499" s="158" t="s">
        <v>5069</v>
      </c>
      <c r="H499" s="159">
        <v>1.86</v>
      </c>
      <c r="I499" s="160"/>
      <c r="L499" s="156"/>
      <c r="M499" s="161"/>
      <c r="T499" s="162"/>
      <c r="AT499" s="157" t="s">
        <v>221</v>
      </c>
      <c r="AU499" s="157" t="s">
        <v>83</v>
      </c>
      <c r="AV499" s="13" t="s">
        <v>83</v>
      </c>
      <c r="AW499" s="13" t="s">
        <v>34</v>
      </c>
      <c r="AX499" s="13" t="s">
        <v>74</v>
      </c>
      <c r="AY499" s="157" t="s">
        <v>210</v>
      </c>
    </row>
    <row r="500" spans="2:51" s="12" customFormat="1" ht="11.25">
      <c r="B500" s="149"/>
      <c r="D500" s="150" t="s">
        <v>221</v>
      </c>
      <c r="E500" s="151" t="s">
        <v>19</v>
      </c>
      <c r="F500" s="152" t="s">
        <v>987</v>
      </c>
      <c r="H500" s="151" t="s">
        <v>19</v>
      </c>
      <c r="I500" s="153"/>
      <c r="L500" s="149"/>
      <c r="M500" s="154"/>
      <c r="T500" s="155"/>
      <c r="AT500" s="151" t="s">
        <v>221</v>
      </c>
      <c r="AU500" s="151" t="s">
        <v>83</v>
      </c>
      <c r="AV500" s="12" t="s">
        <v>81</v>
      </c>
      <c r="AW500" s="12" t="s">
        <v>34</v>
      </c>
      <c r="AX500" s="12" t="s">
        <v>74</v>
      </c>
      <c r="AY500" s="151" t="s">
        <v>210</v>
      </c>
    </row>
    <row r="501" spans="2:51" s="13" customFormat="1" ht="11.25">
      <c r="B501" s="156"/>
      <c r="D501" s="150" t="s">
        <v>221</v>
      </c>
      <c r="E501" s="157" t="s">
        <v>19</v>
      </c>
      <c r="F501" s="158" t="s">
        <v>5065</v>
      </c>
      <c r="H501" s="159">
        <v>1.512</v>
      </c>
      <c r="I501" s="160"/>
      <c r="L501" s="156"/>
      <c r="M501" s="161"/>
      <c r="T501" s="162"/>
      <c r="AT501" s="157" t="s">
        <v>221</v>
      </c>
      <c r="AU501" s="157" t="s">
        <v>83</v>
      </c>
      <c r="AV501" s="13" t="s">
        <v>83</v>
      </c>
      <c r="AW501" s="13" t="s">
        <v>34</v>
      </c>
      <c r="AX501" s="13" t="s">
        <v>74</v>
      </c>
      <c r="AY501" s="157" t="s">
        <v>210</v>
      </c>
    </row>
    <row r="502" spans="2:51" s="15" customFormat="1" ht="11.25">
      <c r="B502" s="170"/>
      <c r="D502" s="150" t="s">
        <v>221</v>
      </c>
      <c r="E502" s="171" t="s">
        <v>19</v>
      </c>
      <c r="F502" s="172" t="s">
        <v>236</v>
      </c>
      <c r="H502" s="173">
        <v>7.963000000000001</v>
      </c>
      <c r="I502" s="174"/>
      <c r="L502" s="170"/>
      <c r="M502" s="175"/>
      <c r="T502" s="176"/>
      <c r="AT502" s="171" t="s">
        <v>221</v>
      </c>
      <c r="AU502" s="171" t="s">
        <v>83</v>
      </c>
      <c r="AV502" s="15" t="s">
        <v>217</v>
      </c>
      <c r="AW502" s="15" t="s">
        <v>34</v>
      </c>
      <c r="AX502" s="15" t="s">
        <v>81</v>
      </c>
      <c r="AY502" s="171" t="s">
        <v>210</v>
      </c>
    </row>
    <row r="503" spans="2:65" s="1" customFormat="1" ht="24.2" customHeight="1">
      <c r="B503" s="33"/>
      <c r="C503" s="132" t="s">
        <v>847</v>
      </c>
      <c r="D503" s="132" t="s">
        <v>212</v>
      </c>
      <c r="E503" s="133" t="s">
        <v>5113</v>
      </c>
      <c r="F503" s="134" t="s">
        <v>5114</v>
      </c>
      <c r="G503" s="135" t="s">
        <v>270</v>
      </c>
      <c r="H503" s="136">
        <v>14</v>
      </c>
      <c r="I503" s="137"/>
      <c r="J503" s="138">
        <f>ROUND(I503*H503,2)</f>
        <v>0</v>
      </c>
      <c r="K503" s="134" t="s">
        <v>216</v>
      </c>
      <c r="L503" s="33"/>
      <c r="M503" s="139" t="s">
        <v>19</v>
      </c>
      <c r="N503" s="140" t="s">
        <v>45</v>
      </c>
      <c r="P503" s="141">
        <f>O503*H503</f>
        <v>0</v>
      </c>
      <c r="Q503" s="141">
        <v>0.00012</v>
      </c>
      <c r="R503" s="141">
        <f>Q503*H503</f>
        <v>0.00168</v>
      </c>
      <c r="S503" s="141">
        <v>0</v>
      </c>
      <c r="T503" s="142">
        <f>S503*H503</f>
        <v>0</v>
      </c>
      <c r="AR503" s="143" t="s">
        <v>368</v>
      </c>
      <c r="AT503" s="143" t="s">
        <v>212</v>
      </c>
      <c r="AU503" s="143" t="s">
        <v>83</v>
      </c>
      <c r="AY503" s="18" t="s">
        <v>210</v>
      </c>
      <c r="BE503" s="144">
        <f>IF(N503="základní",J503,0)</f>
        <v>0</v>
      </c>
      <c r="BF503" s="144">
        <f>IF(N503="snížená",J503,0)</f>
        <v>0</v>
      </c>
      <c r="BG503" s="144">
        <f>IF(N503="zákl. přenesená",J503,0)</f>
        <v>0</v>
      </c>
      <c r="BH503" s="144">
        <f>IF(N503="sníž. přenesená",J503,0)</f>
        <v>0</v>
      </c>
      <c r="BI503" s="144">
        <f>IF(N503="nulová",J503,0)</f>
        <v>0</v>
      </c>
      <c r="BJ503" s="18" t="s">
        <v>81</v>
      </c>
      <c r="BK503" s="144">
        <f>ROUND(I503*H503,2)</f>
        <v>0</v>
      </c>
      <c r="BL503" s="18" t="s">
        <v>368</v>
      </c>
      <c r="BM503" s="143" t="s">
        <v>5115</v>
      </c>
    </row>
    <row r="504" spans="2:47" s="1" customFormat="1" ht="11.25">
      <c r="B504" s="33"/>
      <c r="D504" s="145" t="s">
        <v>219</v>
      </c>
      <c r="F504" s="146" t="s">
        <v>5116</v>
      </c>
      <c r="I504" s="147"/>
      <c r="L504" s="33"/>
      <c r="M504" s="148"/>
      <c r="T504" s="54"/>
      <c r="AT504" s="18" t="s">
        <v>219</v>
      </c>
      <c r="AU504" s="18" t="s">
        <v>83</v>
      </c>
    </row>
    <row r="505" spans="2:51" s="12" customFormat="1" ht="11.25">
      <c r="B505" s="149"/>
      <c r="D505" s="150" t="s">
        <v>221</v>
      </c>
      <c r="E505" s="151" t="s">
        <v>19</v>
      </c>
      <c r="F505" s="152" t="s">
        <v>852</v>
      </c>
      <c r="H505" s="151" t="s">
        <v>19</v>
      </c>
      <c r="I505" s="153"/>
      <c r="L505" s="149"/>
      <c r="M505" s="154"/>
      <c r="T505" s="155"/>
      <c r="AT505" s="151" t="s">
        <v>221</v>
      </c>
      <c r="AU505" s="151" t="s">
        <v>83</v>
      </c>
      <c r="AV505" s="12" t="s">
        <v>81</v>
      </c>
      <c r="AW505" s="12" t="s">
        <v>34</v>
      </c>
      <c r="AX505" s="12" t="s">
        <v>74</v>
      </c>
      <c r="AY505" s="151" t="s">
        <v>210</v>
      </c>
    </row>
    <row r="506" spans="2:51" s="12" customFormat="1" ht="11.25">
      <c r="B506" s="149"/>
      <c r="D506" s="150" t="s">
        <v>221</v>
      </c>
      <c r="E506" s="151" t="s">
        <v>19</v>
      </c>
      <c r="F506" s="152" t="s">
        <v>950</v>
      </c>
      <c r="H506" s="151" t="s">
        <v>19</v>
      </c>
      <c r="I506" s="153"/>
      <c r="L506" s="149"/>
      <c r="M506" s="154"/>
      <c r="T506" s="155"/>
      <c r="AT506" s="151" t="s">
        <v>221</v>
      </c>
      <c r="AU506" s="151" t="s">
        <v>83</v>
      </c>
      <c r="AV506" s="12" t="s">
        <v>81</v>
      </c>
      <c r="AW506" s="12" t="s">
        <v>34</v>
      </c>
      <c r="AX506" s="12" t="s">
        <v>74</v>
      </c>
      <c r="AY506" s="151" t="s">
        <v>210</v>
      </c>
    </row>
    <row r="507" spans="2:51" s="13" customFormat="1" ht="11.25">
      <c r="B507" s="156"/>
      <c r="D507" s="150" t="s">
        <v>221</v>
      </c>
      <c r="E507" s="157" t="s">
        <v>19</v>
      </c>
      <c r="F507" s="158" t="s">
        <v>5117</v>
      </c>
      <c r="H507" s="159">
        <v>14</v>
      </c>
      <c r="I507" s="160"/>
      <c r="L507" s="156"/>
      <c r="M507" s="161"/>
      <c r="T507" s="162"/>
      <c r="AT507" s="157" t="s">
        <v>221</v>
      </c>
      <c r="AU507" s="157" t="s">
        <v>83</v>
      </c>
      <c r="AV507" s="13" t="s">
        <v>83</v>
      </c>
      <c r="AW507" s="13" t="s">
        <v>34</v>
      </c>
      <c r="AX507" s="13" t="s">
        <v>81</v>
      </c>
      <c r="AY507" s="157" t="s">
        <v>210</v>
      </c>
    </row>
    <row r="508" spans="2:65" s="1" customFormat="1" ht="16.5" customHeight="1">
      <c r="B508" s="33"/>
      <c r="C508" s="177" t="s">
        <v>855</v>
      </c>
      <c r="D508" s="177" t="s">
        <v>424</v>
      </c>
      <c r="E508" s="178" t="s">
        <v>1020</v>
      </c>
      <c r="F508" s="179" t="s">
        <v>987</v>
      </c>
      <c r="G508" s="180" t="s">
        <v>215</v>
      </c>
      <c r="H508" s="181">
        <v>1.512</v>
      </c>
      <c r="I508" s="182"/>
      <c r="J508" s="183">
        <f>ROUND(I508*H508,2)</f>
        <v>0</v>
      </c>
      <c r="K508" s="179" t="s">
        <v>216</v>
      </c>
      <c r="L508" s="184"/>
      <c r="M508" s="185" t="s">
        <v>19</v>
      </c>
      <c r="N508" s="186" t="s">
        <v>45</v>
      </c>
      <c r="P508" s="141">
        <f>O508*H508</f>
        <v>0</v>
      </c>
      <c r="Q508" s="141">
        <v>0.75</v>
      </c>
      <c r="R508" s="141">
        <f>Q508*H508</f>
        <v>1.134</v>
      </c>
      <c r="S508" s="141">
        <v>0</v>
      </c>
      <c r="T508" s="142">
        <f>S508*H508</f>
        <v>0</v>
      </c>
      <c r="AR508" s="143" t="s">
        <v>498</v>
      </c>
      <c r="AT508" s="143" t="s">
        <v>424</v>
      </c>
      <c r="AU508" s="143" t="s">
        <v>83</v>
      </c>
      <c r="AY508" s="18" t="s">
        <v>210</v>
      </c>
      <c r="BE508" s="144">
        <f>IF(N508="základní",J508,0)</f>
        <v>0</v>
      </c>
      <c r="BF508" s="144">
        <f>IF(N508="snížená",J508,0)</f>
        <v>0</v>
      </c>
      <c r="BG508" s="144">
        <f>IF(N508="zákl. přenesená",J508,0)</f>
        <v>0</v>
      </c>
      <c r="BH508" s="144">
        <f>IF(N508="sníž. přenesená",J508,0)</f>
        <v>0</v>
      </c>
      <c r="BI508" s="144">
        <f>IF(N508="nulová",J508,0)</f>
        <v>0</v>
      </c>
      <c r="BJ508" s="18" t="s">
        <v>81</v>
      </c>
      <c r="BK508" s="144">
        <f>ROUND(I508*H508,2)</f>
        <v>0</v>
      </c>
      <c r="BL508" s="18" t="s">
        <v>368</v>
      </c>
      <c r="BM508" s="143" t="s">
        <v>5118</v>
      </c>
    </row>
    <row r="509" spans="2:51" s="12" customFormat="1" ht="11.25">
      <c r="B509" s="149"/>
      <c r="D509" s="150" t="s">
        <v>221</v>
      </c>
      <c r="E509" s="151" t="s">
        <v>19</v>
      </c>
      <c r="F509" s="152" t="s">
        <v>852</v>
      </c>
      <c r="H509" s="151" t="s">
        <v>19</v>
      </c>
      <c r="I509" s="153"/>
      <c r="L509" s="149"/>
      <c r="M509" s="154"/>
      <c r="T509" s="155"/>
      <c r="AT509" s="151" t="s">
        <v>221</v>
      </c>
      <c r="AU509" s="151" t="s">
        <v>83</v>
      </c>
      <c r="AV509" s="12" t="s">
        <v>81</v>
      </c>
      <c r="AW509" s="12" t="s">
        <v>34</v>
      </c>
      <c r="AX509" s="12" t="s">
        <v>74</v>
      </c>
      <c r="AY509" s="151" t="s">
        <v>210</v>
      </c>
    </row>
    <row r="510" spans="2:51" s="12" customFormat="1" ht="11.25">
      <c r="B510" s="149"/>
      <c r="D510" s="150" t="s">
        <v>221</v>
      </c>
      <c r="E510" s="151" t="s">
        <v>19</v>
      </c>
      <c r="F510" s="152" t="s">
        <v>950</v>
      </c>
      <c r="H510" s="151" t="s">
        <v>19</v>
      </c>
      <c r="I510" s="153"/>
      <c r="L510" s="149"/>
      <c r="M510" s="154"/>
      <c r="T510" s="155"/>
      <c r="AT510" s="151" t="s">
        <v>221</v>
      </c>
      <c r="AU510" s="151" t="s">
        <v>83</v>
      </c>
      <c r="AV510" s="12" t="s">
        <v>81</v>
      </c>
      <c r="AW510" s="12" t="s">
        <v>34</v>
      </c>
      <c r="AX510" s="12" t="s">
        <v>74</v>
      </c>
      <c r="AY510" s="151" t="s">
        <v>210</v>
      </c>
    </row>
    <row r="511" spans="2:51" s="13" customFormat="1" ht="11.25">
      <c r="B511" s="156"/>
      <c r="D511" s="150" t="s">
        <v>221</v>
      </c>
      <c r="E511" s="157" t="s">
        <v>19</v>
      </c>
      <c r="F511" s="158" t="s">
        <v>5119</v>
      </c>
      <c r="H511" s="159">
        <v>0.64</v>
      </c>
      <c r="I511" s="160"/>
      <c r="L511" s="156"/>
      <c r="M511" s="161"/>
      <c r="T511" s="162"/>
      <c r="AT511" s="157" t="s">
        <v>221</v>
      </c>
      <c r="AU511" s="157" t="s">
        <v>83</v>
      </c>
      <c r="AV511" s="13" t="s">
        <v>83</v>
      </c>
      <c r="AW511" s="13" t="s">
        <v>34</v>
      </c>
      <c r="AX511" s="13" t="s">
        <v>74</v>
      </c>
      <c r="AY511" s="157" t="s">
        <v>210</v>
      </c>
    </row>
    <row r="512" spans="2:51" s="13" customFormat="1" ht="11.25">
      <c r="B512" s="156"/>
      <c r="D512" s="150" t="s">
        <v>221</v>
      </c>
      <c r="E512" s="157" t="s">
        <v>19</v>
      </c>
      <c r="F512" s="158" t="s">
        <v>5120</v>
      </c>
      <c r="H512" s="159">
        <v>0.4</v>
      </c>
      <c r="I512" s="160"/>
      <c r="L512" s="156"/>
      <c r="M512" s="161"/>
      <c r="T512" s="162"/>
      <c r="AT512" s="157" t="s">
        <v>221</v>
      </c>
      <c r="AU512" s="157" t="s">
        <v>83</v>
      </c>
      <c r="AV512" s="13" t="s">
        <v>83</v>
      </c>
      <c r="AW512" s="13" t="s">
        <v>34</v>
      </c>
      <c r="AX512" s="13" t="s">
        <v>74</v>
      </c>
      <c r="AY512" s="157" t="s">
        <v>210</v>
      </c>
    </row>
    <row r="513" spans="2:51" s="13" customFormat="1" ht="11.25">
      <c r="B513" s="156"/>
      <c r="D513" s="150" t="s">
        <v>221</v>
      </c>
      <c r="E513" s="157" t="s">
        <v>19</v>
      </c>
      <c r="F513" s="158" t="s">
        <v>5120</v>
      </c>
      <c r="H513" s="159">
        <v>0.4</v>
      </c>
      <c r="I513" s="160"/>
      <c r="L513" s="156"/>
      <c r="M513" s="161"/>
      <c r="T513" s="162"/>
      <c r="AT513" s="157" t="s">
        <v>221</v>
      </c>
      <c r="AU513" s="157" t="s">
        <v>83</v>
      </c>
      <c r="AV513" s="13" t="s">
        <v>83</v>
      </c>
      <c r="AW513" s="13" t="s">
        <v>34</v>
      </c>
      <c r="AX513" s="13" t="s">
        <v>74</v>
      </c>
      <c r="AY513" s="157" t="s">
        <v>210</v>
      </c>
    </row>
    <row r="514" spans="2:51" s="15" customFormat="1" ht="11.25">
      <c r="B514" s="170"/>
      <c r="D514" s="150" t="s">
        <v>221</v>
      </c>
      <c r="E514" s="171" t="s">
        <v>19</v>
      </c>
      <c r="F514" s="172" t="s">
        <v>236</v>
      </c>
      <c r="H514" s="173">
        <v>1.44</v>
      </c>
      <c r="I514" s="174"/>
      <c r="L514" s="170"/>
      <c r="M514" s="175"/>
      <c r="T514" s="176"/>
      <c r="AT514" s="171" t="s">
        <v>221</v>
      </c>
      <c r="AU514" s="171" t="s">
        <v>83</v>
      </c>
      <c r="AV514" s="15" t="s">
        <v>217</v>
      </c>
      <c r="AW514" s="15" t="s">
        <v>34</v>
      </c>
      <c r="AX514" s="15" t="s">
        <v>81</v>
      </c>
      <c r="AY514" s="171" t="s">
        <v>210</v>
      </c>
    </row>
    <row r="515" spans="2:51" s="13" customFormat="1" ht="11.25">
      <c r="B515" s="156"/>
      <c r="D515" s="150" t="s">
        <v>221</v>
      </c>
      <c r="F515" s="158" t="s">
        <v>5121</v>
      </c>
      <c r="H515" s="159">
        <v>1.512</v>
      </c>
      <c r="I515" s="160"/>
      <c r="L515" s="156"/>
      <c r="M515" s="161"/>
      <c r="T515" s="162"/>
      <c r="AT515" s="157" t="s">
        <v>221</v>
      </c>
      <c r="AU515" s="157" t="s">
        <v>83</v>
      </c>
      <c r="AV515" s="13" t="s">
        <v>83</v>
      </c>
      <c r="AW515" s="13" t="s">
        <v>4</v>
      </c>
      <c r="AX515" s="13" t="s">
        <v>81</v>
      </c>
      <c r="AY515" s="157" t="s">
        <v>210</v>
      </c>
    </row>
    <row r="516" spans="2:65" s="1" customFormat="1" ht="16.5" customHeight="1">
      <c r="B516" s="33"/>
      <c r="C516" s="132" t="s">
        <v>860</v>
      </c>
      <c r="D516" s="132" t="s">
        <v>212</v>
      </c>
      <c r="E516" s="133" t="s">
        <v>1331</v>
      </c>
      <c r="F516" s="134" t="s">
        <v>1332</v>
      </c>
      <c r="G516" s="135" t="s">
        <v>295</v>
      </c>
      <c r="H516" s="136">
        <v>1</v>
      </c>
      <c r="I516" s="137"/>
      <c r="J516" s="138">
        <f>ROUND(I516*H516,2)</f>
        <v>0</v>
      </c>
      <c r="K516" s="134" t="s">
        <v>296</v>
      </c>
      <c r="L516" s="33"/>
      <c r="M516" s="139" t="s">
        <v>19</v>
      </c>
      <c r="N516" s="140" t="s">
        <v>45</v>
      </c>
      <c r="P516" s="141">
        <f>O516*H516</f>
        <v>0</v>
      </c>
      <c r="Q516" s="141">
        <v>0</v>
      </c>
      <c r="R516" s="141">
        <f>Q516*H516</f>
        <v>0</v>
      </c>
      <c r="S516" s="141">
        <v>0</v>
      </c>
      <c r="T516" s="142">
        <f>S516*H516</f>
        <v>0</v>
      </c>
      <c r="AR516" s="143" t="s">
        <v>368</v>
      </c>
      <c r="AT516" s="143" t="s">
        <v>212</v>
      </c>
      <c r="AU516" s="143" t="s">
        <v>83</v>
      </c>
      <c r="AY516" s="18" t="s">
        <v>210</v>
      </c>
      <c r="BE516" s="144">
        <f>IF(N516="základní",J516,0)</f>
        <v>0</v>
      </c>
      <c r="BF516" s="144">
        <f>IF(N516="snížená",J516,0)</f>
        <v>0</v>
      </c>
      <c r="BG516" s="144">
        <f>IF(N516="zákl. přenesená",J516,0)</f>
        <v>0</v>
      </c>
      <c r="BH516" s="144">
        <f>IF(N516="sníž. přenesená",J516,0)</f>
        <v>0</v>
      </c>
      <c r="BI516" s="144">
        <f>IF(N516="nulová",J516,0)</f>
        <v>0</v>
      </c>
      <c r="BJ516" s="18" t="s">
        <v>81</v>
      </c>
      <c r="BK516" s="144">
        <f>ROUND(I516*H516,2)</f>
        <v>0</v>
      </c>
      <c r="BL516" s="18" t="s">
        <v>368</v>
      </c>
      <c r="BM516" s="143" t="s">
        <v>1333</v>
      </c>
    </row>
    <row r="517" spans="2:51" s="12" customFormat="1" ht="11.25">
      <c r="B517" s="149"/>
      <c r="D517" s="150" t="s">
        <v>221</v>
      </c>
      <c r="E517" s="151" t="s">
        <v>19</v>
      </c>
      <c r="F517" s="152" t="s">
        <v>852</v>
      </c>
      <c r="H517" s="151" t="s">
        <v>19</v>
      </c>
      <c r="I517" s="153"/>
      <c r="L517" s="149"/>
      <c r="M517" s="154"/>
      <c r="T517" s="155"/>
      <c r="AT517" s="151" t="s">
        <v>221</v>
      </c>
      <c r="AU517" s="151" t="s">
        <v>83</v>
      </c>
      <c r="AV517" s="12" t="s">
        <v>81</v>
      </c>
      <c r="AW517" s="12" t="s">
        <v>34</v>
      </c>
      <c r="AX517" s="12" t="s">
        <v>74</v>
      </c>
      <c r="AY517" s="151" t="s">
        <v>210</v>
      </c>
    </row>
    <row r="518" spans="2:51" s="12" customFormat="1" ht="11.25">
      <c r="B518" s="149"/>
      <c r="D518" s="150" t="s">
        <v>221</v>
      </c>
      <c r="E518" s="151" t="s">
        <v>19</v>
      </c>
      <c r="F518" s="152" t="s">
        <v>950</v>
      </c>
      <c r="H518" s="151" t="s">
        <v>19</v>
      </c>
      <c r="I518" s="153"/>
      <c r="L518" s="149"/>
      <c r="M518" s="154"/>
      <c r="T518" s="155"/>
      <c r="AT518" s="151" t="s">
        <v>221</v>
      </c>
      <c r="AU518" s="151" t="s">
        <v>83</v>
      </c>
      <c r="AV518" s="12" t="s">
        <v>81</v>
      </c>
      <c r="AW518" s="12" t="s">
        <v>34</v>
      </c>
      <c r="AX518" s="12" t="s">
        <v>74</v>
      </c>
      <c r="AY518" s="151" t="s">
        <v>210</v>
      </c>
    </row>
    <row r="519" spans="2:51" s="13" customFormat="1" ht="11.25">
      <c r="B519" s="156"/>
      <c r="D519" s="150" t="s">
        <v>221</v>
      </c>
      <c r="E519" s="157" t="s">
        <v>19</v>
      </c>
      <c r="F519" s="158" t="s">
        <v>81</v>
      </c>
      <c r="H519" s="159">
        <v>1</v>
      </c>
      <c r="I519" s="160"/>
      <c r="L519" s="156"/>
      <c r="M519" s="161"/>
      <c r="T519" s="162"/>
      <c r="AT519" s="157" t="s">
        <v>221</v>
      </c>
      <c r="AU519" s="157" t="s">
        <v>83</v>
      </c>
      <c r="AV519" s="13" t="s">
        <v>83</v>
      </c>
      <c r="AW519" s="13" t="s">
        <v>34</v>
      </c>
      <c r="AX519" s="13" t="s">
        <v>74</v>
      </c>
      <c r="AY519" s="157" t="s">
        <v>210</v>
      </c>
    </row>
    <row r="520" spans="2:51" s="15" customFormat="1" ht="11.25">
      <c r="B520" s="170"/>
      <c r="D520" s="150" t="s">
        <v>221</v>
      </c>
      <c r="E520" s="171" t="s">
        <v>19</v>
      </c>
      <c r="F520" s="172" t="s">
        <v>236</v>
      </c>
      <c r="H520" s="173">
        <v>1</v>
      </c>
      <c r="I520" s="174"/>
      <c r="L520" s="170"/>
      <c r="M520" s="175"/>
      <c r="T520" s="176"/>
      <c r="AT520" s="171" t="s">
        <v>221</v>
      </c>
      <c r="AU520" s="171" t="s">
        <v>83</v>
      </c>
      <c r="AV520" s="15" t="s">
        <v>217</v>
      </c>
      <c r="AW520" s="15" t="s">
        <v>34</v>
      </c>
      <c r="AX520" s="15" t="s">
        <v>81</v>
      </c>
      <c r="AY520" s="171" t="s">
        <v>210</v>
      </c>
    </row>
    <row r="521" spans="2:65" s="1" customFormat="1" ht="16.5" customHeight="1">
      <c r="B521" s="33"/>
      <c r="C521" s="132" t="s">
        <v>865</v>
      </c>
      <c r="D521" s="132" t="s">
        <v>212</v>
      </c>
      <c r="E521" s="133" t="s">
        <v>5122</v>
      </c>
      <c r="F521" s="134" t="s">
        <v>5123</v>
      </c>
      <c r="G521" s="135" t="s">
        <v>295</v>
      </c>
      <c r="H521" s="136">
        <v>1</v>
      </c>
      <c r="I521" s="137"/>
      <c r="J521" s="138">
        <f>ROUND(I521*H521,2)</f>
        <v>0</v>
      </c>
      <c r="K521" s="134" t="s">
        <v>296</v>
      </c>
      <c r="L521" s="33"/>
      <c r="M521" s="139" t="s">
        <v>19</v>
      </c>
      <c r="N521" s="140" t="s">
        <v>45</v>
      </c>
      <c r="P521" s="141">
        <f>O521*H521</f>
        <v>0</v>
      </c>
      <c r="Q521" s="141">
        <v>0</v>
      </c>
      <c r="R521" s="141">
        <f>Q521*H521</f>
        <v>0</v>
      </c>
      <c r="S521" s="141">
        <v>0</v>
      </c>
      <c r="T521" s="142">
        <f>S521*H521</f>
        <v>0</v>
      </c>
      <c r="AR521" s="143" t="s">
        <v>368</v>
      </c>
      <c r="AT521" s="143" t="s">
        <v>212</v>
      </c>
      <c r="AU521" s="143" t="s">
        <v>83</v>
      </c>
      <c r="AY521" s="18" t="s">
        <v>210</v>
      </c>
      <c r="BE521" s="144">
        <f>IF(N521="základní",J521,0)</f>
        <v>0</v>
      </c>
      <c r="BF521" s="144">
        <f>IF(N521="snížená",J521,0)</f>
        <v>0</v>
      </c>
      <c r="BG521" s="144">
        <f>IF(N521="zákl. přenesená",J521,0)</f>
        <v>0</v>
      </c>
      <c r="BH521" s="144">
        <f>IF(N521="sníž. přenesená",J521,0)</f>
        <v>0</v>
      </c>
      <c r="BI521" s="144">
        <f>IF(N521="nulová",J521,0)</f>
        <v>0</v>
      </c>
      <c r="BJ521" s="18" t="s">
        <v>81</v>
      </c>
      <c r="BK521" s="144">
        <f>ROUND(I521*H521,2)</f>
        <v>0</v>
      </c>
      <c r="BL521" s="18" t="s">
        <v>368</v>
      </c>
      <c r="BM521" s="143" t="s">
        <v>5124</v>
      </c>
    </row>
    <row r="522" spans="2:51" s="12" customFormat="1" ht="11.25">
      <c r="B522" s="149"/>
      <c r="D522" s="150" t="s">
        <v>221</v>
      </c>
      <c r="E522" s="151" t="s">
        <v>19</v>
      </c>
      <c r="F522" s="152" t="s">
        <v>852</v>
      </c>
      <c r="H522" s="151" t="s">
        <v>19</v>
      </c>
      <c r="I522" s="153"/>
      <c r="L522" s="149"/>
      <c r="M522" s="154"/>
      <c r="T522" s="155"/>
      <c r="AT522" s="151" t="s">
        <v>221</v>
      </c>
      <c r="AU522" s="151" t="s">
        <v>83</v>
      </c>
      <c r="AV522" s="12" t="s">
        <v>81</v>
      </c>
      <c r="AW522" s="12" t="s">
        <v>34</v>
      </c>
      <c r="AX522" s="12" t="s">
        <v>74</v>
      </c>
      <c r="AY522" s="151" t="s">
        <v>210</v>
      </c>
    </row>
    <row r="523" spans="2:51" s="12" customFormat="1" ht="11.25">
      <c r="B523" s="149"/>
      <c r="D523" s="150" t="s">
        <v>221</v>
      </c>
      <c r="E523" s="151" t="s">
        <v>19</v>
      </c>
      <c r="F523" s="152" t="s">
        <v>950</v>
      </c>
      <c r="H523" s="151" t="s">
        <v>19</v>
      </c>
      <c r="I523" s="153"/>
      <c r="L523" s="149"/>
      <c r="M523" s="154"/>
      <c r="T523" s="155"/>
      <c r="AT523" s="151" t="s">
        <v>221</v>
      </c>
      <c r="AU523" s="151" t="s">
        <v>83</v>
      </c>
      <c r="AV523" s="12" t="s">
        <v>81</v>
      </c>
      <c r="AW523" s="12" t="s">
        <v>34</v>
      </c>
      <c r="AX523" s="12" t="s">
        <v>74</v>
      </c>
      <c r="AY523" s="151" t="s">
        <v>210</v>
      </c>
    </row>
    <row r="524" spans="2:51" s="13" customFormat="1" ht="11.25">
      <c r="B524" s="156"/>
      <c r="D524" s="150" t="s">
        <v>221</v>
      </c>
      <c r="E524" s="157" t="s">
        <v>19</v>
      </c>
      <c r="F524" s="158" t="s">
        <v>81</v>
      </c>
      <c r="H524" s="159">
        <v>1</v>
      </c>
      <c r="I524" s="160"/>
      <c r="L524" s="156"/>
      <c r="M524" s="161"/>
      <c r="T524" s="162"/>
      <c r="AT524" s="157" t="s">
        <v>221</v>
      </c>
      <c r="AU524" s="157" t="s">
        <v>83</v>
      </c>
      <c r="AV524" s="13" t="s">
        <v>83</v>
      </c>
      <c r="AW524" s="13" t="s">
        <v>34</v>
      </c>
      <c r="AX524" s="13" t="s">
        <v>74</v>
      </c>
      <c r="AY524" s="157" t="s">
        <v>210</v>
      </c>
    </row>
    <row r="525" spans="2:51" s="15" customFormat="1" ht="11.25">
      <c r="B525" s="170"/>
      <c r="D525" s="150" t="s">
        <v>221</v>
      </c>
      <c r="E525" s="171" t="s">
        <v>19</v>
      </c>
      <c r="F525" s="172" t="s">
        <v>236</v>
      </c>
      <c r="H525" s="173">
        <v>1</v>
      </c>
      <c r="I525" s="174"/>
      <c r="L525" s="170"/>
      <c r="M525" s="175"/>
      <c r="T525" s="176"/>
      <c r="AT525" s="171" t="s">
        <v>221</v>
      </c>
      <c r="AU525" s="171" t="s">
        <v>83</v>
      </c>
      <c r="AV525" s="15" t="s">
        <v>217</v>
      </c>
      <c r="AW525" s="15" t="s">
        <v>34</v>
      </c>
      <c r="AX525" s="15" t="s">
        <v>81</v>
      </c>
      <c r="AY525" s="171" t="s">
        <v>210</v>
      </c>
    </row>
    <row r="526" spans="2:65" s="1" customFormat="1" ht="16.5" customHeight="1">
      <c r="B526" s="33"/>
      <c r="C526" s="132" t="s">
        <v>872</v>
      </c>
      <c r="D526" s="132" t="s">
        <v>212</v>
      </c>
      <c r="E526" s="133" t="s">
        <v>5125</v>
      </c>
      <c r="F526" s="134" t="s">
        <v>5126</v>
      </c>
      <c r="G526" s="135" t="s">
        <v>295</v>
      </c>
      <c r="H526" s="136">
        <v>4</v>
      </c>
      <c r="I526" s="137"/>
      <c r="J526" s="138">
        <f>ROUND(I526*H526,2)</f>
        <v>0</v>
      </c>
      <c r="K526" s="134" t="s">
        <v>296</v>
      </c>
      <c r="L526" s="33"/>
      <c r="M526" s="139" t="s">
        <v>19</v>
      </c>
      <c r="N526" s="140" t="s">
        <v>45</v>
      </c>
      <c r="P526" s="141">
        <f>O526*H526</f>
        <v>0</v>
      </c>
      <c r="Q526" s="141">
        <v>0</v>
      </c>
      <c r="R526" s="141">
        <f>Q526*H526</f>
        <v>0</v>
      </c>
      <c r="S526" s="141">
        <v>0</v>
      </c>
      <c r="T526" s="142">
        <f>S526*H526</f>
        <v>0</v>
      </c>
      <c r="AR526" s="143" t="s">
        <v>368</v>
      </c>
      <c r="AT526" s="143" t="s">
        <v>212</v>
      </c>
      <c r="AU526" s="143" t="s">
        <v>83</v>
      </c>
      <c r="AY526" s="18" t="s">
        <v>210</v>
      </c>
      <c r="BE526" s="144">
        <f>IF(N526="základní",J526,0)</f>
        <v>0</v>
      </c>
      <c r="BF526" s="144">
        <f>IF(N526="snížená",J526,0)</f>
        <v>0</v>
      </c>
      <c r="BG526" s="144">
        <f>IF(N526="zákl. přenesená",J526,0)</f>
        <v>0</v>
      </c>
      <c r="BH526" s="144">
        <f>IF(N526="sníž. přenesená",J526,0)</f>
        <v>0</v>
      </c>
      <c r="BI526" s="144">
        <f>IF(N526="nulová",J526,0)</f>
        <v>0</v>
      </c>
      <c r="BJ526" s="18" t="s">
        <v>81</v>
      </c>
      <c r="BK526" s="144">
        <f>ROUND(I526*H526,2)</f>
        <v>0</v>
      </c>
      <c r="BL526" s="18" t="s">
        <v>368</v>
      </c>
      <c r="BM526" s="143" t="s">
        <v>5127</v>
      </c>
    </row>
    <row r="527" spans="2:51" s="12" customFormat="1" ht="11.25">
      <c r="B527" s="149"/>
      <c r="D527" s="150" t="s">
        <v>221</v>
      </c>
      <c r="E527" s="151" t="s">
        <v>19</v>
      </c>
      <c r="F527" s="152" t="s">
        <v>852</v>
      </c>
      <c r="H527" s="151" t="s">
        <v>19</v>
      </c>
      <c r="I527" s="153"/>
      <c r="L527" s="149"/>
      <c r="M527" s="154"/>
      <c r="T527" s="155"/>
      <c r="AT527" s="151" t="s">
        <v>221</v>
      </c>
      <c r="AU527" s="151" t="s">
        <v>83</v>
      </c>
      <c r="AV527" s="12" t="s">
        <v>81</v>
      </c>
      <c r="AW527" s="12" t="s">
        <v>34</v>
      </c>
      <c r="AX527" s="12" t="s">
        <v>74</v>
      </c>
      <c r="AY527" s="151" t="s">
        <v>210</v>
      </c>
    </row>
    <row r="528" spans="2:51" s="12" customFormat="1" ht="11.25">
      <c r="B528" s="149"/>
      <c r="D528" s="150" t="s">
        <v>221</v>
      </c>
      <c r="E528" s="151" t="s">
        <v>19</v>
      </c>
      <c r="F528" s="152" t="s">
        <v>950</v>
      </c>
      <c r="H528" s="151" t="s">
        <v>19</v>
      </c>
      <c r="I528" s="153"/>
      <c r="L528" s="149"/>
      <c r="M528" s="154"/>
      <c r="T528" s="155"/>
      <c r="AT528" s="151" t="s">
        <v>221</v>
      </c>
      <c r="AU528" s="151" t="s">
        <v>83</v>
      </c>
      <c r="AV528" s="12" t="s">
        <v>81</v>
      </c>
      <c r="AW528" s="12" t="s">
        <v>34</v>
      </c>
      <c r="AX528" s="12" t="s">
        <v>74</v>
      </c>
      <c r="AY528" s="151" t="s">
        <v>210</v>
      </c>
    </row>
    <row r="529" spans="2:51" s="13" customFormat="1" ht="11.25">
      <c r="B529" s="156"/>
      <c r="D529" s="150" t="s">
        <v>221</v>
      </c>
      <c r="E529" s="157" t="s">
        <v>19</v>
      </c>
      <c r="F529" s="158" t="s">
        <v>217</v>
      </c>
      <c r="H529" s="159">
        <v>4</v>
      </c>
      <c r="I529" s="160"/>
      <c r="L529" s="156"/>
      <c r="M529" s="161"/>
      <c r="T529" s="162"/>
      <c r="AT529" s="157" t="s">
        <v>221</v>
      </c>
      <c r="AU529" s="157" t="s">
        <v>83</v>
      </c>
      <c r="AV529" s="13" t="s">
        <v>83</v>
      </c>
      <c r="AW529" s="13" t="s">
        <v>34</v>
      </c>
      <c r="AX529" s="13" t="s">
        <v>74</v>
      </c>
      <c r="AY529" s="157" t="s">
        <v>210</v>
      </c>
    </row>
    <row r="530" spans="2:51" s="15" customFormat="1" ht="11.25">
      <c r="B530" s="170"/>
      <c r="D530" s="150" t="s">
        <v>221</v>
      </c>
      <c r="E530" s="171" t="s">
        <v>19</v>
      </c>
      <c r="F530" s="172" t="s">
        <v>236</v>
      </c>
      <c r="H530" s="173">
        <v>4</v>
      </c>
      <c r="I530" s="174"/>
      <c r="L530" s="170"/>
      <c r="M530" s="175"/>
      <c r="T530" s="176"/>
      <c r="AT530" s="171" t="s">
        <v>221</v>
      </c>
      <c r="AU530" s="171" t="s">
        <v>83</v>
      </c>
      <c r="AV530" s="15" t="s">
        <v>217</v>
      </c>
      <c r="AW530" s="15" t="s">
        <v>34</v>
      </c>
      <c r="AX530" s="15" t="s">
        <v>81</v>
      </c>
      <c r="AY530" s="171" t="s">
        <v>210</v>
      </c>
    </row>
    <row r="531" spans="2:65" s="1" customFormat="1" ht="24.2" customHeight="1">
      <c r="B531" s="33"/>
      <c r="C531" s="132" t="s">
        <v>879</v>
      </c>
      <c r="D531" s="132" t="s">
        <v>212</v>
      </c>
      <c r="E531" s="133" t="s">
        <v>5128</v>
      </c>
      <c r="F531" s="134" t="s">
        <v>5129</v>
      </c>
      <c r="G531" s="135" t="s">
        <v>295</v>
      </c>
      <c r="H531" s="136">
        <v>1</v>
      </c>
      <c r="I531" s="137"/>
      <c r="J531" s="138">
        <f>ROUND(I531*H531,2)</f>
        <v>0</v>
      </c>
      <c r="K531" s="134" t="s">
        <v>296</v>
      </c>
      <c r="L531" s="33"/>
      <c r="M531" s="139" t="s">
        <v>19</v>
      </c>
      <c r="N531" s="140" t="s">
        <v>45</v>
      </c>
      <c r="P531" s="141">
        <f>O531*H531</f>
        <v>0</v>
      </c>
      <c r="Q531" s="141">
        <v>0</v>
      </c>
      <c r="R531" s="141">
        <f>Q531*H531</f>
        <v>0</v>
      </c>
      <c r="S531" s="141">
        <v>0</v>
      </c>
      <c r="T531" s="142">
        <f>S531*H531</f>
        <v>0</v>
      </c>
      <c r="AR531" s="143" t="s">
        <v>368</v>
      </c>
      <c r="AT531" s="143" t="s">
        <v>212</v>
      </c>
      <c r="AU531" s="143" t="s">
        <v>83</v>
      </c>
      <c r="AY531" s="18" t="s">
        <v>210</v>
      </c>
      <c r="BE531" s="144">
        <f>IF(N531="základní",J531,0)</f>
        <v>0</v>
      </c>
      <c r="BF531" s="144">
        <f>IF(N531="snížená",J531,0)</f>
        <v>0</v>
      </c>
      <c r="BG531" s="144">
        <f>IF(N531="zákl. přenesená",J531,0)</f>
        <v>0</v>
      </c>
      <c r="BH531" s="144">
        <f>IF(N531="sníž. přenesená",J531,0)</f>
        <v>0</v>
      </c>
      <c r="BI531" s="144">
        <f>IF(N531="nulová",J531,0)</f>
        <v>0</v>
      </c>
      <c r="BJ531" s="18" t="s">
        <v>81</v>
      </c>
      <c r="BK531" s="144">
        <f>ROUND(I531*H531,2)</f>
        <v>0</v>
      </c>
      <c r="BL531" s="18" t="s">
        <v>368</v>
      </c>
      <c r="BM531" s="143" t="s">
        <v>5130</v>
      </c>
    </row>
    <row r="532" spans="2:65" s="1" customFormat="1" ht="24.2" customHeight="1">
      <c r="B532" s="33"/>
      <c r="C532" s="132" t="s">
        <v>884</v>
      </c>
      <c r="D532" s="132" t="s">
        <v>212</v>
      </c>
      <c r="E532" s="133" t="s">
        <v>1340</v>
      </c>
      <c r="F532" s="134" t="s">
        <v>1341</v>
      </c>
      <c r="G532" s="135" t="s">
        <v>356</v>
      </c>
      <c r="H532" s="136">
        <v>4.612</v>
      </c>
      <c r="I532" s="137"/>
      <c r="J532" s="138">
        <f>ROUND(I532*H532,2)</f>
        <v>0</v>
      </c>
      <c r="K532" s="134" t="s">
        <v>216</v>
      </c>
      <c r="L532" s="33"/>
      <c r="M532" s="139" t="s">
        <v>19</v>
      </c>
      <c r="N532" s="140" t="s">
        <v>45</v>
      </c>
      <c r="P532" s="141">
        <f>O532*H532</f>
        <v>0</v>
      </c>
      <c r="Q532" s="141">
        <v>0</v>
      </c>
      <c r="R532" s="141">
        <f>Q532*H532</f>
        <v>0</v>
      </c>
      <c r="S532" s="141">
        <v>0</v>
      </c>
      <c r="T532" s="142">
        <f>S532*H532</f>
        <v>0</v>
      </c>
      <c r="AR532" s="143" t="s">
        <v>368</v>
      </c>
      <c r="AT532" s="143" t="s">
        <v>212</v>
      </c>
      <c r="AU532" s="143" t="s">
        <v>83</v>
      </c>
      <c r="AY532" s="18" t="s">
        <v>210</v>
      </c>
      <c r="BE532" s="144">
        <f>IF(N532="základní",J532,0)</f>
        <v>0</v>
      </c>
      <c r="BF532" s="144">
        <f>IF(N532="snížená",J532,0)</f>
        <v>0</v>
      </c>
      <c r="BG532" s="144">
        <f>IF(N532="zákl. přenesená",J532,0)</f>
        <v>0</v>
      </c>
      <c r="BH532" s="144">
        <f>IF(N532="sníž. přenesená",J532,0)</f>
        <v>0</v>
      </c>
      <c r="BI532" s="144">
        <f>IF(N532="nulová",J532,0)</f>
        <v>0</v>
      </c>
      <c r="BJ532" s="18" t="s">
        <v>81</v>
      </c>
      <c r="BK532" s="144">
        <f>ROUND(I532*H532,2)</f>
        <v>0</v>
      </c>
      <c r="BL532" s="18" t="s">
        <v>368</v>
      </c>
      <c r="BM532" s="143" t="s">
        <v>1342</v>
      </c>
    </row>
    <row r="533" spans="2:47" s="1" customFormat="1" ht="11.25">
      <c r="B533" s="33"/>
      <c r="D533" s="145" t="s">
        <v>219</v>
      </c>
      <c r="F533" s="146" t="s">
        <v>1343</v>
      </c>
      <c r="I533" s="147"/>
      <c r="L533" s="33"/>
      <c r="M533" s="148"/>
      <c r="T533" s="54"/>
      <c r="AT533" s="18" t="s">
        <v>219</v>
      </c>
      <c r="AU533" s="18" t="s">
        <v>83</v>
      </c>
    </row>
    <row r="534" spans="2:65" s="1" customFormat="1" ht="24.2" customHeight="1">
      <c r="B534" s="33"/>
      <c r="C534" s="132" t="s">
        <v>891</v>
      </c>
      <c r="D534" s="132" t="s">
        <v>212</v>
      </c>
      <c r="E534" s="133" t="s">
        <v>1345</v>
      </c>
      <c r="F534" s="134" t="s">
        <v>1346</v>
      </c>
      <c r="G534" s="135" t="s">
        <v>356</v>
      </c>
      <c r="H534" s="136">
        <v>4.612</v>
      </c>
      <c r="I534" s="137"/>
      <c r="J534" s="138">
        <f>ROUND(I534*H534,2)</f>
        <v>0</v>
      </c>
      <c r="K534" s="134" t="s">
        <v>216</v>
      </c>
      <c r="L534" s="33"/>
      <c r="M534" s="139" t="s">
        <v>19</v>
      </c>
      <c r="N534" s="140" t="s">
        <v>45</v>
      </c>
      <c r="P534" s="141">
        <f>O534*H534</f>
        <v>0</v>
      </c>
      <c r="Q534" s="141">
        <v>0</v>
      </c>
      <c r="R534" s="141">
        <f>Q534*H534</f>
        <v>0</v>
      </c>
      <c r="S534" s="141">
        <v>0</v>
      </c>
      <c r="T534" s="142">
        <f>S534*H534</f>
        <v>0</v>
      </c>
      <c r="AR534" s="143" t="s">
        <v>368</v>
      </c>
      <c r="AT534" s="143" t="s">
        <v>212</v>
      </c>
      <c r="AU534" s="143" t="s">
        <v>83</v>
      </c>
      <c r="AY534" s="18" t="s">
        <v>210</v>
      </c>
      <c r="BE534" s="144">
        <f>IF(N534="základní",J534,0)</f>
        <v>0</v>
      </c>
      <c r="BF534" s="144">
        <f>IF(N534="snížená",J534,0)</f>
        <v>0</v>
      </c>
      <c r="BG534" s="144">
        <f>IF(N534="zákl. přenesená",J534,0)</f>
        <v>0</v>
      </c>
      <c r="BH534" s="144">
        <f>IF(N534="sníž. přenesená",J534,0)</f>
        <v>0</v>
      </c>
      <c r="BI534" s="144">
        <f>IF(N534="nulová",J534,0)</f>
        <v>0</v>
      </c>
      <c r="BJ534" s="18" t="s">
        <v>81</v>
      </c>
      <c r="BK534" s="144">
        <f>ROUND(I534*H534,2)</f>
        <v>0</v>
      </c>
      <c r="BL534" s="18" t="s">
        <v>368</v>
      </c>
      <c r="BM534" s="143" t="s">
        <v>1347</v>
      </c>
    </row>
    <row r="535" spans="2:47" s="1" customFormat="1" ht="11.25">
      <c r="B535" s="33"/>
      <c r="D535" s="145" t="s">
        <v>219</v>
      </c>
      <c r="F535" s="146" t="s">
        <v>1348</v>
      </c>
      <c r="I535" s="147"/>
      <c r="L535" s="33"/>
      <c r="M535" s="148"/>
      <c r="T535" s="54"/>
      <c r="AT535" s="18" t="s">
        <v>219</v>
      </c>
      <c r="AU535" s="18" t="s">
        <v>83</v>
      </c>
    </row>
    <row r="536" spans="2:63" s="11" customFormat="1" ht="22.9" customHeight="1">
      <c r="B536" s="120"/>
      <c r="D536" s="121" t="s">
        <v>73</v>
      </c>
      <c r="E536" s="130" t="s">
        <v>1457</v>
      </c>
      <c r="F536" s="130" t="s">
        <v>1458</v>
      </c>
      <c r="I536" s="123"/>
      <c r="J536" s="131">
        <f>BK536</f>
        <v>0</v>
      </c>
      <c r="L536" s="120"/>
      <c r="M536" s="125"/>
      <c r="P536" s="126">
        <f>SUM(P537:P556)</f>
        <v>0</v>
      </c>
      <c r="R536" s="126">
        <f>SUM(R537:R556)</f>
        <v>7.19625</v>
      </c>
      <c r="T536" s="127">
        <f>SUM(T537:T556)</f>
        <v>1.9215000000000002</v>
      </c>
      <c r="AR536" s="121" t="s">
        <v>83</v>
      </c>
      <c r="AT536" s="128" t="s">
        <v>73</v>
      </c>
      <c r="AU536" s="128" t="s">
        <v>81</v>
      </c>
      <c r="AY536" s="121" t="s">
        <v>210</v>
      </c>
      <c r="BK536" s="129">
        <f>SUM(BK537:BK556)</f>
        <v>0</v>
      </c>
    </row>
    <row r="537" spans="2:65" s="1" customFormat="1" ht="24.2" customHeight="1">
      <c r="B537" s="33"/>
      <c r="C537" s="132" t="s">
        <v>898</v>
      </c>
      <c r="D537" s="132" t="s">
        <v>212</v>
      </c>
      <c r="E537" s="133" t="s">
        <v>1460</v>
      </c>
      <c r="F537" s="134" t="s">
        <v>1461</v>
      </c>
      <c r="G537" s="135" t="s">
        <v>270</v>
      </c>
      <c r="H537" s="136">
        <v>125</v>
      </c>
      <c r="I537" s="137"/>
      <c r="J537" s="138">
        <f>ROUND(I537*H537,2)</f>
        <v>0</v>
      </c>
      <c r="K537" s="134" t="s">
        <v>216</v>
      </c>
      <c r="L537" s="33"/>
      <c r="M537" s="139" t="s">
        <v>19</v>
      </c>
      <c r="N537" s="140" t="s">
        <v>45</v>
      </c>
      <c r="P537" s="141">
        <f>O537*H537</f>
        <v>0</v>
      </c>
      <c r="Q537" s="141">
        <v>0.00038</v>
      </c>
      <c r="R537" s="141">
        <f>Q537*H537</f>
        <v>0.0475</v>
      </c>
      <c r="S537" s="141">
        <v>0</v>
      </c>
      <c r="T537" s="142">
        <f>S537*H537</f>
        <v>0</v>
      </c>
      <c r="AR537" s="143" t="s">
        <v>368</v>
      </c>
      <c r="AT537" s="143" t="s">
        <v>212</v>
      </c>
      <c r="AU537" s="143" t="s">
        <v>83</v>
      </c>
      <c r="AY537" s="18" t="s">
        <v>210</v>
      </c>
      <c r="BE537" s="144">
        <f>IF(N537="základní",J537,0)</f>
        <v>0</v>
      </c>
      <c r="BF537" s="144">
        <f>IF(N537="snížená",J537,0)</f>
        <v>0</v>
      </c>
      <c r="BG537" s="144">
        <f>IF(N537="zákl. přenesená",J537,0)</f>
        <v>0</v>
      </c>
      <c r="BH537" s="144">
        <f>IF(N537="sníž. přenesená",J537,0)</f>
        <v>0</v>
      </c>
      <c r="BI537" s="144">
        <f>IF(N537="nulová",J537,0)</f>
        <v>0</v>
      </c>
      <c r="BJ537" s="18" t="s">
        <v>81</v>
      </c>
      <c r="BK537" s="144">
        <f>ROUND(I537*H537,2)</f>
        <v>0</v>
      </c>
      <c r="BL537" s="18" t="s">
        <v>368</v>
      </c>
      <c r="BM537" s="143" t="s">
        <v>1462</v>
      </c>
    </row>
    <row r="538" spans="2:47" s="1" customFormat="1" ht="11.25">
      <c r="B538" s="33"/>
      <c r="D538" s="145" t="s">
        <v>219</v>
      </c>
      <c r="F538" s="146" t="s">
        <v>1463</v>
      </c>
      <c r="I538" s="147"/>
      <c r="L538" s="33"/>
      <c r="M538" s="148"/>
      <c r="T538" s="54"/>
      <c r="AT538" s="18" t="s">
        <v>219</v>
      </c>
      <c r="AU538" s="18" t="s">
        <v>83</v>
      </c>
    </row>
    <row r="539" spans="2:51" s="12" customFormat="1" ht="11.25">
      <c r="B539" s="149"/>
      <c r="D539" s="150" t="s">
        <v>221</v>
      </c>
      <c r="E539" s="151" t="s">
        <v>19</v>
      </c>
      <c r="F539" s="152" t="s">
        <v>852</v>
      </c>
      <c r="H539" s="151" t="s">
        <v>19</v>
      </c>
      <c r="I539" s="153"/>
      <c r="L539" s="149"/>
      <c r="M539" s="154"/>
      <c r="T539" s="155"/>
      <c r="AT539" s="151" t="s">
        <v>221</v>
      </c>
      <c r="AU539" s="151" t="s">
        <v>83</v>
      </c>
      <c r="AV539" s="12" t="s">
        <v>81</v>
      </c>
      <c r="AW539" s="12" t="s">
        <v>34</v>
      </c>
      <c r="AX539" s="12" t="s">
        <v>74</v>
      </c>
      <c r="AY539" s="151" t="s">
        <v>210</v>
      </c>
    </row>
    <row r="540" spans="2:51" s="12" customFormat="1" ht="11.25">
      <c r="B540" s="149"/>
      <c r="D540" s="150" t="s">
        <v>221</v>
      </c>
      <c r="E540" s="151" t="s">
        <v>19</v>
      </c>
      <c r="F540" s="152" t="s">
        <v>950</v>
      </c>
      <c r="H540" s="151" t="s">
        <v>19</v>
      </c>
      <c r="I540" s="153"/>
      <c r="L540" s="149"/>
      <c r="M540" s="154"/>
      <c r="T540" s="155"/>
      <c r="AT540" s="151" t="s">
        <v>221</v>
      </c>
      <c r="AU540" s="151" t="s">
        <v>83</v>
      </c>
      <c r="AV540" s="12" t="s">
        <v>81</v>
      </c>
      <c r="AW540" s="12" t="s">
        <v>34</v>
      </c>
      <c r="AX540" s="12" t="s">
        <v>74</v>
      </c>
      <c r="AY540" s="151" t="s">
        <v>210</v>
      </c>
    </row>
    <row r="541" spans="2:51" s="13" customFormat="1" ht="11.25">
      <c r="B541" s="156"/>
      <c r="D541" s="150" t="s">
        <v>221</v>
      </c>
      <c r="E541" s="157" t="s">
        <v>19</v>
      </c>
      <c r="F541" s="158" t="s">
        <v>5131</v>
      </c>
      <c r="H541" s="159">
        <v>125</v>
      </c>
      <c r="I541" s="160"/>
      <c r="L541" s="156"/>
      <c r="M541" s="161"/>
      <c r="T541" s="162"/>
      <c r="AT541" s="157" t="s">
        <v>221</v>
      </c>
      <c r="AU541" s="157" t="s">
        <v>83</v>
      </c>
      <c r="AV541" s="13" t="s">
        <v>83</v>
      </c>
      <c r="AW541" s="13" t="s">
        <v>34</v>
      </c>
      <c r="AX541" s="13" t="s">
        <v>74</v>
      </c>
      <c r="AY541" s="157" t="s">
        <v>210</v>
      </c>
    </row>
    <row r="542" spans="2:51" s="15" customFormat="1" ht="11.25">
      <c r="B542" s="170"/>
      <c r="D542" s="150" t="s">
        <v>221</v>
      </c>
      <c r="E542" s="171" t="s">
        <v>19</v>
      </c>
      <c r="F542" s="172" t="s">
        <v>236</v>
      </c>
      <c r="H542" s="173">
        <v>125</v>
      </c>
      <c r="I542" s="174"/>
      <c r="L542" s="170"/>
      <c r="M542" s="175"/>
      <c r="T542" s="176"/>
      <c r="AT542" s="171" t="s">
        <v>221</v>
      </c>
      <c r="AU542" s="171" t="s">
        <v>83</v>
      </c>
      <c r="AV542" s="15" t="s">
        <v>217</v>
      </c>
      <c r="AW542" s="15" t="s">
        <v>34</v>
      </c>
      <c r="AX542" s="15" t="s">
        <v>81</v>
      </c>
      <c r="AY542" s="171" t="s">
        <v>210</v>
      </c>
    </row>
    <row r="543" spans="2:65" s="1" customFormat="1" ht="16.5" customHeight="1">
      <c r="B543" s="33"/>
      <c r="C543" s="177" t="s">
        <v>903</v>
      </c>
      <c r="D543" s="177" t="s">
        <v>424</v>
      </c>
      <c r="E543" s="178" t="s">
        <v>1466</v>
      </c>
      <c r="F543" s="179" t="s">
        <v>1467</v>
      </c>
      <c r="G543" s="180" t="s">
        <v>270</v>
      </c>
      <c r="H543" s="181">
        <v>332.5</v>
      </c>
      <c r="I543" s="182"/>
      <c r="J543" s="183">
        <f>ROUND(I543*H543,2)</f>
        <v>0</v>
      </c>
      <c r="K543" s="179" t="s">
        <v>216</v>
      </c>
      <c r="L543" s="184"/>
      <c r="M543" s="185" t="s">
        <v>19</v>
      </c>
      <c r="N543" s="186" t="s">
        <v>45</v>
      </c>
      <c r="P543" s="141">
        <f>O543*H543</f>
        <v>0</v>
      </c>
      <c r="Q543" s="141">
        <v>0.0215</v>
      </c>
      <c r="R543" s="141">
        <f>Q543*H543</f>
        <v>7.14875</v>
      </c>
      <c r="S543" s="141">
        <v>0</v>
      </c>
      <c r="T543" s="142">
        <f>S543*H543</f>
        <v>0</v>
      </c>
      <c r="AR543" s="143" t="s">
        <v>498</v>
      </c>
      <c r="AT543" s="143" t="s">
        <v>424</v>
      </c>
      <c r="AU543" s="143" t="s">
        <v>83</v>
      </c>
      <c r="AY543" s="18" t="s">
        <v>210</v>
      </c>
      <c r="BE543" s="144">
        <f>IF(N543="základní",J543,0)</f>
        <v>0</v>
      </c>
      <c r="BF543" s="144">
        <f>IF(N543="snížená",J543,0)</f>
        <v>0</v>
      </c>
      <c r="BG543" s="144">
        <f>IF(N543="zákl. přenesená",J543,0)</f>
        <v>0</v>
      </c>
      <c r="BH543" s="144">
        <f>IF(N543="sníž. přenesená",J543,0)</f>
        <v>0</v>
      </c>
      <c r="BI543" s="144">
        <f>IF(N543="nulová",J543,0)</f>
        <v>0</v>
      </c>
      <c r="BJ543" s="18" t="s">
        <v>81</v>
      </c>
      <c r="BK543" s="144">
        <f>ROUND(I543*H543,2)</f>
        <v>0</v>
      </c>
      <c r="BL543" s="18" t="s">
        <v>368</v>
      </c>
      <c r="BM543" s="143" t="s">
        <v>1468</v>
      </c>
    </row>
    <row r="544" spans="2:51" s="13" customFormat="1" ht="11.25">
      <c r="B544" s="156"/>
      <c r="D544" s="150" t="s">
        <v>221</v>
      </c>
      <c r="E544" s="157" t="s">
        <v>19</v>
      </c>
      <c r="F544" s="158" t="s">
        <v>5132</v>
      </c>
      <c r="H544" s="159">
        <v>250</v>
      </c>
      <c r="I544" s="160"/>
      <c r="L544" s="156"/>
      <c r="M544" s="161"/>
      <c r="T544" s="162"/>
      <c r="AT544" s="157" t="s">
        <v>221</v>
      </c>
      <c r="AU544" s="157" t="s">
        <v>83</v>
      </c>
      <c r="AV544" s="13" t="s">
        <v>83</v>
      </c>
      <c r="AW544" s="13" t="s">
        <v>34</v>
      </c>
      <c r="AX544" s="13" t="s">
        <v>81</v>
      </c>
      <c r="AY544" s="157" t="s">
        <v>210</v>
      </c>
    </row>
    <row r="545" spans="2:51" s="13" customFormat="1" ht="11.25">
      <c r="B545" s="156"/>
      <c r="D545" s="150" t="s">
        <v>221</v>
      </c>
      <c r="F545" s="158" t="s">
        <v>5133</v>
      </c>
      <c r="H545" s="159">
        <v>332.5</v>
      </c>
      <c r="I545" s="160"/>
      <c r="L545" s="156"/>
      <c r="M545" s="161"/>
      <c r="T545" s="162"/>
      <c r="AT545" s="157" t="s">
        <v>221</v>
      </c>
      <c r="AU545" s="157" t="s">
        <v>83</v>
      </c>
      <c r="AV545" s="13" t="s">
        <v>83</v>
      </c>
      <c r="AW545" s="13" t="s">
        <v>4</v>
      </c>
      <c r="AX545" s="13" t="s">
        <v>81</v>
      </c>
      <c r="AY545" s="157" t="s">
        <v>210</v>
      </c>
    </row>
    <row r="546" spans="2:65" s="1" customFormat="1" ht="16.5" customHeight="1">
      <c r="B546" s="33"/>
      <c r="C546" s="132" t="s">
        <v>910</v>
      </c>
      <c r="D546" s="132" t="s">
        <v>212</v>
      </c>
      <c r="E546" s="133" t="s">
        <v>1472</v>
      </c>
      <c r="F546" s="134" t="s">
        <v>1473</v>
      </c>
      <c r="G546" s="135" t="s">
        <v>295</v>
      </c>
      <c r="H546" s="136">
        <v>0.25</v>
      </c>
      <c r="I546" s="137"/>
      <c r="J546" s="138">
        <f>ROUND(I546*H546,2)</f>
        <v>0</v>
      </c>
      <c r="K546" s="134" t="s">
        <v>296</v>
      </c>
      <c r="L546" s="33"/>
      <c r="M546" s="139" t="s">
        <v>19</v>
      </c>
      <c r="N546" s="140" t="s">
        <v>45</v>
      </c>
      <c r="P546" s="141">
        <f>O546*H546</f>
        <v>0</v>
      </c>
      <c r="Q546" s="141">
        <v>0</v>
      </c>
      <c r="R546" s="141">
        <f>Q546*H546</f>
        <v>0</v>
      </c>
      <c r="S546" s="141">
        <v>0.006</v>
      </c>
      <c r="T546" s="142">
        <f>S546*H546</f>
        <v>0.0015</v>
      </c>
      <c r="AR546" s="143" t="s">
        <v>368</v>
      </c>
      <c r="AT546" s="143" t="s">
        <v>212</v>
      </c>
      <c r="AU546" s="143" t="s">
        <v>83</v>
      </c>
      <c r="AY546" s="18" t="s">
        <v>210</v>
      </c>
      <c r="BE546" s="144">
        <f>IF(N546="základní",J546,0)</f>
        <v>0</v>
      </c>
      <c r="BF546" s="144">
        <f>IF(N546="snížená",J546,0)</f>
        <v>0</v>
      </c>
      <c r="BG546" s="144">
        <f>IF(N546="zákl. přenesená",J546,0)</f>
        <v>0</v>
      </c>
      <c r="BH546" s="144">
        <f>IF(N546="sníž. přenesená",J546,0)</f>
        <v>0</v>
      </c>
      <c r="BI546" s="144">
        <f>IF(N546="nulová",J546,0)</f>
        <v>0</v>
      </c>
      <c r="BJ546" s="18" t="s">
        <v>81</v>
      </c>
      <c r="BK546" s="144">
        <f>ROUND(I546*H546,2)</f>
        <v>0</v>
      </c>
      <c r="BL546" s="18" t="s">
        <v>368</v>
      </c>
      <c r="BM546" s="143" t="s">
        <v>1474</v>
      </c>
    </row>
    <row r="547" spans="2:65" s="1" customFormat="1" ht="16.5" customHeight="1">
      <c r="B547" s="33"/>
      <c r="C547" s="132" t="s">
        <v>916</v>
      </c>
      <c r="D547" s="132" t="s">
        <v>212</v>
      </c>
      <c r="E547" s="133" t="s">
        <v>1481</v>
      </c>
      <c r="F547" s="134" t="s">
        <v>1482</v>
      </c>
      <c r="G547" s="135" t="s">
        <v>270</v>
      </c>
      <c r="H547" s="136">
        <v>125</v>
      </c>
      <c r="I547" s="137"/>
      <c r="J547" s="138">
        <f>ROUND(I547*H547,2)</f>
        <v>0</v>
      </c>
      <c r="K547" s="134" t="s">
        <v>216</v>
      </c>
      <c r="L547" s="33"/>
      <c r="M547" s="139" t="s">
        <v>19</v>
      </c>
      <c r="N547" s="140" t="s">
        <v>45</v>
      </c>
      <c r="P547" s="141">
        <f>O547*H547</f>
        <v>0</v>
      </c>
      <c r="Q547" s="141">
        <v>0</v>
      </c>
      <c r="R547" s="141">
        <f>Q547*H547</f>
        <v>0</v>
      </c>
      <c r="S547" s="141">
        <v>0.01536</v>
      </c>
      <c r="T547" s="142">
        <f>S547*H547</f>
        <v>1.9200000000000002</v>
      </c>
      <c r="AR547" s="143" t="s">
        <v>368</v>
      </c>
      <c r="AT547" s="143" t="s">
        <v>212</v>
      </c>
      <c r="AU547" s="143" t="s">
        <v>83</v>
      </c>
      <c r="AY547" s="18" t="s">
        <v>210</v>
      </c>
      <c r="BE547" s="144">
        <f>IF(N547="základní",J547,0)</f>
        <v>0</v>
      </c>
      <c r="BF547" s="144">
        <f>IF(N547="snížená",J547,0)</f>
        <v>0</v>
      </c>
      <c r="BG547" s="144">
        <f>IF(N547="zákl. přenesená",J547,0)</f>
        <v>0</v>
      </c>
      <c r="BH547" s="144">
        <f>IF(N547="sníž. přenesená",J547,0)</f>
        <v>0</v>
      </c>
      <c r="BI547" s="144">
        <f>IF(N547="nulová",J547,0)</f>
        <v>0</v>
      </c>
      <c r="BJ547" s="18" t="s">
        <v>81</v>
      </c>
      <c r="BK547" s="144">
        <f>ROUND(I547*H547,2)</f>
        <v>0</v>
      </c>
      <c r="BL547" s="18" t="s">
        <v>368</v>
      </c>
      <c r="BM547" s="143" t="s">
        <v>1483</v>
      </c>
    </row>
    <row r="548" spans="2:47" s="1" customFormat="1" ht="11.25">
      <c r="B548" s="33"/>
      <c r="D548" s="145" t="s">
        <v>219</v>
      </c>
      <c r="F548" s="146" t="s">
        <v>1484</v>
      </c>
      <c r="I548" s="147"/>
      <c r="L548" s="33"/>
      <c r="M548" s="148"/>
      <c r="T548" s="54"/>
      <c r="AT548" s="18" t="s">
        <v>219</v>
      </c>
      <c r="AU548" s="18" t="s">
        <v>83</v>
      </c>
    </row>
    <row r="549" spans="2:51" s="12" customFormat="1" ht="11.25">
      <c r="B549" s="149"/>
      <c r="D549" s="150" t="s">
        <v>221</v>
      </c>
      <c r="E549" s="151" t="s">
        <v>19</v>
      </c>
      <c r="F549" s="152" t="s">
        <v>852</v>
      </c>
      <c r="H549" s="151" t="s">
        <v>19</v>
      </c>
      <c r="I549" s="153"/>
      <c r="L549" s="149"/>
      <c r="M549" s="154"/>
      <c r="T549" s="155"/>
      <c r="AT549" s="151" t="s">
        <v>221</v>
      </c>
      <c r="AU549" s="151" t="s">
        <v>83</v>
      </c>
      <c r="AV549" s="12" t="s">
        <v>81</v>
      </c>
      <c r="AW549" s="12" t="s">
        <v>34</v>
      </c>
      <c r="AX549" s="12" t="s">
        <v>74</v>
      </c>
      <c r="AY549" s="151" t="s">
        <v>210</v>
      </c>
    </row>
    <row r="550" spans="2:51" s="12" customFormat="1" ht="11.25">
      <c r="B550" s="149"/>
      <c r="D550" s="150" t="s">
        <v>221</v>
      </c>
      <c r="E550" s="151" t="s">
        <v>19</v>
      </c>
      <c r="F550" s="152" t="s">
        <v>950</v>
      </c>
      <c r="H550" s="151" t="s">
        <v>19</v>
      </c>
      <c r="I550" s="153"/>
      <c r="L550" s="149"/>
      <c r="M550" s="154"/>
      <c r="T550" s="155"/>
      <c r="AT550" s="151" t="s">
        <v>221</v>
      </c>
      <c r="AU550" s="151" t="s">
        <v>83</v>
      </c>
      <c r="AV550" s="12" t="s">
        <v>81</v>
      </c>
      <c r="AW550" s="12" t="s">
        <v>34</v>
      </c>
      <c r="AX550" s="12" t="s">
        <v>74</v>
      </c>
      <c r="AY550" s="151" t="s">
        <v>210</v>
      </c>
    </row>
    <row r="551" spans="2:51" s="13" customFormat="1" ht="11.25">
      <c r="B551" s="156"/>
      <c r="D551" s="150" t="s">
        <v>221</v>
      </c>
      <c r="E551" s="157" t="s">
        <v>19</v>
      </c>
      <c r="F551" s="158" t="s">
        <v>5109</v>
      </c>
      <c r="H551" s="159">
        <v>125</v>
      </c>
      <c r="I551" s="160"/>
      <c r="L551" s="156"/>
      <c r="M551" s="161"/>
      <c r="T551" s="162"/>
      <c r="AT551" s="157" t="s">
        <v>221</v>
      </c>
      <c r="AU551" s="157" t="s">
        <v>83</v>
      </c>
      <c r="AV551" s="13" t="s">
        <v>83</v>
      </c>
      <c r="AW551" s="13" t="s">
        <v>34</v>
      </c>
      <c r="AX551" s="13" t="s">
        <v>74</v>
      </c>
      <c r="AY551" s="157" t="s">
        <v>210</v>
      </c>
    </row>
    <row r="552" spans="2:51" s="15" customFormat="1" ht="11.25">
      <c r="B552" s="170"/>
      <c r="D552" s="150" t="s">
        <v>221</v>
      </c>
      <c r="E552" s="171" t="s">
        <v>19</v>
      </c>
      <c r="F552" s="172" t="s">
        <v>236</v>
      </c>
      <c r="H552" s="173">
        <v>125</v>
      </c>
      <c r="I552" s="174"/>
      <c r="L552" s="170"/>
      <c r="M552" s="175"/>
      <c r="T552" s="176"/>
      <c r="AT552" s="171" t="s">
        <v>221</v>
      </c>
      <c r="AU552" s="171" t="s">
        <v>83</v>
      </c>
      <c r="AV552" s="15" t="s">
        <v>217</v>
      </c>
      <c r="AW552" s="15" t="s">
        <v>34</v>
      </c>
      <c r="AX552" s="15" t="s">
        <v>81</v>
      </c>
      <c r="AY552" s="171" t="s">
        <v>210</v>
      </c>
    </row>
    <row r="553" spans="2:65" s="1" customFormat="1" ht="24.2" customHeight="1">
      <c r="B553" s="33"/>
      <c r="C553" s="132" t="s">
        <v>926</v>
      </c>
      <c r="D553" s="132" t="s">
        <v>212</v>
      </c>
      <c r="E553" s="133" t="s">
        <v>1496</v>
      </c>
      <c r="F553" s="134" t="s">
        <v>1497</v>
      </c>
      <c r="G553" s="135" t="s">
        <v>356</v>
      </c>
      <c r="H553" s="136">
        <v>7.196</v>
      </c>
      <c r="I553" s="137"/>
      <c r="J553" s="138">
        <f>ROUND(I553*H553,2)</f>
        <v>0</v>
      </c>
      <c r="K553" s="134" t="s">
        <v>216</v>
      </c>
      <c r="L553" s="33"/>
      <c r="M553" s="139" t="s">
        <v>19</v>
      </c>
      <c r="N553" s="140" t="s">
        <v>45</v>
      </c>
      <c r="P553" s="141">
        <f>O553*H553</f>
        <v>0</v>
      </c>
      <c r="Q553" s="141">
        <v>0</v>
      </c>
      <c r="R553" s="141">
        <f>Q553*H553</f>
        <v>0</v>
      </c>
      <c r="S553" s="141">
        <v>0</v>
      </c>
      <c r="T553" s="142">
        <f>S553*H553</f>
        <v>0</v>
      </c>
      <c r="AR553" s="143" t="s">
        <v>368</v>
      </c>
      <c r="AT553" s="143" t="s">
        <v>212</v>
      </c>
      <c r="AU553" s="143" t="s">
        <v>83</v>
      </c>
      <c r="AY553" s="18" t="s">
        <v>210</v>
      </c>
      <c r="BE553" s="144">
        <f>IF(N553="základní",J553,0)</f>
        <v>0</v>
      </c>
      <c r="BF553" s="144">
        <f>IF(N553="snížená",J553,0)</f>
        <v>0</v>
      </c>
      <c r="BG553" s="144">
        <f>IF(N553="zákl. přenesená",J553,0)</f>
        <v>0</v>
      </c>
      <c r="BH553" s="144">
        <f>IF(N553="sníž. přenesená",J553,0)</f>
        <v>0</v>
      </c>
      <c r="BI553" s="144">
        <f>IF(N553="nulová",J553,0)</f>
        <v>0</v>
      </c>
      <c r="BJ553" s="18" t="s">
        <v>81</v>
      </c>
      <c r="BK553" s="144">
        <f>ROUND(I553*H553,2)</f>
        <v>0</v>
      </c>
      <c r="BL553" s="18" t="s">
        <v>368</v>
      </c>
      <c r="BM553" s="143" t="s">
        <v>1498</v>
      </c>
    </row>
    <row r="554" spans="2:47" s="1" customFormat="1" ht="11.25">
      <c r="B554" s="33"/>
      <c r="D554" s="145" t="s">
        <v>219</v>
      </c>
      <c r="F554" s="146" t="s">
        <v>1499</v>
      </c>
      <c r="I554" s="147"/>
      <c r="L554" s="33"/>
      <c r="M554" s="148"/>
      <c r="T554" s="54"/>
      <c r="AT554" s="18" t="s">
        <v>219</v>
      </c>
      <c r="AU554" s="18" t="s">
        <v>83</v>
      </c>
    </row>
    <row r="555" spans="2:65" s="1" customFormat="1" ht="24.2" customHeight="1">
      <c r="B555" s="33"/>
      <c r="C555" s="132" t="s">
        <v>931</v>
      </c>
      <c r="D555" s="132" t="s">
        <v>212</v>
      </c>
      <c r="E555" s="133" t="s">
        <v>1501</v>
      </c>
      <c r="F555" s="134" t="s">
        <v>1502</v>
      </c>
      <c r="G555" s="135" t="s">
        <v>356</v>
      </c>
      <c r="H555" s="136">
        <v>7.196</v>
      </c>
      <c r="I555" s="137"/>
      <c r="J555" s="138">
        <f>ROUND(I555*H555,2)</f>
        <v>0</v>
      </c>
      <c r="K555" s="134" t="s">
        <v>216</v>
      </c>
      <c r="L555" s="33"/>
      <c r="M555" s="139" t="s">
        <v>19</v>
      </c>
      <c r="N555" s="140" t="s">
        <v>45</v>
      </c>
      <c r="P555" s="141">
        <f>O555*H555</f>
        <v>0</v>
      </c>
      <c r="Q555" s="141">
        <v>0</v>
      </c>
      <c r="R555" s="141">
        <f>Q555*H555</f>
        <v>0</v>
      </c>
      <c r="S555" s="141">
        <v>0</v>
      </c>
      <c r="T555" s="142">
        <f>S555*H555</f>
        <v>0</v>
      </c>
      <c r="AR555" s="143" t="s">
        <v>368</v>
      </c>
      <c r="AT555" s="143" t="s">
        <v>212</v>
      </c>
      <c r="AU555" s="143" t="s">
        <v>83</v>
      </c>
      <c r="AY555" s="18" t="s">
        <v>210</v>
      </c>
      <c r="BE555" s="144">
        <f>IF(N555="základní",J555,0)</f>
        <v>0</v>
      </c>
      <c r="BF555" s="144">
        <f>IF(N555="snížená",J555,0)</f>
        <v>0</v>
      </c>
      <c r="BG555" s="144">
        <f>IF(N555="zákl. přenesená",J555,0)</f>
        <v>0</v>
      </c>
      <c r="BH555" s="144">
        <f>IF(N555="sníž. přenesená",J555,0)</f>
        <v>0</v>
      </c>
      <c r="BI555" s="144">
        <f>IF(N555="nulová",J555,0)</f>
        <v>0</v>
      </c>
      <c r="BJ555" s="18" t="s">
        <v>81</v>
      </c>
      <c r="BK555" s="144">
        <f>ROUND(I555*H555,2)</f>
        <v>0</v>
      </c>
      <c r="BL555" s="18" t="s">
        <v>368</v>
      </c>
      <c r="BM555" s="143" t="s">
        <v>1503</v>
      </c>
    </row>
    <row r="556" spans="2:47" s="1" customFormat="1" ht="11.25">
      <c r="B556" s="33"/>
      <c r="D556" s="145" t="s">
        <v>219</v>
      </c>
      <c r="F556" s="146" t="s">
        <v>1504</v>
      </c>
      <c r="I556" s="147"/>
      <c r="L556" s="33"/>
      <c r="M556" s="148"/>
      <c r="T556" s="54"/>
      <c r="AT556" s="18" t="s">
        <v>219</v>
      </c>
      <c r="AU556" s="18" t="s">
        <v>83</v>
      </c>
    </row>
    <row r="557" spans="2:63" s="11" customFormat="1" ht="22.9" customHeight="1">
      <c r="B557" s="120"/>
      <c r="D557" s="121" t="s">
        <v>73</v>
      </c>
      <c r="E557" s="130" t="s">
        <v>1605</v>
      </c>
      <c r="F557" s="130" t="s">
        <v>1606</v>
      </c>
      <c r="I557" s="123"/>
      <c r="J557" s="131">
        <f>BK557</f>
        <v>0</v>
      </c>
      <c r="L557" s="120"/>
      <c r="M557" s="125"/>
      <c r="P557" s="126">
        <f>SUM(P558:P588)</f>
        <v>0</v>
      </c>
      <c r="R557" s="126">
        <f>SUM(R558:R588)</f>
        <v>5.9229</v>
      </c>
      <c r="T557" s="127">
        <f>SUM(T558:T588)</f>
        <v>0</v>
      </c>
      <c r="AR557" s="121" t="s">
        <v>83</v>
      </c>
      <c r="AT557" s="128" t="s">
        <v>73</v>
      </c>
      <c r="AU557" s="128" t="s">
        <v>81</v>
      </c>
      <c r="AY557" s="121" t="s">
        <v>210</v>
      </c>
      <c r="BK557" s="129">
        <f>SUM(BK558:BK588)</f>
        <v>0</v>
      </c>
    </row>
    <row r="558" spans="2:65" s="1" customFormat="1" ht="16.5" customHeight="1">
      <c r="B558" s="33"/>
      <c r="C558" s="132" t="s">
        <v>936</v>
      </c>
      <c r="D558" s="132" t="s">
        <v>212</v>
      </c>
      <c r="E558" s="133" t="s">
        <v>1608</v>
      </c>
      <c r="F558" s="134" t="s">
        <v>1609</v>
      </c>
      <c r="G558" s="135" t="s">
        <v>270</v>
      </c>
      <c r="H558" s="136">
        <v>57.5</v>
      </c>
      <c r="I558" s="137"/>
      <c r="J558" s="138">
        <f>ROUND(I558*H558,2)</f>
        <v>0</v>
      </c>
      <c r="K558" s="134" t="s">
        <v>216</v>
      </c>
      <c r="L558" s="33"/>
      <c r="M558" s="139" t="s">
        <v>19</v>
      </c>
      <c r="N558" s="140" t="s">
        <v>45</v>
      </c>
      <c r="P558" s="141">
        <f>O558*H558</f>
        <v>0</v>
      </c>
      <c r="Q558" s="141">
        <v>0</v>
      </c>
      <c r="R558" s="141">
        <f>Q558*H558</f>
        <v>0</v>
      </c>
      <c r="S558" s="141">
        <v>0</v>
      </c>
      <c r="T558" s="142">
        <f>S558*H558</f>
        <v>0</v>
      </c>
      <c r="AR558" s="143" t="s">
        <v>368</v>
      </c>
      <c r="AT558" s="143" t="s">
        <v>212</v>
      </c>
      <c r="AU558" s="143" t="s">
        <v>83</v>
      </c>
      <c r="AY558" s="18" t="s">
        <v>210</v>
      </c>
      <c r="BE558" s="144">
        <f>IF(N558="základní",J558,0)</f>
        <v>0</v>
      </c>
      <c r="BF558" s="144">
        <f>IF(N558="snížená",J558,0)</f>
        <v>0</v>
      </c>
      <c r="BG558" s="144">
        <f>IF(N558="zákl. přenesená",J558,0)</f>
        <v>0</v>
      </c>
      <c r="BH558" s="144">
        <f>IF(N558="sníž. přenesená",J558,0)</f>
        <v>0</v>
      </c>
      <c r="BI558" s="144">
        <f>IF(N558="nulová",J558,0)</f>
        <v>0</v>
      </c>
      <c r="BJ558" s="18" t="s">
        <v>81</v>
      </c>
      <c r="BK558" s="144">
        <f>ROUND(I558*H558,2)</f>
        <v>0</v>
      </c>
      <c r="BL558" s="18" t="s">
        <v>368</v>
      </c>
      <c r="BM558" s="143" t="s">
        <v>1610</v>
      </c>
    </row>
    <row r="559" spans="2:47" s="1" customFormat="1" ht="11.25">
      <c r="B559" s="33"/>
      <c r="D559" s="145" t="s">
        <v>219</v>
      </c>
      <c r="F559" s="146" t="s">
        <v>1611</v>
      </c>
      <c r="I559" s="147"/>
      <c r="L559" s="33"/>
      <c r="M559" s="148"/>
      <c r="T559" s="54"/>
      <c r="AT559" s="18" t="s">
        <v>219</v>
      </c>
      <c r="AU559" s="18" t="s">
        <v>83</v>
      </c>
    </row>
    <row r="560" spans="2:51" s="12" customFormat="1" ht="11.25">
      <c r="B560" s="149"/>
      <c r="D560" s="150" t="s">
        <v>221</v>
      </c>
      <c r="E560" s="151" t="s">
        <v>19</v>
      </c>
      <c r="F560" s="152" t="s">
        <v>852</v>
      </c>
      <c r="H560" s="151" t="s">
        <v>19</v>
      </c>
      <c r="I560" s="153"/>
      <c r="L560" s="149"/>
      <c r="M560" s="154"/>
      <c r="T560" s="155"/>
      <c r="AT560" s="151" t="s">
        <v>221</v>
      </c>
      <c r="AU560" s="151" t="s">
        <v>83</v>
      </c>
      <c r="AV560" s="12" t="s">
        <v>81</v>
      </c>
      <c r="AW560" s="12" t="s">
        <v>34</v>
      </c>
      <c r="AX560" s="12" t="s">
        <v>74</v>
      </c>
      <c r="AY560" s="151" t="s">
        <v>210</v>
      </c>
    </row>
    <row r="561" spans="2:51" s="12" customFormat="1" ht="11.25">
      <c r="B561" s="149"/>
      <c r="D561" s="150" t="s">
        <v>221</v>
      </c>
      <c r="E561" s="151" t="s">
        <v>19</v>
      </c>
      <c r="F561" s="152" t="s">
        <v>5134</v>
      </c>
      <c r="H561" s="151" t="s">
        <v>19</v>
      </c>
      <c r="I561" s="153"/>
      <c r="L561" s="149"/>
      <c r="M561" s="154"/>
      <c r="T561" s="155"/>
      <c r="AT561" s="151" t="s">
        <v>221</v>
      </c>
      <c r="AU561" s="151" t="s">
        <v>83</v>
      </c>
      <c r="AV561" s="12" t="s">
        <v>81</v>
      </c>
      <c r="AW561" s="12" t="s">
        <v>34</v>
      </c>
      <c r="AX561" s="12" t="s">
        <v>74</v>
      </c>
      <c r="AY561" s="151" t="s">
        <v>210</v>
      </c>
    </row>
    <row r="562" spans="2:51" s="12" customFormat="1" ht="11.25">
      <c r="B562" s="149"/>
      <c r="D562" s="150" t="s">
        <v>221</v>
      </c>
      <c r="E562" s="151" t="s">
        <v>19</v>
      </c>
      <c r="F562" s="152" t="s">
        <v>950</v>
      </c>
      <c r="H562" s="151" t="s">
        <v>19</v>
      </c>
      <c r="I562" s="153"/>
      <c r="L562" s="149"/>
      <c r="M562" s="154"/>
      <c r="T562" s="155"/>
      <c r="AT562" s="151" t="s">
        <v>221</v>
      </c>
      <c r="AU562" s="151" t="s">
        <v>83</v>
      </c>
      <c r="AV562" s="12" t="s">
        <v>81</v>
      </c>
      <c r="AW562" s="12" t="s">
        <v>34</v>
      </c>
      <c r="AX562" s="12" t="s">
        <v>74</v>
      </c>
      <c r="AY562" s="151" t="s">
        <v>210</v>
      </c>
    </row>
    <row r="563" spans="2:51" s="13" customFormat="1" ht="11.25">
      <c r="B563" s="156"/>
      <c r="D563" s="150" t="s">
        <v>221</v>
      </c>
      <c r="E563" s="157" t="s">
        <v>19</v>
      </c>
      <c r="F563" s="158" t="s">
        <v>5135</v>
      </c>
      <c r="H563" s="159">
        <v>27.5</v>
      </c>
      <c r="I563" s="160"/>
      <c r="L563" s="156"/>
      <c r="M563" s="161"/>
      <c r="T563" s="162"/>
      <c r="AT563" s="157" t="s">
        <v>221</v>
      </c>
      <c r="AU563" s="157" t="s">
        <v>83</v>
      </c>
      <c r="AV563" s="13" t="s">
        <v>83</v>
      </c>
      <c r="AW563" s="13" t="s">
        <v>34</v>
      </c>
      <c r="AX563" s="13" t="s">
        <v>74</v>
      </c>
      <c r="AY563" s="157" t="s">
        <v>210</v>
      </c>
    </row>
    <row r="564" spans="2:51" s="12" customFormat="1" ht="11.25">
      <c r="B564" s="149"/>
      <c r="D564" s="150" t="s">
        <v>221</v>
      </c>
      <c r="E564" s="151" t="s">
        <v>19</v>
      </c>
      <c r="F564" s="152" t="s">
        <v>2315</v>
      </c>
      <c r="H564" s="151" t="s">
        <v>19</v>
      </c>
      <c r="I564" s="153"/>
      <c r="L564" s="149"/>
      <c r="M564" s="154"/>
      <c r="T564" s="155"/>
      <c r="AT564" s="151" t="s">
        <v>221</v>
      </c>
      <c r="AU564" s="151" t="s">
        <v>83</v>
      </c>
      <c r="AV564" s="12" t="s">
        <v>81</v>
      </c>
      <c r="AW564" s="12" t="s">
        <v>34</v>
      </c>
      <c r="AX564" s="12" t="s">
        <v>74</v>
      </c>
      <c r="AY564" s="151" t="s">
        <v>210</v>
      </c>
    </row>
    <row r="565" spans="2:51" s="13" customFormat="1" ht="11.25">
      <c r="B565" s="156"/>
      <c r="D565" s="150" t="s">
        <v>221</v>
      </c>
      <c r="E565" s="157" t="s">
        <v>19</v>
      </c>
      <c r="F565" s="158" t="s">
        <v>1393</v>
      </c>
      <c r="H565" s="159">
        <v>30</v>
      </c>
      <c r="I565" s="160"/>
      <c r="L565" s="156"/>
      <c r="M565" s="161"/>
      <c r="T565" s="162"/>
      <c r="AT565" s="157" t="s">
        <v>221</v>
      </c>
      <c r="AU565" s="157" t="s">
        <v>83</v>
      </c>
      <c r="AV565" s="13" t="s">
        <v>83</v>
      </c>
      <c r="AW565" s="13" t="s">
        <v>34</v>
      </c>
      <c r="AX565" s="13" t="s">
        <v>74</v>
      </c>
      <c r="AY565" s="157" t="s">
        <v>210</v>
      </c>
    </row>
    <row r="566" spans="2:51" s="15" customFormat="1" ht="11.25">
      <c r="B566" s="170"/>
      <c r="D566" s="150" t="s">
        <v>221</v>
      </c>
      <c r="E566" s="171" t="s">
        <v>19</v>
      </c>
      <c r="F566" s="172" t="s">
        <v>236</v>
      </c>
      <c r="H566" s="173">
        <v>57.5</v>
      </c>
      <c r="I566" s="174"/>
      <c r="L566" s="170"/>
      <c r="M566" s="175"/>
      <c r="T566" s="176"/>
      <c r="AT566" s="171" t="s">
        <v>221</v>
      </c>
      <c r="AU566" s="171" t="s">
        <v>83</v>
      </c>
      <c r="AV566" s="15" t="s">
        <v>217</v>
      </c>
      <c r="AW566" s="15" t="s">
        <v>34</v>
      </c>
      <c r="AX566" s="15" t="s">
        <v>81</v>
      </c>
      <c r="AY566" s="171" t="s">
        <v>210</v>
      </c>
    </row>
    <row r="567" spans="2:65" s="1" customFormat="1" ht="16.5" customHeight="1">
      <c r="B567" s="33"/>
      <c r="C567" s="177" t="s">
        <v>945</v>
      </c>
      <c r="D567" s="177" t="s">
        <v>424</v>
      </c>
      <c r="E567" s="178" t="s">
        <v>1025</v>
      </c>
      <c r="F567" s="179" t="s">
        <v>989</v>
      </c>
      <c r="G567" s="180" t="s">
        <v>215</v>
      </c>
      <c r="H567" s="181">
        <v>7.796</v>
      </c>
      <c r="I567" s="182"/>
      <c r="J567" s="183">
        <f>ROUND(I567*H567,2)</f>
        <v>0</v>
      </c>
      <c r="K567" s="179" t="s">
        <v>216</v>
      </c>
      <c r="L567" s="184"/>
      <c r="M567" s="185" t="s">
        <v>19</v>
      </c>
      <c r="N567" s="186" t="s">
        <v>45</v>
      </c>
      <c r="P567" s="141">
        <f>O567*H567</f>
        <v>0</v>
      </c>
      <c r="Q567" s="141">
        <v>0.75</v>
      </c>
      <c r="R567" s="141">
        <f>Q567*H567</f>
        <v>5.847</v>
      </c>
      <c r="S567" s="141">
        <v>0</v>
      </c>
      <c r="T567" s="142">
        <f>S567*H567</f>
        <v>0</v>
      </c>
      <c r="AR567" s="143" t="s">
        <v>498</v>
      </c>
      <c r="AT567" s="143" t="s">
        <v>424</v>
      </c>
      <c r="AU567" s="143" t="s">
        <v>83</v>
      </c>
      <c r="AY567" s="18" t="s">
        <v>210</v>
      </c>
      <c r="BE567" s="144">
        <f>IF(N567="základní",J567,0)</f>
        <v>0</v>
      </c>
      <c r="BF567" s="144">
        <f>IF(N567="snížená",J567,0)</f>
        <v>0</v>
      </c>
      <c r="BG567" s="144">
        <f>IF(N567="zákl. přenesená",J567,0)</f>
        <v>0</v>
      </c>
      <c r="BH567" s="144">
        <f>IF(N567="sníž. přenesená",J567,0)</f>
        <v>0</v>
      </c>
      <c r="BI567" s="144">
        <f>IF(N567="nulová",J567,0)</f>
        <v>0</v>
      </c>
      <c r="BJ567" s="18" t="s">
        <v>81</v>
      </c>
      <c r="BK567" s="144">
        <f>ROUND(I567*H567,2)</f>
        <v>0</v>
      </c>
      <c r="BL567" s="18" t="s">
        <v>368</v>
      </c>
      <c r="BM567" s="143" t="s">
        <v>5136</v>
      </c>
    </row>
    <row r="568" spans="2:51" s="12" customFormat="1" ht="11.25">
      <c r="B568" s="149"/>
      <c r="D568" s="150" t="s">
        <v>221</v>
      </c>
      <c r="E568" s="151" t="s">
        <v>19</v>
      </c>
      <c r="F568" s="152" t="s">
        <v>5137</v>
      </c>
      <c r="H568" s="151" t="s">
        <v>19</v>
      </c>
      <c r="I568" s="153"/>
      <c r="L568" s="149"/>
      <c r="M568" s="154"/>
      <c r="T568" s="155"/>
      <c r="AT568" s="151" t="s">
        <v>221</v>
      </c>
      <c r="AU568" s="151" t="s">
        <v>83</v>
      </c>
      <c r="AV568" s="12" t="s">
        <v>81</v>
      </c>
      <c r="AW568" s="12" t="s">
        <v>34</v>
      </c>
      <c r="AX568" s="12" t="s">
        <v>74</v>
      </c>
      <c r="AY568" s="151" t="s">
        <v>210</v>
      </c>
    </row>
    <row r="569" spans="2:51" s="13" customFormat="1" ht="11.25">
      <c r="B569" s="156"/>
      <c r="D569" s="150" t="s">
        <v>221</v>
      </c>
      <c r="E569" s="157" t="s">
        <v>19</v>
      </c>
      <c r="F569" s="158" t="s">
        <v>5138</v>
      </c>
      <c r="H569" s="159">
        <v>0.825</v>
      </c>
      <c r="I569" s="160"/>
      <c r="L569" s="156"/>
      <c r="M569" s="161"/>
      <c r="T569" s="162"/>
      <c r="AT569" s="157" t="s">
        <v>221</v>
      </c>
      <c r="AU569" s="157" t="s">
        <v>83</v>
      </c>
      <c r="AV569" s="13" t="s">
        <v>83</v>
      </c>
      <c r="AW569" s="13" t="s">
        <v>34</v>
      </c>
      <c r="AX569" s="13" t="s">
        <v>74</v>
      </c>
      <c r="AY569" s="157" t="s">
        <v>210</v>
      </c>
    </row>
    <row r="570" spans="2:51" s="12" customFormat="1" ht="11.25">
      <c r="B570" s="149"/>
      <c r="D570" s="150" t="s">
        <v>221</v>
      </c>
      <c r="E570" s="151" t="s">
        <v>19</v>
      </c>
      <c r="F570" s="152" t="s">
        <v>2315</v>
      </c>
      <c r="H570" s="151" t="s">
        <v>19</v>
      </c>
      <c r="I570" s="153"/>
      <c r="L570" s="149"/>
      <c r="M570" s="154"/>
      <c r="T570" s="155"/>
      <c r="AT570" s="151" t="s">
        <v>221</v>
      </c>
      <c r="AU570" s="151" t="s">
        <v>83</v>
      </c>
      <c r="AV570" s="12" t="s">
        <v>81</v>
      </c>
      <c r="AW570" s="12" t="s">
        <v>34</v>
      </c>
      <c r="AX570" s="12" t="s">
        <v>74</v>
      </c>
      <c r="AY570" s="151" t="s">
        <v>210</v>
      </c>
    </row>
    <row r="571" spans="2:51" s="13" customFormat="1" ht="11.25">
      <c r="B571" s="156"/>
      <c r="D571" s="150" t="s">
        <v>221</v>
      </c>
      <c r="E571" s="157" t="s">
        <v>19</v>
      </c>
      <c r="F571" s="158" t="s">
        <v>5139</v>
      </c>
      <c r="H571" s="159">
        <v>6.6</v>
      </c>
      <c r="I571" s="160"/>
      <c r="L571" s="156"/>
      <c r="M571" s="161"/>
      <c r="T571" s="162"/>
      <c r="AT571" s="157" t="s">
        <v>221</v>
      </c>
      <c r="AU571" s="157" t="s">
        <v>83</v>
      </c>
      <c r="AV571" s="13" t="s">
        <v>83</v>
      </c>
      <c r="AW571" s="13" t="s">
        <v>34</v>
      </c>
      <c r="AX571" s="13" t="s">
        <v>74</v>
      </c>
      <c r="AY571" s="157" t="s">
        <v>210</v>
      </c>
    </row>
    <row r="572" spans="2:51" s="15" customFormat="1" ht="11.25">
      <c r="B572" s="170"/>
      <c r="D572" s="150" t="s">
        <v>221</v>
      </c>
      <c r="E572" s="171" t="s">
        <v>19</v>
      </c>
      <c r="F572" s="172" t="s">
        <v>236</v>
      </c>
      <c r="H572" s="173">
        <v>7.425</v>
      </c>
      <c r="I572" s="174"/>
      <c r="L572" s="170"/>
      <c r="M572" s="175"/>
      <c r="T572" s="176"/>
      <c r="AT572" s="171" t="s">
        <v>221</v>
      </c>
      <c r="AU572" s="171" t="s">
        <v>83</v>
      </c>
      <c r="AV572" s="15" t="s">
        <v>217</v>
      </c>
      <c r="AW572" s="15" t="s">
        <v>34</v>
      </c>
      <c r="AX572" s="15" t="s">
        <v>81</v>
      </c>
      <c r="AY572" s="171" t="s">
        <v>210</v>
      </c>
    </row>
    <row r="573" spans="2:51" s="13" customFormat="1" ht="11.25">
      <c r="B573" s="156"/>
      <c r="D573" s="150" t="s">
        <v>221</v>
      </c>
      <c r="F573" s="158" t="s">
        <v>5140</v>
      </c>
      <c r="H573" s="159">
        <v>7.796</v>
      </c>
      <c r="I573" s="160"/>
      <c r="L573" s="156"/>
      <c r="M573" s="161"/>
      <c r="T573" s="162"/>
      <c r="AT573" s="157" t="s">
        <v>221</v>
      </c>
      <c r="AU573" s="157" t="s">
        <v>83</v>
      </c>
      <c r="AV573" s="13" t="s">
        <v>83</v>
      </c>
      <c r="AW573" s="13" t="s">
        <v>4</v>
      </c>
      <c r="AX573" s="13" t="s">
        <v>81</v>
      </c>
      <c r="AY573" s="157" t="s">
        <v>210</v>
      </c>
    </row>
    <row r="574" spans="2:65" s="1" customFormat="1" ht="16.5" customHeight="1">
      <c r="B574" s="33"/>
      <c r="C574" s="132" t="s">
        <v>952</v>
      </c>
      <c r="D574" s="132" t="s">
        <v>212</v>
      </c>
      <c r="E574" s="133" t="s">
        <v>1642</v>
      </c>
      <c r="F574" s="134" t="s">
        <v>1643</v>
      </c>
      <c r="G574" s="135" t="s">
        <v>417</v>
      </c>
      <c r="H574" s="136">
        <v>125</v>
      </c>
      <c r="I574" s="137"/>
      <c r="J574" s="138">
        <f>ROUND(I574*H574,2)</f>
        <v>0</v>
      </c>
      <c r="K574" s="134" t="s">
        <v>296</v>
      </c>
      <c r="L574" s="33"/>
      <c r="M574" s="139" t="s">
        <v>19</v>
      </c>
      <c r="N574" s="140" t="s">
        <v>45</v>
      </c>
      <c r="P574" s="141">
        <f>O574*H574</f>
        <v>0</v>
      </c>
      <c r="Q574" s="141">
        <v>0</v>
      </c>
      <c r="R574" s="141">
        <f>Q574*H574</f>
        <v>0</v>
      </c>
      <c r="S574" s="141">
        <v>0</v>
      </c>
      <c r="T574" s="142">
        <f>S574*H574</f>
        <v>0</v>
      </c>
      <c r="AR574" s="143" t="s">
        <v>368</v>
      </c>
      <c r="AT574" s="143" t="s">
        <v>212</v>
      </c>
      <c r="AU574" s="143" t="s">
        <v>83</v>
      </c>
      <c r="AY574" s="18" t="s">
        <v>210</v>
      </c>
      <c r="BE574" s="144">
        <f>IF(N574="základní",J574,0)</f>
        <v>0</v>
      </c>
      <c r="BF574" s="144">
        <f>IF(N574="snížená",J574,0)</f>
        <v>0</v>
      </c>
      <c r="BG574" s="144">
        <f>IF(N574="zákl. přenesená",J574,0)</f>
        <v>0</v>
      </c>
      <c r="BH574" s="144">
        <f>IF(N574="sníž. přenesená",J574,0)</f>
        <v>0</v>
      </c>
      <c r="BI574" s="144">
        <f>IF(N574="nulová",J574,0)</f>
        <v>0</v>
      </c>
      <c r="BJ574" s="18" t="s">
        <v>81</v>
      </c>
      <c r="BK574" s="144">
        <f>ROUND(I574*H574,2)</f>
        <v>0</v>
      </c>
      <c r="BL574" s="18" t="s">
        <v>368</v>
      </c>
      <c r="BM574" s="143" t="s">
        <v>1644</v>
      </c>
    </row>
    <row r="575" spans="2:51" s="12" customFormat="1" ht="11.25">
      <c r="B575" s="149"/>
      <c r="D575" s="150" t="s">
        <v>221</v>
      </c>
      <c r="E575" s="151" t="s">
        <v>19</v>
      </c>
      <c r="F575" s="152" t="s">
        <v>852</v>
      </c>
      <c r="H575" s="151" t="s">
        <v>19</v>
      </c>
      <c r="I575" s="153"/>
      <c r="L575" s="149"/>
      <c r="M575" s="154"/>
      <c r="T575" s="155"/>
      <c r="AT575" s="151" t="s">
        <v>221</v>
      </c>
      <c r="AU575" s="151" t="s">
        <v>83</v>
      </c>
      <c r="AV575" s="12" t="s">
        <v>81</v>
      </c>
      <c r="AW575" s="12" t="s">
        <v>34</v>
      </c>
      <c r="AX575" s="12" t="s">
        <v>74</v>
      </c>
      <c r="AY575" s="151" t="s">
        <v>210</v>
      </c>
    </row>
    <row r="576" spans="2:51" s="12" customFormat="1" ht="11.25">
      <c r="B576" s="149"/>
      <c r="D576" s="150" t="s">
        <v>221</v>
      </c>
      <c r="E576" s="151" t="s">
        <v>19</v>
      </c>
      <c r="F576" s="152" t="s">
        <v>5141</v>
      </c>
      <c r="H576" s="151" t="s">
        <v>19</v>
      </c>
      <c r="I576" s="153"/>
      <c r="L576" s="149"/>
      <c r="M576" s="154"/>
      <c r="T576" s="155"/>
      <c r="AT576" s="151" t="s">
        <v>221</v>
      </c>
      <c r="AU576" s="151" t="s">
        <v>83</v>
      </c>
      <c r="AV576" s="12" t="s">
        <v>81</v>
      </c>
      <c r="AW576" s="12" t="s">
        <v>34</v>
      </c>
      <c r="AX576" s="12" t="s">
        <v>74</v>
      </c>
      <c r="AY576" s="151" t="s">
        <v>210</v>
      </c>
    </row>
    <row r="577" spans="2:51" s="13" customFormat="1" ht="11.25">
      <c r="B577" s="156"/>
      <c r="D577" s="150" t="s">
        <v>221</v>
      </c>
      <c r="E577" s="157" t="s">
        <v>19</v>
      </c>
      <c r="F577" s="158" t="s">
        <v>5142</v>
      </c>
      <c r="H577" s="159">
        <v>125</v>
      </c>
      <c r="I577" s="160"/>
      <c r="L577" s="156"/>
      <c r="M577" s="161"/>
      <c r="T577" s="162"/>
      <c r="AT577" s="157" t="s">
        <v>221</v>
      </c>
      <c r="AU577" s="157" t="s">
        <v>83</v>
      </c>
      <c r="AV577" s="13" t="s">
        <v>83</v>
      </c>
      <c r="AW577" s="13" t="s">
        <v>34</v>
      </c>
      <c r="AX577" s="13" t="s">
        <v>74</v>
      </c>
      <c r="AY577" s="157" t="s">
        <v>210</v>
      </c>
    </row>
    <row r="578" spans="2:51" s="15" customFormat="1" ht="11.25">
      <c r="B578" s="170"/>
      <c r="D578" s="150" t="s">
        <v>221</v>
      </c>
      <c r="E578" s="171" t="s">
        <v>19</v>
      </c>
      <c r="F578" s="172" t="s">
        <v>236</v>
      </c>
      <c r="H578" s="173">
        <v>125</v>
      </c>
      <c r="I578" s="174"/>
      <c r="L578" s="170"/>
      <c r="M578" s="175"/>
      <c r="T578" s="176"/>
      <c r="AT578" s="171" t="s">
        <v>221</v>
      </c>
      <c r="AU578" s="171" t="s">
        <v>83</v>
      </c>
      <c r="AV578" s="15" t="s">
        <v>217</v>
      </c>
      <c r="AW578" s="15" t="s">
        <v>34</v>
      </c>
      <c r="AX578" s="15" t="s">
        <v>81</v>
      </c>
      <c r="AY578" s="171" t="s">
        <v>210</v>
      </c>
    </row>
    <row r="579" spans="2:65" s="1" customFormat="1" ht="16.5" customHeight="1">
      <c r="B579" s="33"/>
      <c r="C579" s="177" t="s">
        <v>958</v>
      </c>
      <c r="D579" s="177" t="s">
        <v>424</v>
      </c>
      <c r="E579" s="178" t="s">
        <v>1647</v>
      </c>
      <c r="F579" s="179" t="s">
        <v>1010</v>
      </c>
      <c r="G579" s="180" t="s">
        <v>215</v>
      </c>
      <c r="H579" s="181">
        <v>0.138</v>
      </c>
      <c r="I579" s="182"/>
      <c r="J579" s="183">
        <f>ROUND(I579*H579,2)</f>
        <v>0</v>
      </c>
      <c r="K579" s="179" t="s">
        <v>296</v>
      </c>
      <c r="L579" s="184"/>
      <c r="M579" s="185" t="s">
        <v>19</v>
      </c>
      <c r="N579" s="186" t="s">
        <v>45</v>
      </c>
      <c r="P579" s="141">
        <f>O579*H579</f>
        <v>0</v>
      </c>
      <c r="Q579" s="141">
        <v>0.55</v>
      </c>
      <c r="R579" s="141">
        <f>Q579*H579</f>
        <v>0.07590000000000001</v>
      </c>
      <c r="S579" s="141">
        <v>0</v>
      </c>
      <c r="T579" s="142">
        <f>S579*H579</f>
        <v>0</v>
      </c>
      <c r="AR579" s="143" t="s">
        <v>498</v>
      </c>
      <c r="AT579" s="143" t="s">
        <v>424</v>
      </c>
      <c r="AU579" s="143" t="s">
        <v>83</v>
      </c>
      <c r="AY579" s="18" t="s">
        <v>210</v>
      </c>
      <c r="BE579" s="144">
        <f>IF(N579="základní",J579,0)</f>
        <v>0</v>
      </c>
      <c r="BF579" s="144">
        <f>IF(N579="snížená",J579,0)</f>
        <v>0</v>
      </c>
      <c r="BG579" s="144">
        <f>IF(N579="zákl. přenesená",J579,0)</f>
        <v>0</v>
      </c>
      <c r="BH579" s="144">
        <f>IF(N579="sníž. přenesená",J579,0)</f>
        <v>0</v>
      </c>
      <c r="BI579" s="144">
        <f>IF(N579="nulová",J579,0)</f>
        <v>0</v>
      </c>
      <c r="BJ579" s="18" t="s">
        <v>81</v>
      </c>
      <c r="BK579" s="144">
        <f>ROUND(I579*H579,2)</f>
        <v>0</v>
      </c>
      <c r="BL579" s="18" t="s">
        <v>368</v>
      </c>
      <c r="BM579" s="143" t="s">
        <v>1648</v>
      </c>
    </row>
    <row r="580" spans="2:51" s="12" customFormat="1" ht="11.25">
      <c r="B580" s="149"/>
      <c r="D580" s="150" t="s">
        <v>221</v>
      </c>
      <c r="E580" s="151" t="s">
        <v>19</v>
      </c>
      <c r="F580" s="152" t="s">
        <v>852</v>
      </c>
      <c r="H580" s="151" t="s">
        <v>19</v>
      </c>
      <c r="I580" s="153"/>
      <c r="L580" s="149"/>
      <c r="M580" s="154"/>
      <c r="T580" s="155"/>
      <c r="AT580" s="151" t="s">
        <v>221</v>
      </c>
      <c r="AU580" s="151" t="s">
        <v>83</v>
      </c>
      <c r="AV580" s="12" t="s">
        <v>81</v>
      </c>
      <c r="AW580" s="12" t="s">
        <v>34</v>
      </c>
      <c r="AX580" s="12" t="s">
        <v>74</v>
      </c>
      <c r="AY580" s="151" t="s">
        <v>210</v>
      </c>
    </row>
    <row r="581" spans="2:51" s="12" customFormat="1" ht="11.25">
      <c r="B581" s="149"/>
      <c r="D581" s="150" t="s">
        <v>221</v>
      </c>
      <c r="E581" s="151" t="s">
        <v>19</v>
      </c>
      <c r="F581" s="152" t="s">
        <v>5141</v>
      </c>
      <c r="H581" s="151" t="s">
        <v>19</v>
      </c>
      <c r="I581" s="153"/>
      <c r="L581" s="149"/>
      <c r="M581" s="154"/>
      <c r="T581" s="155"/>
      <c r="AT581" s="151" t="s">
        <v>221</v>
      </c>
      <c r="AU581" s="151" t="s">
        <v>83</v>
      </c>
      <c r="AV581" s="12" t="s">
        <v>81</v>
      </c>
      <c r="AW581" s="12" t="s">
        <v>34</v>
      </c>
      <c r="AX581" s="12" t="s">
        <v>74</v>
      </c>
      <c r="AY581" s="151" t="s">
        <v>210</v>
      </c>
    </row>
    <row r="582" spans="2:51" s="13" customFormat="1" ht="11.25">
      <c r="B582" s="156"/>
      <c r="D582" s="150" t="s">
        <v>221</v>
      </c>
      <c r="E582" s="157" t="s">
        <v>19</v>
      </c>
      <c r="F582" s="158" t="s">
        <v>5143</v>
      </c>
      <c r="H582" s="159">
        <v>0.125</v>
      </c>
      <c r="I582" s="160"/>
      <c r="L582" s="156"/>
      <c r="M582" s="161"/>
      <c r="T582" s="162"/>
      <c r="AT582" s="157" t="s">
        <v>221</v>
      </c>
      <c r="AU582" s="157" t="s">
        <v>83</v>
      </c>
      <c r="AV582" s="13" t="s">
        <v>83</v>
      </c>
      <c r="AW582" s="13" t="s">
        <v>34</v>
      </c>
      <c r="AX582" s="13" t="s">
        <v>74</v>
      </c>
      <c r="AY582" s="157" t="s">
        <v>210</v>
      </c>
    </row>
    <row r="583" spans="2:51" s="15" customFormat="1" ht="11.25">
      <c r="B583" s="170"/>
      <c r="D583" s="150" t="s">
        <v>221</v>
      </c>
      <c r="E583" s="171" t="s">
        <v>19</v>
      </c>
      <c r="F583" s="172" t="s">
        <v>236</v>
      </c>
      <c r="H583" s="173">
        <v>0.125</v>
      </c>
      <c r="I583" s="174"/>
      <c r="L583" s="170"/>
      <c r="M583" s="175"/>
      <c r="T583" s="176"/>
      <c r="AT583" s="171" t="s">
        <v>221</v>
      </c>
      <c r="AU583" s="171" t="s">
        <v>83</v>
      </c>
      <c r="AV583" s="15" t="s">
        <v>217</v>
      </c>
      <c r="AW583" s="15" t="s">
        <v>34</v>
      </c>
      <c r="AX583" s="15" t="s">
        <v>81</v>
      </c>
      <c r="AY583" s="171" t="s">
        <v>210</v>
      </c>
    </row>
    <row r="584" spans="2:51" s="13" customFormat="1" ht="11.25">
      <c r="B584" s="156"/>
      <c r="D584" s="150" t="s">
        <v>221</v>
      </c>
      <c r="F584" s="158" t="s">
        <v>5144</v>
      </c>
      <c r="H584" s="159">
        <v>0.138</v>
      </c>
      <c r="I584" s="160"/>
      <c r="L584" s="156"/>
      <c r="M584" s="161"/>
      <c r="T584" s="162"/>
      <c r="AT584" s="157" t="s">
        <v>221</v>
      </c>
      <c r="AU584" s="157" t="s">
        <v>83</v>
      </c>
      <c r="AV584" s="13" t="s">
        <v>83</v>
      </c>
      <c r="AW584" s="13" t="s">
        <v>4</v>
      </c>
      <c r="AX584" s="13" t="s">
        <v>81</v>
      </c>
      <c r="AY584" s="157" t="s">
        <v>210</v>
      </c>
    </row>
    <row r="585" spans="2:65" s="1" customFormat="1" ht="24.2" customHeight="1">
      <c r="B585" s="33"/>
      <c r="C585" s="132" t="s">
        <v>964</v>
      </c>
      <c r="D585" s="132" t="s">
        <v>212</v>
      </c>
      <c r="E585" s="133" t="s">
        <v>2161</v>
      </c>
      <c r="F585" s="134" t="s">
        <v>2162</v>
      </c>
      <c r="G585" s="135" t="s">
        <v>356</v>
      </c>
      <c r="H585" s="136">
        <v>5.923</v>
      </c>
      <c r="I585" s="137"/>
      <c r="J585" s="138">
        <f>ROUND(I585*H585,2)</f>
        <v>0</v>
      </c>
      <c r="K585" s="134" t="s">
        <v>216</v>
      </c>
      <c r="L585" s="33"/>
      <c r="M585" s="139" t="s">
        <v>19</v>
      </c>
      <c r="N585" s="140" t="s">
        <v>45</v>
      </c>
      <c r="P585" s="141">
        <f>O585*H585</f>
        <v>0</v>
      </c>
      <c r="Q585" s="141">
        <v>0</v>
      </c>
      <c r="R585" s="141">
        <f>Q585*H585</f>
        <v>0</v>
      </c>
      <c r="S585" s="141">
        <v>0</v>
      </c>
      <c r="T585" s="142">
        <f>S585*H585</f>
        <v>0</v>
      </c>
      <c r="AR585" s="143" t="s">
        <v>368</v>
      </c>
      <c r="AT585" s="143" t="s">
        <v>212</v>
      </c>
      <c r="AU585" s="143" t="s">
        <v>83</v>
      </c>
      <c r="AY585" s="18" t="s">
        <v>210</v>
      </c>
      <c r="BE585" s="144">
        <f>IF(N585="základní",J585,0)</f>
        <v>0</v>
      </c>
      <c r="BF585" s="144">
        <f>IF(N585="snížená",J585,0)</f>
        <v>0</v>
      </c>
      <c r="BG585" s="144">
        <f>IF(N585="zákl. přenesená",J585,0)</f>
        <v>0</v>
      </c>
      <c r="BH585" s="144">
        <f>IF(N585="sníž. přenesená",J585,0)</f>
        <v>0</v>
      </c>
      <c r="BI585" s="144">
        <f>IF(N585="nulová",J585,0)</f>
        <v>0</v>
      </c>
      <c r="BJ585" s="18" t="s">
        <v>81</v>
      </c>
      <c r="BK585" s="144">
        <f>ROUND(I585*H585,2)</f>
        <v>0</v>
      </c>
      <c r="BL585" s="18" t="s">
        <v>368</v>
      </c>
      <c r="BM585" s="143" t="s">
        <v>2163</v>
      </c>
    </row>
    <row r="586" spans="2:47" s="1" customFormat="1" ht="11.25">
      <c r="B586" s="33"/>
      <c r="D586" s="145" t="s">
        <v>219</v>
      </c>
      <c r="F586" s="146" t="s">
        <v>2164</v>
      </c>
      <c r="I586" s="147"/>
      <c r="L586" s="33"/>
      <c r="M586" s="148"/>
      <c r="T586" s="54"/>
      <c r="AT586" s="18" t="s">
        <v>219</v>
      </c>
      <c r="AU586" s="18" t="s">
        <v>83</v>
      </c>
    </row>
    <row r="587" spans="2:65" s="1" customFormat="1" ht="24.2" customHeight="1">
      <c r="B587" s="33"/>
      <c r="C587" s="132" t="s">
        <v>969</v>
      </c>
      <c r="D587" s="132" t="s">
        <v>212</v>
      </c>
      <c r="E587" s="133" t="s">
        <v>2166</v>
      </c>
      <c r="F587" s="134" t="s">
        <v>2167</v>
      </c>
      <c r="G587" s="135" t="s">
        <v>356</v>
      </c>
      <c r="H587" s="136">
        <v>5.923</v>
      </c>
      <c r="I587" s="137"/>
      <c r="J587" s="138">
        <f>ROUND(I587*H587,2)</f>
        <v>0</v>
      </c>
      <c r="K587" s="134" t="s">
        <v>216</v>
      </c>
      <c r="L587" s="33"/>
      <c r="M587" s="139" t="s">
        <v>19</v>
      </c>
      <c r="N587" s="140" t="s">
        <v>45</v>
      </c>
      <c r="P587" s="141">
        <f>O587*H587</f>
        <v>0</v>
      </c>
      <c r="Q587" s="141">
        <v>0</v>
      </c>
      <c r="R587" s="141">
        <f>Q587*H587</f>
        <v>0</v>
      </c>
      <c r="S587" s="141">
        <v>0</v>
      </c>
      <c r="T587" s="142">
        <f>S587*H587</f>
        <v>0</v>
      </c>
      <c r="AR587" s="143" t="s">
        <v>368</v>
      </c>
      <c r="AT587" s="143" t="s">
        <v>212</v>
      </c>
      <c r="AU587" s="143" t="s">
        <v>83</v>
      </c>
      <c r="AY587" s="18" t="s">
        <v>210</v>
      </c>
      <c r="BE587" s="144">
        <f>IF(N587="základní",J587,0)</f>
        <v>0</v>
      </c>
      <c r="BF587" s="144">
        <f>IF(N587="snížená",J587,0)</f>
        <v>0</v>
      </c>
      <c r="BG587" s="144">
        <f>IF(N587="zákl. přenesená",J587,0)</f>
        <v>0</v>
      </c>
      <c r="BH587" s="144">
        <f>IF(N587="sníž. přenesená",J587,0)</f>
        <v>0</v>
      </c>
      <c r="BI587" s="144">
        <f>IF(N587="nulová",J587,0)</f>
        <v>0</v>
      </c>
      <c r="BJ587" s="18" t="s">
        <v>81</v>
      </c>
      <c r="BK587" s="144">
        <f>ROUND(I587*H587,2)</f>
        <v>0</v>
      </c>
      <c r="BL587" s="18" t="s">
        <v>368</v>
      </c>
      <c r="BM587" s="143" t="s">
        <v>2168</v>
      </c>
    </row>
    <row r="588" spans="2:47" s="1" customFormat="1" ht="11.25">
      <c r="B588" s="33"/>
      <c r="D588" s="145" t="s">
        <v>219</v>
      </c>
      <c r="F588" s="146" t="s">
        <v>2169</v>
      </c>
      <c r="I588" s="147"/>
      <c r="L588" s="33"/>
      <c r="M588" s="148"/>
      <c r="T588" s="54"/>
      <c r="AT588" s="18" t="s">
        <v>219</v>
      </c>
      <c r="AU588" s="18" t="s">
        <v>83</v>
      </c>
    </row>
    <row r="589" spans="2:63" s="11" customFormat="1" ht="22.9" customHeight="1">
      <c r="B589" s="120"/>
      <c r="D589" s="121" t="s">
        <v>73</v>
      </c>
      <c r="E589" s="130" t="s">
        <v>2986</v>
      </c>
      <c r="F589" s="130" t="s">
        <v>2987</v>
      </c>
      <c r="I589" s="123"/>
      <c r="J589" s="131">
        <f>BK589</f>
        <v>0</v>
      </c>
      <c r="L589" s="120"/>
      <c r="M589" s="125"/>
      <c r="P589" s="126">
        <f>SUM(P590:P615)</f>
        <v>0</v>
      </c>
      <c r="R589" s="126">
        <f>SUM(R590:R615)</f>
        <v>0.07238944000000001</v>
      </c>
      <c r="T589" s="127">
        <f>SUM(T590:T615)</f>
        <v>0</v>
      </c>
      <c r="AR589" s="121" t="s">
        <v>83</v>
      </c>
      <c r="AT589" s="128" t="s">
        <v>73</v>
      </c>
      <c r="AU589" s="128" t="s">
        <v>81</v>
      </c>
      <c r="AY589" s="121" t="s">
        <v>210</v>
      </c>
      <c r="BK589" s="129">
        <f>SUM(BK590:BK615)</f>
        <v>0</v>
      </c>
    </row>
    <row r="590" spans="2:65" s="1" customFormat="1" ht="16.5" customHeight="1">
      <c r="B590" s="33"/>
      <c r="C590" s="132" t="s">
        <v>973</v>
      </c>
      <c r="D590" s="132" t="s">
        <v>212</v>
      </c>
      <c r="E590" s="133" t="s">
        <v>3057</v>
      </c>
      <c r="F590" s="134" t="s">
        <v>3058</v>
      </c>
      <c r="G590" s="135" t="s">
        <v>270</v>
      </c>
      <c r="H590" s="136">
        <v>110</v>
      </c>
      <c r="I590" s="137"/>
      <c r="J590" s="138">
        <f>ROUND(I590*H590,2)</f>
        <v>0</v>
      </c>
      <c r="K590" s="134" t="s">
        <v>216</v>
      </c>
      <c r="L590" s="33"/>
      <c r="M590" s="139" t="s">
        <v>19</v>
      </c>
      <c r="N590" s="140" t="s">
        <v>45</v>
      </c>
      <c r="P590" s="141">
        <f>O590*H590</f>
        <v>0</v>
      </c>
      <c r="Q590" s="141">
        <v>0.00012</v>
      </c>
      <c r="R590" s="141">
        <f>Q590*H590</f>
        <v>0.0132</v>
      </c>
      <c r="S590" s="141">
        <v>0</v>
      </c>
      <c r="T590" s="142">
        <f>S590*H590</f>
        <v>0</v>
      </c>
      <c r="AR590" s="143" t="s">
        <v>368</v>
      </c>
      <c r="AT590" s="143" t="s">
        <v>212</v>
      </c>
      <c r="AU590" s="143" t="s">
        <v>83</v>
      </c>
      <c r="AY590" s="18" t="s">
        <v>210</v>
      </c>
      <c r="BE590" s="144">
        <f>IF(N590="základní",J590,0)</f>
        <v>0</v>
      </c>
      <c r="BF590" s="144">
        <f>IF(N590="snížená",J590,0)</f>
        <v>0</v>
      </c>
      <c r="BG590" s="144">
        <f>IF(N590="zákl. přenesená",J590,0)</f>
        <v>0</v>
      </c>
      <c r="BH590" s="144">
        <f>IF(N590="sníž. přenesená",J590,0)</f>
        <v>0</v>
      </c>
      <c r="BI590" s="144">
        <f>IF(N590="nulová",J590,0)</f>
        <v>0</v>
      </c>
      <c r="BJ590" s="18" t="s">
        <v>81</v>
      </c>
      <c r="BK590" s="144">
        <f>ROUND(I590*H590,2)</f>
        <v>0</v>
      </c>
      <c r="BL590" s="18" t="s">
        <v>368</v>
      </c>
      <c r="BM590" s="143" t="s">
        <v>3059</v>
      </c>
    </row>
    <row r="591" spans="2:47" s="1" customFormat="1" ht="11.25">
      <c r="B591" s="33"/>
      <c r="D591" s="145" t="s">
        <v>219</v>
      </c>
      <c r="F591" s="146" t="s">
        <v>3060</v>
      </c>
      <c r="I591" s="147"/>
      <c r="L591" s="33"/>
      <c r="M591" s="148"/>
      <c r="T591" s="54"/>
      <c r="AT591" s="18" t="s">
        <v>219</v>
      </c>
      <c r="AU591" s="18" t="s">
        <v>83</v>
      </c>
    </row>
    <row r="592" spans="2:51" s="12" customFormat="1" ht="11.25">
      <c r="B592" s="149"/>
      <c r="D592" s="150" t="s">
        <v>221</v>
      </c>
      <c r="E592" s="151" t="s">
        <v>19</v>
      </c>
      <c r="F592" s="152" t="s">
        <v>852</v>
      </c>
      <c r="H592" s="151" t="s">
        <v>19</v>
      </c>
      <c r="I592" s="153"/>
      <c r="L592" s="149"/>
      <c r="M592" s="154"/>
      <c r="T592" s="155"/>
      <c r="AT592" s="151" t="s">
        <v>221</v>
      </c>
      <c r="AU592" s="151" t="s">
        <v>83</v>
      </c>
      <c r="AV592" s="12" t="s">
        <v>81</v>
      </c>
      <c r="AW592" s="12" t="s">
        <v>34</v>
      </c>
      <c r="AX592" s="12" t="s">
        <v>74</v>
      </c>
      <c r="AY592" s="151" t="s">
        <v>210</v>
      </c>
    </row>
    <row r="593" spans="2:51" s="12" customFormat="1" ht="11.25">
      <c r="B593" s="149"/>
      <c r="D593" s="150" t="s">
        <v>221</v>
      </c>
      <c r="E593" s="151" t="s">
        <v>19</v>
      </c>
      <c r="F593" s="152" t="s">
        <v>950</v>
      </c>
      <c r="H593" s="151" t="s">
        <v>19</v>
      </c>
      <c r="I593" s="153"/>
      <c r="L593" s="149"/>
      <c r="M593" s="154"/>
      <c r="T593" s="155"/>
      <c r="AT593" s="151" t="s">
        <v>221</v>
      </c>
      <c r="AU593" s="151" t="s">
        <v>83</v>
      </c>
      <c r="AV593" s="12" t="s">
        <v>81</v>
      </c>
      <c r="AW593" s="12" t="s">
        <v>34</v>
      </c>
      <c r="AX593" s="12" t="s">
        <v>74</v>
      </c>
      <c r="AY593" s="151" t="s">
        <v>210</v>
      </c>
    </row>
    <row r="594" spans="2:51" s="13" customFormat="1" ht="11.25">
      <c r="B594" s="156"/>
      <c r="D594" s="150" t="s">
        <v>221</v>
      </c>
      <c r="E594" s="157" t="s">
        <v>19</v>
      </c>
      <c r="F594" s="158" t="s">
        <v>5145</v>
      </c>
      <c r="H594" s="159">
        <v>65</v>
      </c>
      <c r="I594" s="160"/>
      <c r="L594" s="156"/>
      <c r="M594" s="161"/>
      <c r="T594" s="162"/>
      <c r="AT594" s="157" t="s">
        <v>221</v>
      </c>
      <c r="AU594" s="157" t="s">
        <v>83</v>
      </c>
      <c r="AV594" s="13" t="s">
        <v>83</v>
      </c>
      <c r="AW594" s="13" t="s">
        <v>34</v>
      </c>
      <c r="AX594" s="13" t="s">
        <v>74</v>
      </c>
      <c r="AY594" s="157" t="s">
        <v>210</v>
      </c>
    </row>
    <row r="595" spans="2:51" s="12" customFormat="1" ht="11.25">
      <c r="B595" s="149"/>
      <c r="D595" s="150" t="s">
        <v>221</v>
      </c>
      <c r="E595" s="151" t="s">
        <v>19</v>
      </c>
      <c r="F595" s="152" t="s">
        <v>2315</v>
      </c>
      <c r="H595" s="151" t="s">
        <v>19</v>
      </c>
      <c r="I595" s="153"/>
      <c r="L595" s="149"/>
      <c r="M595" s="154"/>
      <c r="T595" s="155"/>
      <c r="AT595" s="151" t="s">
        <v>221</v>
      </c>
      <c r="AU595" s="151" t="s">
        <v>83</v>
      </c>
      <c r="AV595" s="12" t="s">
        <v>81</v>
      </c>
      <c r="AW595" s="12" t="s">
        <v>34</v>
      </c>
      <c r="AX595" s="12" t="s">
        <v>74</v>
      </c>
      <c r="AY595" s="151" t="s">
        <v>210</v>
      </c>
    </row>
    <row r="596" spans="2:51" s="13" customFormat="1" ht="11.25">
      <c r="B596" s="156"/>
      <c r="D596" s="150" t="s">
        <v>221</v>
      </c>
      <c r="E596" s="157" t="s">
        <v>19</v>
      </c>
      <c r="F596" s="158" t="s">
        <v>4999</v>
      </c>
      <c r="H596" s="159">
        <v>45</v>
      </c>
      <c r="I596" s="160"/>
      <c r="L596" s="156"/>
      <c r="M596" s="161"/>
      <c r="T596" s="162"/>
      <c r="AT596" s="157" t="s">
        <v>221</v>
      </c>
      <c r="AU596" s="157" t="s">
        <v>83</v>
      </c>
      <c r="AV596" s="13" t="s">
        <v>83</v>
      </c>
      <c r="AW596" s="13" t="s">
        <v>34</v>
      </c>
      <c r="AX596" s="13" t="s">
        <v>74</v>
      </c>
      <c r="AY596" s="157" t="s">
        <v>210</v>
      </c>
    </row>
    <row r="597" spans="2:51" s="15" customFormat="1" ht="11.25">
      <c r="B597" s="170"/>
      <c r="D597" s="150" t="s">
        <v>221</v>
      </c>
      <c r="E597" s="171" t="s">
        <v>19</v>
      </c>
      <c r="F597" s="172" t="s">
        <v>236</v>
      </c>
      <c r="H597" s="173">
        <v>110</v>
      </c>
      <c r="I597" s="174"/>
      <c r="L597" s="170"/>
      <c r="M597" s="175"/>
      <c r="T597" s="176"/>
      <c r="AT597" s="171" t="s">
        <v>221</v>
      </c>
      <c r="AU597" s="171" t="s">
        <v>83</v>
      </c>
      <c r="AV597" s="15" t="s">
        <v>217</v>
      </c>
      <c r="AW597" s="15" t="s">
        <v>34</v>
      </c>
      <c r="AX597" s="15" t="s">
        <v>81</v>
      </c>
      <c r="AY597" s="171" t="s">
        <v>210</v>
      </c>
    </row>
    <row r="598" spans="2:65" s="1" customFormat="1" ht="24.2" customHeight="1">
      <c r="B598" s="33"/>
      <c r="C598" s="132" t="s">
        <v>982</v>
      </c>
      <c r="D598" s="132" t="s">
        <v>212</v>
      </c>
      <c r="E598" s="133" t="s">
        <v>3068</v>
      </c>
      <c r="F598" s="134" t="s">
        <v>3069</v>
      </c>
      <c r="G598" s="135" t="s">
        <v>270</v>
      </c>
      <c r="H598" s="136">
        <v>184.967</v>
      </c>
      <c r="I598" s="137"/>
      <c r="J598" s="138">
        <f>ROUND(I598*H598,2)</f>
        <v>0</v>
      </c>
      <c r="K598" s="134" t="s">
        <v>216</v>
      </c>
      <c r="L598" s="33"/>
      <c r="M598" s="139" t="s">
        <v>19</v>
      </c>
      <c r="N598" s="140" t="s">
        <v>45</v>
      </c>
      <c r="P598" s="141">
        <f>O598*H598</f>
        <v>0</v>
      </c>
      <c r="Q598" s="141">
        <v>0.00032</v>
      </c>
      <c r="R598" s="141">
        <f>Q598*H598</f>
        <v>0.05918944000000001</v>
      </c>
      <c r="S598" s="141">
        <v>0</v>
      </c>
      <c r="T598" s="142">
        <f>S598*H598</f>
        <v>0</v>
      </c>
      <c r="AR598" s="143" t="s">
        <v>368</v>
      </c>
      <c r="AT598" s="143" t="s">
        <v>212</v>
      </c>
      <c r="AU598" s="143" t="s">
        <v>83</v>
      </c>
      <c r="AY598" s="18" t="s">
        <v>210</v>
      </c>
      <c r="BE598" s="144">
        <f>IF(N598="základní",J598,0)</f>
        <v>0</v>
      </c>
      <c r="BF598" s="144">
        <f>IF(N598="snížená",J598,0)</f>
        <v>0</v>
      </c>
      <c r="BG598" s="144">
        <f>IF(N598="zákl. přenesená",J598,0)</f>
        <v>0</v>
      </c>
      <c r="BH598" s="144">
        <f>IF(N598="sníž. přenesená",J598,0)</f>
        <v>0</v>
      </c>
      <c r="BI598" s="144">
        <f>IF(N598="nulová",J598,0)</f>
        <v>0</v>
      </c>
      <c r="BJ598" s="18" t="s">
        <v>81</v>
      </c>
      <c r="BK598" s="144">
        <f>ROUND(I598*H598,2)</f>
        <v>0</v>
      </c>
      <c r="BL598" s="18" t="s">
        <v>368</v>
      </c>
      <c r="BM598" s="143" t="s">
        <v>5146</v>
      </c>
    </row>
    <row r="599" spans="2:47" s="1" customFormat="1" ht="11.25">
      <c r="B599" s="33"/>
      <c r="D599" s="145" t="s">
        <v>219</v>
      </c>
      <c r="F599" s="146" t="s">
        <v>3071</v>
      </c>
      <c r="I599" s="147"/>
      <c r="L599" s="33"/>
      <c r="M599" s="148"/>
      <c r="T599" s="54"/>
      <c r="AT599" s="18" t="s">
        <v>219</v>
      </c>
      <c r="AU599" s="18" t="s">
        <v>83</v>
      </c>
    </row>
    <row r="600" spans="2:51" s="12" customFormat="1" ht="11.25">
      <c r="B600" s="149"/>
      <c r="D600" s="150" t="s">
        <v>221</v>
      </c>
      <c r="E600" s="151" t="s">
        <v>19</v>
      </c>
      <c r="F600" s="152" t="s">
        <v>4929</v>
      </c>
      <c r="H600" s="151" t="s">
        <v>19</v>
      </c>
      <c r="I600" s="153"/>
      <c r="L600" s="149"/>
      <c r="M600" s="154"/>
      <c r="T600" s="155"/>
      <c r="AT600" s="151" t="s">
        <v>221</v>
      </c>
      <c r="AU600" s="151" t="s">
        <v>83</v>
      </c>
      <c r="AV600" s="12" t="s">
        <v>81</v>
      </c>
      <c r="AW600" s="12" t="s">
        <v>34</v>
      </c>
      <c r="AX600" s="12" t="s">
        <v>74</v>
      </c>
      <c r="AY600" s="151" t="s">
        <v>210</v>
      </c>
    </row>
    <row r="601" spans="2:51" s="13" customFormat="1" ht="11.25">
      <c r="B601" s="156"/>
      <c r="D601" s="150" t="s">
        <v>221</v>
      </c>
      <c r="E601" s="157" t="s">
        <v>19</v>
      </c>
      <c r="F601" s="158" t="s">
        <v>4930</v>
      </c>
      <c r="H601" s="159">
        <v>31.92</v>
      </c>
      <c r="I601" s="160"/>
      <c r="L601" s="156"/>
      <c r="M601" s="161"/>
      <c r="T601" s="162"/>
      <c r="AT601" s="157" t="s">
        <v>221</v>
      </c>
      <c r="AU601" s="157" t="s">
        <v>83</v>
      </c>
      <c r="AV601" s="13" t="s">
        <v>83</v>
      </c>
      <c r="AW601" s="13" t="s">
        <v>34</v>
      </c>
      <c r="AX601" s="13" t="s">
        <v>74</v>
      </c>
      <c r="AY601" s="157" t="s">
        <v>210</v>
      </c>
    </row>
    <row r="602" spans="2:51" s="13" customFormat="1" ht="11.25">
      <c r="B602" s="156"/>
      <c r="D602" s="150" t="s">
        <v>221</v>
      </c>
      <c r="E602" s="157" t="s">
        <v>19</v>
      </c>
      <c r="F602" s="158" t="s">
        <v>4931</v>
      </c>
      <c r="H602" s="159">
        <v>23.85</v>
      </c>
      <c r="I602" s="160"/>
      <c r="L602" s="156"/>
      <c r="M602" s="161"/>
      <c r="T602" s="162"/>
      <c r="AT602" s="157" t="s">
        <v>221</v>
      </c>
      <c r="AU602" s="157" t="s">
        <v>83</v>
      </c>
      <c r="AV602" s="13" t="s">
        <v>83</v>
      </c>
      <c r="AW602" s="13" t="s">
        <v>34</v>
      </c>
      <c r="AX602" s="13" t="s">
        <v>74</v>
      </c>
      <c r="AY602" s="157" t="s">
        <v>210</v>
      </c>
    </row>
    <row r="603" spans="2:51" s="14" customFormat="1" ht="11.25">
      <c r="B603" s="163"/>
      <c r="D603" s="150" t="s">
        <v>221</v>
      </c>
      <c r="E603" s="164" t="s">
        <v>19</v>
      </c>
      <c r="F603" s="165" t="s">
        <v>234</v>
      </c>
      <c r="H603" s="166">
        <v>55.77</v>
      </c>
      <c r="I603" s="167"/>
      <c r="L603" s="163"/>
      <c r="M603" s="168"/>
      <c r="T603" s="169"/>
      <c r="AT603" s="164" t="s">
        <v>221</v>
      </c>
      <c r="AU603" s="164" t="s">
        <v>83</v>
      </c>
      <c r="AV603" s="14" t="s">
        <v>91</v>
      </c>
      <c r="AW603" s="14" t="s">
        <v>34</v>
      </c>
      <c r="AX603" s="14" t="s">
        <v>74</v>
      </c>
      <c r="AY603" s="164" t="s">
        <v>210</v>
      </c>
    </row>
    <row r="604" spans="2:51" s="12" customFormat="1" ht="11.25">
      <c r="B604" s="149"/>
      <c r="D604" s="150" t="s">
        <v>221</v>
      </c>
      <c r="E604" s="151" t="s">
        <v>19</v>
      </c>
      <c r="F604" s="152" t="s">
        <v>4932</v>
      </c>
      <c r="H604" s="151" t="s">
        <v>19</v>
      </c>
      <c r="I604" s="153"/>
      <c r="L604" s="149"/>
      <c r="M604" s="154"/>
      <c r="T604" s="155"/>
      <c r="AT604" s="151" t="s">
        <v>221</v>
      </c>
      <c r="AU604" s="151" t="s">
        <v>83</v>
      </c>
      <c r="AV604" s="12" t="s">
        <v>81</v>
      </c>
      <c r="AW604" s="12" t="s">
        <v>34</v>
      </c>
      <c r="AX604" s="12" t="s">
        <v>74</v>
      </c>
      <c r="AY604" s="151" t="s">
        <v>210</v>
      </c>
    </row>
    <row r="605" spans="2:51" s="13" customFormat="1" ht="11.25">
      <c r="B605" s="156"/>
      <c r="D605" s="150" t="s">
        <v>221</v>
      </c>
      <c r="E605" s="157" t="s">
        <v>19</v>
      </c>
      <c r="F605" s="158" t="s">
        <v>4933</v>
      </c>
      <c r="H605" s="159">
        <v>25.36</v>
      </c>
      <c r="I605" s="160"/>
      <c r="L605" s="156"/>
      <c r="M605" s="161"/>
      <c r="T605" s="162"/>
      <c r="AT605" s="157" t="s">
        <v>221</v>
      </c>
      <c r="AU605" s="157" t="s">
        <v>83</v>
      </c>
      <c r="AV605" s="13" t="s">
        <v>83</v>
      </c>
      <c r="AW605" s="13" t="s">
        <v>34</v>
      </c>
      <c r="AX605" s="13" t="s">
        <v>74</v>
      </c>
      <c r="AY605" s="157" t="s">
        <v>210</v>
      </c>
    </row>
    <row r="606" spans="2:51" s="13" customFormat="1" ht="11.25">
      <c r="B606" s="156"/>
      <c r="D606" s="150" t="s">
        <v>221</v>
      </c>
      <c r="E606" s="157" t="s">
        <v>19</v>
      </c>
      <c r="F606" s="158" t="s">
        <v>4934</v>
      </c>
      <c r="H606" s="159">
        <v>43.86</v>
      </c>
      <c r="I606" s="160"/>
      <c r="L606" s="156"/>
      <c r="M606" s="161"/>
      <c r="T606" s="162"/>
      <c r="AT606" s="157" t="s">
        <v>221</v>
      </c>
      <c r="AU606" s="157" t="s">
        <v>83</v>
      </c>
      <c r="AV606" s="13" t="s">
        <v>83</v>
      </c>
      <c r="AW606" s="13" t="s">
        <v>34</v>
      </c>
      <c r="AX606" s="13" t="s">
        <v>74</v>
      </c>
      <c r="AY606" s="157" t="s">
        <v>210</v>
      </c>
    </row>
    <row r="607" spans="2:51" s="14" customFormat="1" ht="11.25">
      <c r="B607" s="163"/>
      <c r="D607" s="150" t="s">
        <v>221</v>
      </c>
      <c r="E607" s="164" t="s">
        <v>19</v>
      </c>
      <c r="F607" s="165" t="s">
        <v>234</v>
      </c>
      <c r="H607" s="166">
        <v>69.22</v>
      </c>
      <c r="I607" s="167"/>
      <c r="L607" s="163"/>
      <c r="M607" s="168"/>
      <c r="T607" s="169"/>
      <c r="AT607" s="164" t="s">
        <v>221</v>
      </c>
      <c r="AU607" s="164" t="s">
        <v>83</v>
      </c>
      <c r="AV607" s="14" t="s">
        <v>91</v>
      </c>
      <c r="AW607" s="14" t="s">
        <v>34</v>
      </c>
      <c r="AX607" s="14" t="s">
        <v>74</v>
      </c>
      <c r="AY607" s="164" t="s">
        <v>210</v>
      </c>
    </row>
    <row r="608" spans="2:51" s="12" customFormat="1" ht="11.25">
      <c r="B608" s="149"/>
      <c r="D608" s="150" t="s">
        <v>221</v>
      </c>
      <c r="E608" s="151" t="s">
        <v>19</v>
      </c>
      <c r="F608" s="152" t="s">
        <v>4935</v>
      </c>
      <c r="H608" s="151" t="s">
        <v>19</v>
      </c>
      <c r="I608" s="153"/>
      <c r="L608" s="149"/>
      <c r="M608" s="154"/>
      <c r="T608" s="155"/>
      <c r="AT608" s="151" t="s">
        <v>221</v>
      </c>
      <c r="AU608" s="151" t="s">
        <v>83</v>
      </c>
      <c r="AV608" s="12" t="s">
        <v>81</v>
      </c>
      <c r="AW608" s="12" t="s">
        <v>34</v>
      </c>
      <c r="AX608" s="12" t="s">
        <v>74</v>
      </c>
      <c r="AY608" s="151" t="s">
        <v>210</v>
      </c>
    </row>
    <row r="609" spans="2:51" s="13" customFormat="1" ht="11.25">
      <c r="B609" s="156"/>
      <c r="D609" s="150" t="s">
        <v>221</v>
      </c>
      <c r="E609" s="157" t="s">
        <v>19</v>
      </c>
      <c r="F609" s="158" t="s">
        <v>4936</v>
      </c>
      <c r="H609" s="159">
        <v>45.39</v>
      </c>
      <c r="I609" s="160"/>
      <c r="L609" s="156"/>
      <c r="M609" s="161"/>
      <c r="T609" s="162"/>
      <c r="AT609" s="157" t="s">
        <v>221</v>
      </c>
      <c r="AU609" s="157" t="s">
        <v>83</v>
      </c>
      <c r="AV609" s="13" t="s">
        <v>83</v>
      </c>
      <c r="AW609" s="13" t="s">
        <v>34</v>
      </c>
      <c r="AX609" s="13" t="s">
        <v>74</v>
      </c>
      <c r="AY609" s="157" t="s">
        <v>210</v>
      </c>
    </row>
    <row r="610" spans="2:51" s="13" customFormat="1" ht="11.25">
      <c r="B610" s="156"/>
      <c r="D610" s="150" t="s">
        <v>221</v>
      </c>
      <c r="E610" s="157" t="s">
        <v>19</v>
      </c>
      <c r="F610" s="158" t="s">
        <v>4937</v>
      </c>
      <c r="H610" s="159">
        <v>9.2</v>
      </c>
      <c r="I610" s="160"/>
      <c r="L610" s="156"/>
      <c r="M610" s="161"/>
      <c r="T610" s="162"/>
      <c r="AT610" s="157" t="s">
        <v>221</v>
      </c>
      <c r="AU610" s="157" t="s">
        <v>83</v>
      </c>
      <c r="AV610" s="13" t="s">
        <v>83</v>
      </c>
      <c r="AW610" s="13" t="s">
        <v>34</v>
      </c>
      <c r="AX610" s="13" t="s">
        <v>74</v>
      </c>
      <c r="AY610" s="157" t="s">
        <v>210</v>
      </c>
    </row>
    <row r="611" spans="2:51" s="14" customFormat="1" ht="11.25">
      <c r="B611" s="163"/>
      <c r="D611" s="150" t="s">
        <v>221</v>
      </c>
      <c r="E611" s="164" t="s">
        <v>19</v>
      </c>
      <c r="F611" s="165" t="s">
        <v>234</v>
      </c>
      <c r="H611" s="166">
        <v>54.59</v>
      </c>
      <c r="I611" s="167"/>
      <c r="L611" s="163"/>
      <c r="M611" s="168"/>
      <c r="T611" s="169"/>
      <c r="AT611" s="164" t="s">
        <v>221</v>
      </c>
      <c r="AU611" s="164" t="s">
        <v>83</v>
      </c>
      <c r="AV611" s="14" t="s">
        <v>91</v>
      </c>
      <c r="AW611" s="14" t="s">
        <v>34</v>
      </c>
      <c r="AX611" s="14" t="s">
        <v>74</v>
      </c>
      <c r="AY611" s="164" t="s">
        <v>210</v>
      </c>
    </row>
    <row r="612" spans="2:51" s="13" customFormat="1" ht="11.25">
      <c r="B612" s="156"/>
      <c r="D612" s="150" t="s">
        <v>221</v>
      </c>
      <c r="E612" s="157" t="s">
        <v>19</v>
      </c>
      <c r="F612" s="158" t="s">
        <v>4938</v>
      </c>
      <c r="H612" s="159">
        <v>5.387</v>
      </c>
      <c r="I612" s="160"/>
      <c r="L612" s="156"/>
      <c r="M612" s="161"/>
      <c r="T612" s="162"/>
      <c r="AT612" s="157" t="s">
        <v>221</v>
      </c>
      <c r="AU612" s="157" t="s">
        <v>83</v>
      </c>
      <c r="AV612" s="13" t="s">
        <v>83</v>
      </c>
      <c r="AW612" s="13" t="s">
        <v>34</v>
      </c>
      <c r="AX612" s="13" t="s">
        <v>74</v>
      </c>
      <c r="AY612" s="157" t="s">
        <v>210</v>
      </c>
    </row>
    <row r="613" spans="2:51" s="15" customFormat="1" ht="11.25">
      <c r="B613" s="170"/>
      <c r="D613" s="150" t="s">
        <v>221</v>
      </c>
      <c r="E613" s="171" t="s">
        <v>19</v>
      </c>
      <c r="F613" s="172" t="s">
        <v>236</v>
      </c>
      <c r="H613" s="173">
        <v>184.967</v>
      </c>
      <c r="I613" s="174"/>
      <c r="L613" s="170"/>
      <c r="M613" s="175"/>
      <c r="T613" s="176"/>
      <c r="AT613" s="171" t="s">
        <v>221</v>
      </c>
      <c r="AU613" s="171" t="s">
        <v>83</v>
      </c>
      <c r="AV613" s="15" t="s">
        <v>217</v>
      </c>
      <c r="AW613" s="15" t="s">
        <v>34</v>
      </c>
      <c r="AX613" s="15" t="s">
        <v>81</v>
      </c>
      <c r="AY613" s="171" t="s">
        <v>210</v>
      </c>
    </row>
    <row r="614" spans="2:51" s="12" customFormat="1" ht="11.25">
      <c r="B614" s="149"/>
      <c r="D614" s="150" t="s">
        <v>221</v>
      </c>
      <c r="E614" s="151" t="s">
        <v>19</v>
      </c>
      <c r="F614" s="152" t="s">
        <v>4939</v>
      </c>
      <c r="H614" s="151" t="s">
        <v>19</v>
      </c>
      <c r="I614" s="153"/>
      <c r="L614" s="149"/>
      <c r="M614" s="154"/>
      <c r="T614" s="155"/>
      <c r="AT614" s="151" t="s">
        <v>221</v>
      </c>
      <c r="AU614" s="151" t="s">
        <v>83</v>
      </c>
      <c r="AV614" s="12" t="s">
        <v>81</v>
      </c>
      <c r="AW614" s="12" t="s">
        <v>34</v>
      </c>
      <c r="AX614" s="12" t="s">
        <v>74</v>
      </c>
      <c r="AY614" s="151" t="s">
        <v>210</v>
      </c>
    </row>
    <row r="615" spans="2:65" s="1" customFormat="1" ht="16.5" customHeight="1">
      <c r="B615" s="33"/>
      <c r="C615" s="132" t="s">
        <v>1012</v>
      </c>
      <c r="D615" s="132" t="s">
        <v>212</v>
      </c>
      <c r="E615" s="133" t="s">
        <v>5147</v>
      </c>
      <c r="F615" s="134" t="s">
        <v>5148</v>
      </c>
      <c r="G615" s="135" t="s">
        <v>295</v>
      </c>
      <c r="H615" s="136">
        <v>1</v>
      </c>
      <c r="I615" s="137"/>
      <c r="J615" s="138">
        <f>ROUND(I615*H615,2)</f>
        <v>0</v>
      </c>
      <c r="K615" s="134" t="s">
        <v>296</v>
      </c>
      <c r="L615" s="33"/>
      <c r="M615" s="139" t="s">
        <v>19</v>
      </c>
      <c r="N615" s="140" t="s">
        <v>45</v>
      </c>
      <c r="P615" s="141">
        <f>O615*H615</f>
        <v>0</v>
      </c>
      <c r="Q615" s="141">
        <v>0</v>
      </c>
      <c r="R615" s="141">
        <f>Q615*H615</f>
        <v>0</v>
      </c>
      <c r="S615" s="141">
        <v>0</v>
      </c>
      <c r="T615" s="142">
        <f>S615*H615</f>
        <v>0</v>
      </c>
      <c r="AR615" s="143" t="s">
        <v>368</v>
      </c>
      <c r="AT615" s="143" t="s">
        <v>212</v>
      </c>
      <c r="AU615" s="143" t="s">
        <v>83</v>
      </c>
      <c r="AY615" s="18" t="s">
        <v>210</v>
      </c>
      <c r="BE615" s="144">
        <f>IF(N615="základní",J615,0)</f>
        <v>0</v>
      </c>
      <c r="BF615" s="144">
        <f>IF(N615="snížená",J615,0)</f>
        <v>0</v>
      </c>
      <c r="BG615" s="144">
        <f>IF(N615="zákl. přenesená",J615,0)</f>
        <v>0</v>
      </c>
      <c r="BH615" s="144">
        <f>IF(N615="sníž. přenesená",J615,0)</f>
        <v>0</v>
      </c>
      <c r="BI615" s="144">
        <f>IF(N615="nulová",J615,0)</f>
        <v>0</v>
      </c>
      <c r="BJ615" s="18" t="s">
        <v>81</v>
      </c>
      <c r="BK615" s="144">
        <f>ROUND(I615*H615,2)</f>
        <v>0</v>
      </c>
      <c r="BL615" s="18" t="s">
        <v>368</v>
      </c>
      <c r="BM615" s="143" t="s">
        <v>5149</v>
      </c>
    </row>
    <row r="616" spans="2:63" s="11" customFormat="1" ht="22.9" customHeight="1">
      <c r="B616" s="120"/>
      <c r="D616" s="121" t="s">
        <v>73</v>
      </c>
      <c r="E616" s="130" t="s">
        <v>5150</v>
      </c>
      <c r="F616" s="130" t="s">
        <v>5151</v>
      </c>
      <c r="I616" s="123"/>
      <c r="J616" s="131">
        <f>BK616</f>
        <v>0</v>
      </c>
      <c r="L616" s="120"/>
      <c r="M616" s="125"/>
      <c r="P616" s="126">
        <f>SUM(P617:P914)</f>
        <v>0</v>
      </c>
      <c r="R616" s="126">
        <f>SUM(R617:R914)</f>
        <v>0.81639597</v>
      </c>
      <c r="T616" s="127">
        <f>SUM(T617:T914)</f>
        <v>0</v>
      </c>
      <c r="AR616" s="121" t="s">
        <v>83</v>
      </c>
      <c r="AT616" s="128" t="s">
        <v>73</v>
      </c>
      <c r="AU616" s="128" t="s">
        <v>81</v>
      </c>
      <c r="AY616" s="121" t="s">
        <v>210</v>
      </c>
      <c r="BK616" s="129">
        <f>SUM(BK617:BK914)</f>
        <v>0</v>
      </c>
    </row>
    <row r="617" spans="2:65" s="1" customFormat="1" ht="16.5" customHeight="1">
      <c r="B617" s="33"/>
      <c r="C617" s="132" t="s">
        <v>1019</v>
      </c>
      <c r="D617" s="132" t="s">
        <v>212</v>
      </c>
      <c r="E617" s="133" t="s">
        <v>5152</v>
      </c>
      <c r="F617" s="134" t="s">
        <v>5153</v>
      </c>
      <c r="G617" s="135" t="s">
        <v>270</v>
      </c>
      <c r="H617" s="136">
        <v>134.7</v>
      </c>
      <c r="I617" s="137"/>
      <c r="J617" s="138">
        <f>ROUND(I617*H617,2)</f>
        <v>0</v>
      </c>
      <c r="K617" s="134" t="s">
        <v>296</v>
      </c>
      <c r="L617" s="33"/>
      <c r="M617" s="139" t="s">
        <v>19</v>
      </c>
      <c r="N617" s="140" t="s">
        <v>45</v>
      </c>
      <c r="P617" s="141">
        <f>O617*H617</f>
        <v>0</v>
      </c>
      <c r="Q617" s="141">
        <v>0.00318</v>
      </c>
      <c r="R617" s="141">
        <f>Q617*H617</f>
        <v>0.428346</v>
      </c>
      <c r="S617" s="141">
        <v>0</v>
      </c>
      <c r="T617" s="142">
        <f>S617*H617</f>
        <v>0</v>
      </c>
      <c r="AR617" s="143" t="s">
        <v>368</v>
      </c>
      <c r="AT617" s="143" t="s">
        <v>212</v>
      </c>
      <c r="AU617" s="143" t="s">
        <v>83</v>
      </c>
      <c r="AY617" s="18" t="s">
        <v>210</v>
      </c>
      <c r="BE617" s="144">
        <f>IF(N617="základní",J617,0)</f>
        <v>0</v>
      </c>
      <c r="BF617" s="144">
        <f>IF(N617="snížená",J617,0)</f>
        <v>0</v>
      </c>
      <c r="BG617" s="144">
        <f>IF(N617="zákl. přenesená",J617,0)</f>
        <v>0</v>
      </c>
      <c r="BH617" s="144">
        <f>IF(N617="sníž. přenesená",J617,0)</f>
        <v>0</v>
      </c>
      <c r="BI617" s="144">
        <f>IF(N617="nulová",J617,0)</f>
        <v>0</v>
      </c>
      <c r="BJ617" s="18" t="s">
        <v>81</v>
      </c>
      <c r="BK617" s="144">
        <f>ROUND(I617*H617,2)</f>
        <v>0</v>
      </c>
      <c r="BL617" s="18" t="s">
        <v>368</v>
      </c>
      <c r="BM617" s="143" t="s">
        <v>5154</v>
      </c>
    </row>
    <row r="618" spans="2:47" s="1" customFormat="1" ht="19.5">
      <c r="B618" s="33"/>
      <c r="D618" s="150" t="s">
        <v>1511</v>
      </c>
      <c r="F618" s="187" t="s">
        <v>5155</v>
      </c>
      <c r="I618" s="147"/>
      <c r="L618" s="33"/>
      <c r="M618" s="148"/>
      <c r="T618" s="54"/>
      <c r="AT618" s="18" t="s">
        <v>1511</v>
      </c>
      <c r="AU618" s="18" t="s">
        <v>83</v>
      </c>
    </row>
    <row r="619" spans="2:51" s="13" customFormat="1" ht="11.25">
      <c r="B619" s="156"/>
      <c r="D619" s="150" t="s">
        <v>221</v>
      </c>
      <c r="E619" s="157" t="s">
        <v>19</v>
      </c>
      <c r="F619" s="158" t="s">
        <v>2344</v>
      </c>
      <c r="H619" s="159">
        <v>52.844</v>
      </c>
      <c r="I619" s="160"/>
      <c r="L619" s="156"/>
      <c r="M619" s="161"/>
      <c r="T619" s="162"/>
      <c r="AT619" s="157" t="s">
        <v>221</v>
      </c>
      <c r="AU619" s="157" t="s">
        <v>83</v>
      </c>
      <c r="AV619" s="13" t="s">
        <v>83</v>
      </c>
      <c r="AW619" s="13" t="s">
        <v>34</v>
      </c>
      <c r="AX619" s="13" t="s">
        <v>74</v>
      </c>
      <c r="AY619" s="157" t="s">
        <v>210</v>
      </c>
    </row>
    <row r="620" spans="2:51" s="13" customFormat="1" ht="11.25">
      <c r="B620" s="156"/>
      <c r="D620" s="150" t="s">
        <v>221</v>
      </c>
      <c r="E620" s="157" t="s">
        <v>19</v>
      </c>
      <c r="F620" s="158" t="s">
        <v>2345</v>
      </c>
      <c r="H620" s="159">
        <v>-1.99</v>
      </c>
      <c r="I620" s="160"/>
      <c r="L620" s="156"/>
      <c r="M620" s="161"/>
      <c r="T620" s="162"/>
      <c r="AT620" s="157" t="s">
        <v>221</v>
      </c>
      <c r="AU620" s="157" t="s">
        <v>83</v>
      </c>
      <c r="AV620" s="13" t="s">
        <v>83</v>
      </c>
      <c r="AW620" s="13" t="s">
        <v>34</v>
      </c>
      <c r="AX620" s="13" t="s">
        <v>74</v>
      </c>
      <c r="AY620" s="157" t="s">
        <v>210</v>
      </c>
    </row>
    <row r="621" spans="2:51" s="13" customFormat="1" ht="11.25">
      <c r="B621" s="156"/>
      <c r="D621" s="150" t="s">
        <v>221</v>
      </c>
      <c r="E621" s="157" t="s">
        <v>19</v>
      </c>
      <c r="F621" s="158" t="s">
        <v>648</v>
      </c>
      <c r="H621" s="159">
        <v>-1.304</v>
      </c>
      <c r="I621" s="160"/>
      <c r="L621" s="156"/>
      <c r="M621" s="161"/>
      <c r="T621" s="162"/>
      <c r="AT621" s="157" t="s">
        <v>221</v>
      </c>
      <c r="AU621" s="157" t="s">
        <v>83</v>
      </c>
      <c r="AV621" s="13" t="s">
        <v>83</v>
      </c>
      <c r="AW621" s="13" t="s">
        <v>34</v>
      </c>
      <c r="AX621" s="13" t="s">
        <v>74</v>
      </c>
      <c r="AY621" s="157" t="s">
        <v>210</v>
      </c>
    </row>
    <row r="622" spans="2:51" s="13" customFormat="1" ht="11.25">
      <c r="B622" s="156"/>
      <c r="D622" s="150" t="s">
        <v>221</v>
      </c>
      <c r="E622" s="157" t="s">
        <v>19</v>
      </c>
      <c r="F622" s="158" t="s">
        <v>649</v>
      </c>
      <c r="H622" s="159">
        <v>0.647</v>
      </c>
      <c r="I622" s="160"/>
      <c r="L622" s="156"/>
      <c r="M622" s="161"/>
      <c r="T622" s="162"/>
      <c r="AT622" s="157" t="s">
        <v>221</v>
      </c>
      <c r="AU622" s="157" t="s">
        <v>83</v>
      </c>
      <c r="AV622" s="13" t="s">
        <v>83</v>
      </c>
      <c r="AW622" s="13" t="s">
        <v>34</v>
      </c>
      <c r="AX622" s="13" t="s">
        <v>74</v>
      </c>
      <c r="AY622" s="157" t="s">
        <v>210</v>
      </c>
    </row>
    <row r="623" spans="2:51" s="13" customFormat="1" ht="11.25">
      <c r="B623" s="156"/>
      <c r="D623" s="150" t="s">
        <v>221</v>
      </c>
      <c r="E623" s="157" t="s">
        <v>19</v>
      </c>
      <c r="F623" s="158" t="s">
        <v>650</v>
      </c>
      <c r="H623" s="159">
        <v>1.207</v>
      </c>
      <c r="I623" s="160"/>
      <c r="L623" s="156"/>
      <c r="M623" s="161"/>
      <c r="T623" s="162"/>
      <c r="AT623" s="157" t="s">
        <v>221</v>
      </c>
      <c r="AU623" s="157" t="s">
        <v>83</v>
      </c>
      <c r="AV623" s="13" t="s">
        <v>83</v>
      </c>
      <c r="AW623" s="13" t="s">
        <v>34</v>
      </c>
      <c r="AX623" s="13" t="s">
        <v>74</v>
      </c>
      <c r="AY623" s="157" t="s">
        <v>210</v>
      </c>
    </row>
    <row r="624" spans="2:51" s="13" customFormat="1" ht="11.25">
      <c r="B624" s="156"/>
      <c r="D624" s="150" t="s">
        <v>221</v>
      </c>
      <c r="E624" s="157" t="s">
        <v>19</v>
      </c>
      <c r="F624" s="158" t="s">
        <v>645</v>
      </c>
      <c r="H624" s="159">
        <v>-1.258</v>
      </c>
      <c r="I624" s="160"/>
      <c r="L624" s="156"/>
      <c r="M624" s="161"/>
      <c r="T624" s="162"/>
      <c r="AT624" s="157" t="s">
        <v>221</v>
      </c>
      <c r="AU624" s="157" t="s">
        <v>83</v>
      </c>
      <c r="AV624" s="13" t="s">
        <v>83</v>
      </c>
      <c r="AW624" s="13" t="s">
        <v>34</v>
      </c>
      <c r="AX624" s="13" t="s">
        <v>74</v>
      </c>
      <c r="AY624" s="157" t="s">
        <v>210</v>
      </c>
    </row>
    <row r="625" spans="2:51" s="13" customFormat="1" ht="11.25">
      <c r="B625" s="156"/>
      <c r="D625" s="150" t="s">
        <v>221</v>
      </c>
      <c r="E625" s="157" t="s">
        <v>19</v>
      </c>
      <c r="F625" s="158" t="s">
        <v>646</v>
      </c>
      <c r="H625" s="159">
        <v>0.875</v>
      </c>
      <c r="I625" s="160"/>
      <c r="L625" s="156"/>
      <c r="M625" s="161"/>
      <c r="T625" s="162"/>
      <c r="AT625" s="157" t="s">
        <v>221</v>
      </c>
      <c r="AU625" s="157" t="s">
        <v>83</v>
      </c>
      <c r="AV625" s="13" t="s">
        <v>83</v>
      </c>
      <c r="AW625" s="13" t="s">
        <v>34</v>
      </c>
      <c r="AX625" s="13" t="s">
        <v>74</v>
      </c>
      <c r="AY625" s="157" t="s">
        <v>210</v>
      </c>
    </row>
    <row r="626" spans="2:51" s="13" customFormat="1" ht="11.25">
      <c r="B626" s="156"/>
      <c r="D626" s="150" t="s">
        <v>221</v>
      </c>
      <c r="E626" s="157" t="s">
        <v>19</v>
      </c>
      <c r="F626" s="158" t="s">
        <v>647</v>
      </c>
      <c r="H626" s="159">
        <v>1.197</v>
      </c>
      <c r="I626" s="160"/>
      <c r="L626" s="156"/>
      <c r="M626" s="161"/>
      <c r="T626" s="162"/>
      <c r="AT626" s="157" t="s">
        <v>221</v>
      </c>
      <c r="AU626" s="157" t="s">
        <v>83</v>
      </c>
      <c r="AV626" s="13" t="s">
        <v>83</v>
      </c>
      <c r="AW626" s="13" t="s">
        <v>34</v>
      </c>
      <c r="AX626" s="13" t="s">
        <v>74</v>
      </c>
      <c r="AY626" s="157" t="s">
        <v>210</v>
      </c>
    </row>
    <row r="627" spans="2:51" s="13" customFormat="1" ht="11.25">
      <c r="B627" s="156"/>
      <c r="D627" s="150" t="s">
        <v>221</v>
      </c>
      <c r="E627" s="157" t="s">
        <v>19</v>
      </c>
      <c r="F627" s="158" t="s">
        <v>2346</v>
      </c>
      <c r="H627" s="159">
        <v>16.873</v>
      </c>
      <c r="I627" s="160"/>
      <c r="L627" s="156"/>
      <c r="M627" s="161"/>
      <c r="T627" s="162"/>
      <c r="AT627" s="157" t="s">
        <v>221</v>
      </c>
      <c r="AU627" s="157" t="s">
        <v>83</v>
      </c>
      <c r="AV627" s="13" t="s">
        <v>83</v>
      </c>
      <c r="AW627" s="13" t="s">
        <v>34</v>
      </c>
      <c r="AX627" s="13" t="s">
        <v>74</v>
      </c>
      <c r="AY627" s="157" t="s">
        <v>210</v>
      </c>
    </row>
    <row r="628" spans="2:51" s="13" customFormat="1" ht="11.25">
      <c r="B628" s="156"/>
      <c r="D628" s="150" t="s">
        <v>221</v>
      </c>
      <c r="E628" s="157" t="s">
        <v>19</v>
      </c>
      <c r="F628" s="158" t="s">
        <v>644</v>
      </c>
      <c r="H628" s="159">
        <v>-1.944</v>
      </c>
      <c r="I628" s="160"/>
      <c r="L628" s="156"/>
      <c r="M628" s="161"/>
      <c r="T628" s="162"/>
      <c r="AT628" s="157" t="s">
        <v>221</v>
      </c>
      <c r="AU628" s="157" t="s">
        <v>83</v>
      </c>
      <c r="AV628" s="13" t="s">
        <v>83</v>
      </c>
      <c r="AW628" s="13" t="s">
        <v>34</v>
      </c>
      <c r="AX628" s="13" t="s">
        <v>74</v>
      </c>
      <c r="AY628" s="157" t="s">
        <v>210</v>
      </c>
    </row>
    <row r="629" spans="2:51" s="13" customFormat="1" ht="11.25">
      <c r="B629" s="156"/>
      <c r="D629" s="150" t="s">
        <v>221</v>
      </c>
      <c r="E629" s="157" t="s">
        <v>19</v>
      </c>
      <c r="F629" s="158" t="s">
        <v>2347</v>
      </c>
      <c r="H629" s="159">
        <v>11.163</v>
      </c>
      <c r="I629" s="160"/>
      <c r="L629" s="156"/>
      <c r="M629" s="161"/>
      <c r="T629" s="162"/>
      <c r="AT629" s="157" t="s">
        <v>221</v>
      </c>
      <c r="AU629" s="157" t="s">
        <v>83</v>
      </c>
      <c r="AV629" s="13" t="s">
        <v>83</v>
      </c>
      <c r="AW629" s="13" t="s">
        <v>34</v>
      </c>
      <c r="AX629" s="13" t="s">
        <v>74</v>
      </c>
      <c r="AY629" s="157" t="s">
        <v>210</v>
      </c>
    </row>
    <row r="630" spans="2:51" s="13" customFormat="1" ht="11.25">
      <c r="B630" s="156"/>
      <c r="D630" s="150" t="s">
        <v>221</v>
      </c>
      <c r="E630" s="157" t="s">
        <v>19</v>
      </c>
      <c r="F630" s="158" t="s">
        <v>2348</v>
      </c>
      <c r="H630" s="159">
        <v>12.16</v>
      </c>
      <c r="I630" s="160"/>
      <c r="L630" s="156"/>
      <c r="M630" s="161"/>
      <c r="T630" s="162"/>
      <c r="AT630" s="157" t="s">
        <v>221</v>
      </c>
      <c r="AU630" s="157" t="s">
        <v>83</v>
      </c>
      <c r="AV630" s="13" t="s">
        <v>83</v>
      </c>
      <c r="AW630" s="13" t="s">
        <v>34</v>
      </c>
      <c r="AX630" s="13" t="s">
        <v>74</v>
      </c>
      <c r="AY630" s="157" t="s">
        <v>210</v>
      </c>
    </row>
    <row r="631" spans="2:51" s="13" customFormat="1" ht="11.25">
      <c r="B631" s="156"/>
      <c r="D631" s="150" t="s">
        <v>221</v>
      </c>
      <c r="E631" s="157" t="s">
        <v>19</v>
      </c>
      <c r="F631" s="158" t="s">
        <v>2332</v>
      </c>
      <c r="H631" s="159">
        <v>-1.68</v>
      </c>
      <c r="I631" s="160"/>
      <c r="L631" s="156"/>
      <c r="M631" s="161"/>
      <c r="T631" s="162"/>
      <c r="AT631" s="157" t="s">
        <v>221</v>
      </c>
      <c r="AU631" s="157" t="s">
        <v>83</v>
      </c>
      <c r="AV631" s="13" t="s">
        <v>83</v>
      </c>
      <c r="AW631" s="13" t="s">
        <v>34</v>
      </c>
      <c r="AX631" s="13" t="s">
        <v>74</v>
      </c>
      <c r="AY631" s="157" t="s">
        <v>210</v>
      </c>
    </row>
    <row r="632" spans="2:51" s="13" customFormat="1" ht="11.25">
      <c r="B632" s="156"/>
      <c r="D632" s="150" t="s">
        <v>221</v>
      </c>
      <c r="E632" s="157" t="s">
        <v>19</v>
      </c>
      <c r="F632" s="158" t="s">
        <v>2349</v>
      </c>
      <c r="H632" s="159">
        <v>-3.36</v>
      </c>
      <c r="I632" s="160"/>
      <c r="L632" s="156"/>
      <c r="M632" s="161"/>
      <c r="T632" s="162"/>
      <c r="AT632" s="157" t="s">
        <v>221</v>
      </c>
      <c r="AU632" s="157" t="s">
        <v>83</v>
      </c>
      <c r="AV632" s="13" t="s">
        <v>83</v>
      </c>
      <c r="AW632" s="13" t="s">
        <v>34</v>
      </c>
      <c r="AX632" s="13" t="s">
        <v>74</v>
      </c>
      <c r="AY632" s="157" t="s">
        <v>210</v>
      </c>
    </row>
    <row r="633" spans="2:51" s="13" customFormat="1" ht="11.25">
      <c r="B633" s="156"/>
      <c r="D633" s="150" t="s">
        <v>221</v>
      </c>
      <c r="E633" s="157" t="s">
        <v>19</v>
      </c>
      <c r="F633" s="158" t="s">
        <v>2350</v>
      </c>
      <c r="H633" s="159">
        <v>12.292</v>
      </c>
      <c r="I633" s="160"/>
      <c r="L633" s="156"/>
      <c r="M633" s="161"/>
      <c r="T633" s="162"/>
      <c r="AT633" s="157" t="s">
        <v>221</v>
      </c>
      <c r="AU633" s="157" t="s">
        <v>83</v>
      </c>
      <c r="AV633" s="13" t="s">
        <v>83</v>
      </c>
      <c r="AW633" s="13" t="s">
        <v>34</v>
      </c>
      <c r="AX633" s="13" t="s">
        <v>74</v>
      </c>
      <c r="AY633" s="157" t="s">
        <v>210</v>
      </c>
    </row>
    <row r="634" spans="2:51" s="13" customFormat="1" ht="11.25">
      <c r="B634" s="156"/>
      <c r="D634" s="150" t="s">
        <v>221</v>
      </c>
      <c r="E634" s="157" t="s">
        <v>19</v>
      </c>
      <c r="F634" s="158" t="s">
        <v>2331</v>
      </c>
      <c r="H634" s="159">
        <v>-1.89</v>
      </c>
      <c r="I634" s="160"/>
      <c r="L634" s="156"/>
      <c r="M634" s="161"/>
      <c r="T634" s="162"/>
      <c r="AT634" s="157" t="s">
        <v>221</v>
      </c>
      <c r="AU634" s="157" t="s">
        <v>83</v>
      </c>
      <c r="AV634" s="13" t="s">
        <v>83</v>
      </c>
      <c r="AW634" s="13" t="s">
        <v>34</v>
      </c>
      <c r="AX634" s="13" t="s">
        <v>74</v>
      </c>
      <c r="AY634" s="157" t="s">
        <v>210</v>
      </c>
    </row>
    <row r="635" spans="2:51" s="13" customFormat="1" ht="11.25">
      <c r="B635" s="156"/>
      <c r="D635" s="150" t="s">
        <v>221</v>
      </c>
      <c r="E635" s="157" t="s">
        <v>19</v>
      </c>
      <c r="F635" s="158" t="s">
        <v>2351</v>
      </c>
      <c r="H635" s="159">
        <v>11.434</v>
      </c>
      <c r="I635" s="160"/>
      <c r="L635" s="156"/>
      <c r="M635" s="161"/>
      <c r="T635" s="162"/>
      <c r="AT635" s="157" t="s">
        <v>221</v>
      </c>
      <c r="AU635" s="157" t="s">
        <v>83</v>
      </c>
      <c r="AV635" s="13" t="s">
        <v>83</v>
      </c>
      <c r="AW635" s="13" t="s">
        <v>34</v>
      </c>
      <c r="AX635" s="13" t="s">
        <v>74</v>
      </c>
      <c r="AY635" s="157" t="s">
        <v>210</v>
      </c>
    </row>
    <row r="636" spans="2:51" s="13" customFormat="1" ht="11.25">
      <c r="B636" s="156"/>
      <c r="D636" s="150" t="s">
        <v>221</v>
      </c>
      <c r="E636" s="157" t="s">
        <v>19</v>
      </c>
      <c r="F636" s="158" t="s">
        <v>2352</v>
      </c>
      <c r="H636" s="159">
        <v>-1.47</v>
      </c>
      <c r="I636" s="160"/>
      <c r="L636" s="156"/>
      <c r="M636" s="161"/>
      <c r="T636" s="162"/>
      <c r="AT636" s="157" t="s">
        <v>221</v>
      </c>
      <c r="AU636" s="157" t="s">
        <v>83</v>
      </c>
      <c r="AV636" s="13" t="s">
        <v>83</v>
      </c>
      <c r="AW636" s="13" t="s">
        <v>34</v>
      </c>
      <c r="AX636" s="13" t="s">
        <v>74</v>
      </c>
      <c r="AY636" s="157" t="s">
        <v>210</v>
      </c>
    </row>
    <row r="637" spans="2:51" s="13" customFormat="1" ht="11.25">
      <c r="B637" s="156"/>
      <c r="D637" s="150" t="s">
        <v>221</v>
      </c>
      <c r="E637" s="157" t="s">
        <v>19</v>
      </c>
      <c r="F637" s="158" t="s">
        <v>665</v>
      </c>
      <c r="H637" s="159">
        <v>-1.285</v>
      </c>
      <c r="I637" s="160"/>
      <c r="L637" s="156"/>
      <c r="M637" s="161"/>
      <c r="T637" s="162"/>
      <c r="AT637" s="157" t="s">
        <v>221</v>
      </c>
      <c r="AU637" s="157" t="s">
        <v>83</v>
      </c>
      <c r="AV637" s="13" t="s">
        <v>83</v>
      </c>
      <c r="AW637" s="13" t="s">
        <v>34</v>
      </c>
      <c r="AX637" s="13" t="s">
        <v>74</v>
      </c>
      <c r="AY637" s="157" t="s">
        <v>210</v>
      </c>
    </row>
    <row r="638" spans="2:51" s="13" customFormat="1" ht="11.25">
      <c r="B638" s="156"/>
      <c r="D638" s="150" t="s">
        <v>221</v>
      </c>
      <c r="E638" s="157" t="s">
        <v>19</v>
      </c>
      <c r="F638" s="158" t="s">
        <v>2353</v>
      </c>
      <c r="H638" s="159">
        <v>3.051</v>
      </c>
      <c r="I638" s="160"/>
      <c r="L638" s="156"/>
      <c r="M638" s="161"/>
      <c r="T638" s="162"/>
      <c r="AT638" s="157" t="s">
        <v>221</v>
      </c>
      <c r="AU638" s="157" t="s">
        <v>83</v>
      </c>
      <c r="AV638" s="13" t="s">
        <v>83</v>
      </c>
      <c r="AW638" s="13" t="s">
        <v>34</v>
      </c>
      <c r="AX638" s="13" t="s">
        <v>74</v>
      </c>
      <c r="AY638" s="157" t="s">
        <v>210</v>
      </c>
    </row>
    <row r="639" spans="2:51" s="13" customFormat="1" ht="11.25">
      <c r="B639" s="156"/>
      <c r="D639" s="150" t="s">
        <v>221</v>
      </c>
      <c r="E639" s="157" t="s">
        <v>19</v>
      </c>
      <c r="F639" s="158" t="s">
        <v>2359</v>
      </c>
      <c r="H639" s="159">
        <v>14.386</v>
      </c>
      <c r="I639" s="160"/>
      <c r="L639" s="156"/>
      <c r="M639" s="161"/>
      <c r="T639" s="162"/>
      <c r="AT639" s="157" t="s">
        <v>221</v>
      </c>
      <c r="AU639" s="157" t="s">
        <v>83</v>
      </c>
      <c r="AV639" s="13" t="s">
        <v>83</v>
      </c>
      <c r="AW639" s="13" t="s">
        <v>34</v>
      </c>
      <c r="AX639" s="13" t="s">
        <v>74</v>
      </c>
      <c r="AY639" s="157" t="s">
        <v>210</v>
      </c>
    </row>
    <row r="640" spans="2:51" s="13" customFormat="1" ht="11.25">
      <c r="B640" s="156"/>
      <c r="D640" s="150" t="s">
        <v>221</v>
      </c>
      <c r="E640" s="157" t="s">
        <v>19</v>
      </c>
      <c r="F640" s="158" t="s">
        <v>2329</v>
      </c>
      <c r="H640" s="159">
        <v>-1.68</v>
      </c>
      <c r="I640" s="160"/>
      <c r="L640" s="156"/>
      <c r="M640" s="161"/>
      <c r="T640" s="162"/>
      <c r="AT640" s="157" t="s">
        <v>221</v>
      </c>
      <c r="AU640" s="157" t="s">
        <v>83</v>
      </c>
      <c r="AV640" s="13" t="s">
        <v>83</v>
      </c>
      <c r="AW640" s="13" t="s">
        <v>34</v>
      </c>
      <c r="AX640" s="13" t="s">
        <v>74</v>
      </c>
      <c r="AY640" s="157" t="s">
        <v>210</v>
      </c>
    </row>
    <row r="641" spans="2:51" s="15" customFormat="1" ht="11.25">
      <c r="B641" s="170"/>
      <c r="D641" s="150" t="s">
        <v>221</v>
      </c>
      <c r="E641" s="171" t="s">
        <v>19</v>
      </c>
      <c r="F641" s="172" t="s">
        <v>236</v>
      </c>
      <c r="H641" s="173">
        <v>120.268</v>
      </c>
      <c r="I641" s="174"/>
      <c r="L641" s="170"/>
      <c r="M641" s="175"/>
      <c r="T641" s="176"/>
      <c r="AT641" s="171" t="s">
        <v>221</v>
      </c>
      <c r="AU641" s="171" t="s">
        <v>83</v>
      </c>
      <c r="AV641" s="15" t="s">
        <v>217</v>
      </c>
      <c r="AW641" s="15" t="s">
        <v>34</v>
      </c>
      <c r="AX641" s="15" t="s">
        <v>81</v>
      </c>
      <c r="AY641" s="171" t="s">
        <v>210</v>
      </c>
    </row>
    <row r="642" spans="2:51" s="13" customFormat="1" ht="11.25">
      <c r="B642" s="156"/>
      <c r="D642" s="150" t="s">
        <v>221</v>
      </c>
      <c r="F642" s="158" t="s">
        <v>5156</v>
      </c>
      <c r="H642" s="159">
        <v>134.7</v>
      </c>
      <c r="I642" s="160"/>
      <c r="L642" s="156"/>
      <c r="M642" s="161"/>
      <c r="T642" s="162"/>
      <c r="AT642" s="157" t="s">
        <v>221</v>
      </c>
      <c r="AU642" s="157" t="s">
        <v>83</v>
      </c>
      <c r="AV642" s="13" t="s">
        <v>83</v>
      </c>
      <c r="AW642" s="13" t="s">
        <v>4</v>
      </c>
      <c r="AX642" s="13" t="s">
        <v>81</v>
      </c>
      <c r="AY642" s="157" t="s">
        <v>210</v>
      </c>
    </row>
    <row r="643" spans="2:65" s="1" customFormat="1" ht="16.5" customHeight="1">
      <c r="B643" s="33"/>
      <c r="C643" s="132" t="s">
        <v>1024</v>
      </c>
      <c r="D643" s="132" t="s">
        <v>212</v>
      </c>
      <c r="E643" s="133" t="s">
        <v>5157</v>
      </c>
      <c r="F643" s="134" t="s">
        <v>5158</v>
      </c>
      <c r="G643" s="135" t="s">
        <v>270</v>
      </c>
      <c r="H643" s="136">
        <v>712.239</v>
      </c>
      <c r="I643" s="137"/>
      <c r="J643" s="138">
        <f>ROUND(I643*H643,2)</f>
        <v>0</v>
      </c>
      <c r="K643" s="134" t="s">
        <v>216</v>
      </c>
      <c r="L643" s="33"/>
      <c r="M643" s="139" t="s">
        <v>19</v>
      </c>
      <c r="N643" s="140" t="s">
        <v>45</v>
      </c>
      <c r="P643" s="141">
        <f>O643*H643</f>
        <v>0</v>
      </c>
      <c r="Q643" s="141">
        <v>0.0002</v>
      </c>
      <c r="R643" s="141">
        <f>Q643*H643</f>
        <v>0.1424478</v>
      </c>
      <c r="S643" s="141">
        <v>0</v>
      </c>
      <c r="T643" s="142">
        <f>S643*H643</f>
        <v>0</v>
      </c>
      <c r="AR643" s="143" t="s">
        <v>368</v>
      </c>
      <c r="AT643" s="143" t="s">
        <v>212</v>
      </c>
      <c r="AU643" s="143" t="s">
        <v>83</v>
      </c>
      <c r="AY643" s="18" t="s">
        <v>210</v>
      </c>
      <c r="BE643" s="144">
        <f>IF(N643="základní",J643,0)</f>
        <v>0</v>
      </c>
      <c r="BF643" s="144">
        <f>IF(N643="snížená",J643,0)</f>
        <v>0</v>
      </c>
      <c r="BG643" s="144">
        <f>IF(N643="zákl. přenesená",J643,0)</f>
        <v>0</v>
      </c>
      <c r="BH643" s="144">
        <f>IF(N643="sníž. přenesená",J643,0)</f>
        <v>0</v>
      </c>
      <c r="BI643" s="144">
        <f>IF(N643="nulová",J643,0)</f>
        <v>0</v>
      </c>
      <c r="BJ643" s="18" t="s">
        <v>81</v>
      </c>
      <c r="BK643" s="144">
        <f>ROUND(I643*H643,2)</f>
        <v>0</v>
      </c>
      <c r="BL643" s="18" t="s">
        <v>368</v>
      </c>
      <c r="BM643" s="143" t="s">
        <v>5159</v>
      </c>
    </row>
    <row r="644" spans="2:47" s="1" customFormat="1" ht="11.25">
      <c r="B644" s="33"/>
      <c r="D644" s="145" t="s">
        <v>219</v>
      </c>
      <c r="F644" s="146" t="s">
        <v>5160</v>
      </c>
      <c r="I644" s="147"/>
      <c r="L644" s="33"/>
      <c r="M644" s="148"/>
      <c r="T644" s="54"/>
      <c r="AT644" s="18" t="s">
        <v>219</v>
      </c>
      <c r="AU644" s="18" t="s">
        <v>83</v>
      </c>
    </row>
    <row r="645" spans="2:51" s="12" customFormat="1" ht="11.25">
      <c r="B645" s="149"/>
      <c r="D645" s="150" t="s">
        <v>221</v>
      </c>
      <c r="E645" s="151" t="s">
        <v>19</v>
      </c>
      <c r="F645" s="152" t="s">
        <v>2321</v>
      </c>
      <c r="H645" s="151" t="s">
        <v>19</v>
      </c>
      <c r="I645" s="153"/>
      <c r="L645" s="149"/>
      <c r="M645" s="154"/>
      <c r="T645" s="155"/>
      <c r="AT645" s="151" t="s">
        <v>221</v>
      </c>
      <c r="AU645" s="151" t="s">
        <v>83</v>
      </c>
      <c r="AV645" s="12" t="s">
        <v>81</v>
      </c>
      <c r="AW645" s="12" t="s">
        <v>34</v>
      </c>
      <c r="AX645" s="12" t="s">
        <v>74</v>
      </c>
      <c r="AY645" s="151" t="s">
        <v>210</v>
      </c>
    </row>
    <row r="646" spans="2:51" s="13" customFormat="1" ht="11.25">
      <c r="B646" s="156"/>
      <c r="D646" s="150" t="s">
        <v>221</v>
      </c>
      <c r="E646" s="157" t="s">
        <v>19</v>
      </c>
      <c r="F646" s="158" t="s">
        <v>624</v>
      </c>
      <c r="H646" s="159">
        <v>49.962</v>
      </c>
      <c r="I646" s="160"/>
      <c r="L646" s="156"/>
      <c r="M646" s="161"/>
      <c r="T646" s="162"/>
      <c r="AT646" s="157" t="s">
        <v>221</v>
      </c>
      <c r="AU646" s="157" t="s">
        <v>83</v>
      </c>
      <c r="AV646" s="13" t="s">
        <v>83</v>
      </c>
      <c r="AW646" s="13" t="s">
        <v>34</v>
      </c>
      <c r="AX646" s="13" t="s">
        <v>74</v>
      </c>
      <c r="AY646" s="157" t="s">
        <v>210</v>
      </c>
    </row>
    <row r="647" spans="2:51" s="13" customFormat="1" ht="11.25">
      <c r="B647" s="156"/>
      <c r="D647" s="150" t="s">
        <v>221</v>
      </c>
      <c r="E647" s="157" t="s">
        <v>19</v>
      </c>
      <c r="F647" s="158" t="s">
        <v>625</v>
      </c>
      <c r="H647" s="159">
        <v>-3.64</v>
      </c>
      <c r="I647" s="160"/>
      <c r="L647" s="156"/>
      <c r="M647" s="161"/>
      <c r="T647" s="162"/>
      <c r="AT647" s="157" t="s">
        <v>221</v>
      </c>
      <c r="AU647" s="157" t="s">
        <v>83</v>
      </c>
      <c r="AV647" s="13" t="s">
        <v>83</v>
      </c>
      <c r="AW647" s="13" t="s">
        <v>34</v>
      </c>
      <c r="AX647" s="13" t="s">
        <v>74</v>
      </c>
      <c r="AY647" s="157" t="s">
        <v>210</v>
      </c>
    </row>
    <row r="648" spans="2:51" s="13" customFormat="1" ht="11.25">
      <c r="B648" s="156"/>
      <c r="D648" s="150" t="s">
        <v>221</v>
      </c>
      <c r="E648" s="157" t="s">
        <v>19</v>
      </c>
      <c r="F648" s="158" t="s">
        <v>626</v>
      </c>
      <c r="H648" s="159">
        <v>5.146</v>
      </c>
      <c r="I648" s="160"/>
      <c r="L648" s="156"/>
      <c r="M648" s="161"/>
      <c r="T648" s="162"/>
      <c r="AT648" s="157" t="s">
        <v>221</v>
      </c>
      <c r="AU648" s="157" t="s">
        <v>83</v>
      </c>
      <c r="AV648" s="13" t="s">
        <v>83</v>
      </c>
      <c r="AW648" s="13" t="s">
        <v>34</v>
      </c>
      <c r="AX648" s="13" t="s">
        <v>74</v>
      </c>
      <c r="AY648" s="157" t="s">
        <v>210</v>
      </c>
    </row>
    <row r="649" spans="2:51" s="13" customFormat="1" ht="11.25">
      <c r="B649" s="156"/>
      <c r="D649" s="150" t="s">
        <v>221</v>
      </c>
      <c r="E649" s="157" t="s">
        <v>19</v>
      </c>
      <c r="F649" s="158" t="s">
        <v>627</v>
      </c>
      <c r="H649" s="159">
        <v>-1.988</v>
      </c>
      <c r="I649" s="160"/>
      <c r="L649" s="156"/>
      <c r="M649" s="161"/>
      <c r="T649" s="162"/>
      <c r="AT649" s="157" t="s">
        <v>221</v>
      </c>
      <c r="AU649" s="157" t="s">
        <v>83</v>
      </c>
      <c r="AV649" s="13" t="s">
        <v>83</v>
      </c>
      <c r="AW649" s="13" t="s">
        <v>34</v>
      </c>
      <c r="AX649" s="13" t="s">
        <v>74</v>
      </c>
      <c r="AY649" s="157" t="s">
        <v>210</v>
      </c>
    </row>
    <row r="650" spans="2:51" s="13" customFormat="1" ht="11.25">
      <c r="B650" s="156"/>
      <c r="D650" s="150" t="s">
        <v>221</v>
      </c>
      <c r="E650" s="157" t="s">
        <v>19</v>
      </c>
      <c r="F650" s="158" t="s">
        <v>2322</v>
      </c>
      <c r="H650" s="159">
        <v>-1.966</v>
      </c>
      <c r="I650" s="160"/>
      <c r="L650" s="156"/>
      <c r="M650" s="161"/>
      <c r="T650" s="162"/>
      <c r="AT650" s="157" t="s">
        <v>221</v>
      </c>
      <c r="AU650" s="157" t="s">
        <v>83</v>
      </c>
      <c r="AV650" s="13" t="s">
        <v>83</v>
      </c>
      <c r="AW650" s="13" t="s">
        <v>34</v>
      </c>
      <c r="AX650" s="13" t="s">
        <v>74</v>
      </c>
      <c r="AY650" s="157" t="s">
        <v>210</v>
      </c>
    </row>
    <row r="651" spans="2:51" s="13" customFormat="1" ht="11.25">
      <c r="B651" s="156"/>
      <c r="D651" s="150" t="s">
        <v>221</v>
      </c>
      <c r="E651" s="157" t="s">
        <v>19</v>
      </c>
      <c r="F651" s="158" t="s">
        <v>629</v>
      </c>
      <c r="H651" s="159">
        <v>-2.788</v>
      </c>
      <c r="I651" s="160"/>
      <c r="L651" s="156"/>
      <c r="M651" s="161"/>
      <c r="T651" s="162"/>
      <c r="AT651" s="157" t="s">
        <v>221</v>
      </c>
      <c r="AU651" s="157" t="s">
        <v>83</v>
      </c>
      <c r="AV651" s="13" t="s">
        <v>83</v>
      </c>
      <c r="AW651" s="13" t="s">
        <v>34</v>
      </c>
      <c r="AX651" s="13" t="s">
        <v>74</v>
      </c>
      <c r="AY651" s="157" t="s">
        <v>210</v>
      </c>
    </row>
    <row r="652" spans="2:51" s="13" customFormat="1" ht="11.25">
      <c r="B652" s="156"/>
      <c r="D652" s="150" t="s">
        <v>221</v>
      </c>
      <c r="E652" s="157" t="s">
        <v>19</v>
      </c>
      <c r="F652" s="158" t="s">
        <v>2323</v>
      </c>
      <c r="H652" s="159">
        <v>55.77</v>
      </c>
      <c r="I652" s="160"/>
      <c r="L652" s="156"/>
      <c r="M652" s="161"/>
      <c r="T652" s="162"/>
      <c r="AT652" s="157" t="s">
        <v>221</v>
      </c>
      <c r="AU652" s="157" t="s">
        <v>83</v>
      </c>
      <c r="AV652" s="13" t="s">
        <v>83</v>
      </c>
      <c r="AW652" s="13" t="s">
        <v>34</v>
      </c>
      <c r="AX652" s="13" t="s">
        <v>74</v>
      </c>
      <c r="AY652" s="157" t="s">
        <v>210</v>
      </c>
    </row>
    <row r="653" spans="2:51" s="13" customFormat="1" ht="11.25">
      <c r="B653" s="156"/>
      <c r="D653" s="150" t="s">
        <v>221</v>
      </c>
      <c r="E653" s="157" t="s">
        <v>19</v>
      </c>
      <c r="F653" s="158" t="s">
        <v>637</v>
      </c>
      <c r="H653" s="159">
        <v>-1.259</v>
      </c>
      <c r="I653" s="160"/>
      <c r="L653" s="156"/>
      <c r="M653" s="161"/>
      <c r="T653" s="162"/>
      <c r="AT653" s="157" t="s">
        <v>221</v>
      </c>
      <c r="AU653" s="157" t="s">
        <v>83</v>
      </c>
      <c r="AV653" s="13" t="s">
        <v>83</v>
      </c>
      <c r="AW653" s="13" t="s">
        <v>34</v>
      </c>
      <c r="AX653" s="13" t="s">
        <v>74</v>
      </c>
      <c r="AY653" s="157" t="s">
        <v>210</v>
      </c>
    </row>
    <row r="654" spans="2:51" s="13" customFormat="1" ht="11.25">
      <c r="B654" s="156"/>
      <c r="D654" s="150" t="s">
        <v>221</v>
      </c>
      <c r="E654" s="157" t="s">
        <v>19</v>
      </c>
      <c r="F654" s="158" t="s">
        <v>638</v>
      </c>
      <c r="H654" s="159">
        <v>1.584</v>
      </c>
      <c r="I654" s="160"/>
      <c r="L654" s="156"/>
      <c r="M654" s="161"/>
      <c r="T654" s="162"/>
      <c r="AT654" s="157" t="s">
        <v>221</v>
      </c>
      <c r="AU654" s="157" t="s">
        <v>83</v>
      </c>
      <c r="AV654" s="13" t="s">
        <v>83</v>
      </c>
      <c r="AW654" s="13" t="s">
        <v>34</v>
      </c>
      <c r="AX654" s="13" t="s">
        <v>74</v>
      </c>
      <c r="AY654" s="157" t="s">
        <v>210</v>
      </c>
    </row>
    <row r="655" spans="2:51" s="13" customFormat="1" ht="11.25">
      <c r="B655" s="156"/>
      <c r="D655" s="150" t="s">
        <v>221</v>
      </c>
      <c r="E655" s="157" t="s">
        <v>19</v>
      </c>
      <c r="F655" s="158" t="s">
        <v>639</v>
      </c>
      <c r="H655" s="159">
        <v>1.467</v>
      </c>
      <c r="I655" s="160"/>
      <c r="L655" s="156"/>
      <c r="M655" s="161"/>
      <c r="T655" s="162"/>
      <c r="AT655" s="157" t="s">
        <v>221</v>
      </c>
      <c r="AU655" s="157" t="s">
        <v>83</v>
      </c>
      <c r="AV655" s="13" t="s">
        <v>83</v>
      </c>
      <c r="AW655" s="13" t="s">
        <v>34</v>
      </c>
      <c r="AX655" s="13" t="s">
        <v>74</v>
      </c>
      <c r="AY655" s="157" t="s">
        <v>210</v>
      </c>
    </row>
    <row r="656" spans="2:51" s="13" customFormat="1" ht="11.25">
      <c r="B656" s="156"/>
      <c r="D656" s="150" t="s">
        <v>221</v>
      </c>
      <c r="E656" s="157" t="s">
        <v>19</v>
      </c>
      <c r="F656" s="158" t="s">
        <v>640</v>
      </c>
      <c r="H656" s="159">
        <v>-1.882</v>
      </c>
      <c r="I656" s="160"/>
      <c r="L656" s="156"/>
      <c r="M656" s="161"/>
      <c r="T656" s="162"/>
      <c r="AT656" s="157" t="s">
        <v>221</v>
      </c>
      <c r="AU656" s="157" t="s">
        <v>83</v>
      </c>
      <c r="AV656" s="13" t="s">
        <v>83</v>
      </c>
      <c r="AW656" s="13" t="s">
        <v>34</v>
      </c>
      <c r="AX656" s="13" t="s">
        <v>74</v>
      </c>
      <c r="AY656" s="157" t="s">
        <v>210</v>
      </c>
    </row>
    <row r="657" spans="2:51" s="13" customFormat="1" ht="11.25">
      <c r="B657" s="156"/>
      <c r="D657" s="150" t="s">
        <v>221</v>
      </c>
      <c r="E657" s="157" t="s">
        <v>19</v>
      </c>
      <c r="F657" s="158" t="s">
        <v>641</v>
      </c>
      <c r="H657" s="159">
        <v>2.453</v>
      </c>
      <c r="I657" s="160"/>
      <c r="L657" s="156"/>
      <c r="M657" s="161"/>
      <c r="T657" s="162"/>
      <c r="AT657" s="157" t="s">
        <v>221</v>
      </c>
      <c r="AU657" s="157" t="s">
        <v>83</v>
      </c>
      <c r="AV657" s="13" t="s">
        <v>83</v>
      </c>
      <c r="AW657" s="13" t="s">
        <v>34</v>
      </c>
      <c r="AX657" s="13" t="s">
        <v>74</v>
      </c>
      <c r="AY657" s="157" t="s">
        <v>210</v>
      </c>
    </row>
    <row r="658" spans="2:51" s="13" customFormat="1" ht="11.25">
      <c r="B658" s="156"/>
      <c r="D658" s="150" t="s">
        <v>221</v>
      </c>
      <c r="E658" s="157" t="s">
        <v>19</v>
      </c>
      <c r="F658" s="158" t="s">
        <v>642</v>
      </c>
      <c r="H658" s="159">
        <v>-1.994</v>
      </c>
      <c r="I658" s="160"/>
      <c r="L658" s="156"/>
      <c r="M658" s="161"/>
      <c r="T658" s="162"/>
      <c r="AT658" s="157" t="s">
        <v>221</v>
      </c>
      <c r="AU658" s="157" t="s">
        <v>83</v>
      </c>
      <c r="AV658" s="13" t="s">
        <v>83</v>
      </c>
      <c r="AW658" s="13" t="s">
        <v>34</v>
      </c>
      <c r="AX658" s="13" t="s">
        <v>74</v>
      </c>
      <c r="AY658" s="157" t="s">
        <v>210</v>
      </c>
    </row>
    <row r="659" spans="2:51" s="13" customFormat="1" ht="11.25">
      <c r="B659" s="156"/>
      <c r="D659" s="150" t="s">
        <v>221</v>
      </c>
      <c r="E659" s="157" t="s">
        <v>19</v>
      </c>
      <c r="F659" s="158" t="s">
        <v>2324</v>
      </c>
      <c r="H659" s="159">
        <v>122.025</v>
      </c>
      <c r="I659" s="160"/>
      <c r="L659" s="156"/>
      <c r="M659" s="161"/>
      <c r="T659" s="162"/>
      <c r="AT659" s="157" t="s">
        <v>221</v>
      </c>
      <c r="AU659" s="157" t="s">
        <v>83</v>
      </c>
      <c r="AV659" s="13" t="s">
        <v>83</v>
      </c>
      <c r="AW659" s="13" t="s">
        <v>34</v>
      </c>
      <c r="AX659" s="13" t="s">
        <v>74</v>
      </c>
      <c r="AY659" s="157" t="s">
        <v>210</v>
      </c>
    </row>
    <row r="660" spans="2:51" s="13" customFormat="1" ht="11.25">
      <c r="B660" s="156"/>
      <c r="D660" s="150" t="s">
        <v>221</v>
      </c>
      <c r="E660" s="157" t="s">
        <v>19</v>
      </c>
      <c r="F660" s="158" t="s">
        <v>2325</v>
      </c>
      <c r="H660" s="159">
        <v>-1.739</v>
      </c>
      <c r="I660" s="160"/>
      <c r="L660" s="156"/>
      <c r="M660" s="161"/>
      <c r="T660" s="162"/>
      <c r="AT660" s="157" t="s">
        <v>221</v>
      </c>
      <c r="AU660" s="157" t="s">
        <v>83</v>
      </c>
      <c r="AV660" s="13" t="s">
        <v>83</v>
      </c>
      <c r="AW660" s="13" t="s">
        <v>34</v>
      </c>
      <c r="AX660" s="13" t="s">
        <v>74</v>
      </c>
      <c r="AY660" s="157" t="s">
        <v>210</v>
      </c>
    </row>
    <row r="661" spans="2:51" s="13" customFormat="1" ht="11.25">
      <c r="B661" s="156"/>
      <c r="D661" s="150" t="s">
        <v>221</v>
      </c>
      <c r="E661" s="157" t="s">
        <v>19</v>
      </c>
      <c r="F661" s="158" t="s">
        <v>2326</v>
      </c>
      <c r="H661" s="159">
        <v>-1.44</v>
      </c>
      <c r="I661" s="160"/>
      <c r="L661" s="156"/>
      <c r="M661" s="161"/>
      <c r="T661" s="162"/>
      <c r="AT661" s="157" t="s">
        <v>221</v>
      </c>
      <c r="AU661" s="157" t="s">
        <v>83</v>
      </c>
      <c r="AV661" s="13" t="s">
        <v>83</v>
      </c>
      <c r="AW661" s="13" t="s">
        <v>34</v>
      </c>
      <c r="AX661" s="13" t="s">
        <v>74</v>
      </c>
      <c r="AY661" s="157" t="s">
        <v>210</v>
      </c>
    </row>
    <row r="662" spans="2:51" s="13" customFormat="1" ht="11.25">
      <c r="B662" s="156"/>
      <c r="D662" s="150" t="s">
        <v>221</v>
      </c>
      <c r="E662" s="157" t="s">
        <v>19</v>
      </c>
      <c r="F662" s="158" t="s">
        <v>2327</v>
      </c>
      <c r="H662" s="159">
        <v>2.192</v>
      </c>
      <c r="I662" s="160"/>
      <c r="L662" s="156"/>
      <c r="M662" s="161"/>
      <c r="T662" s="162"/>
      <c r="AT662" s="157" t="s">
        <v>221</v>
      </c>
      <c r="AU662" s="157" t="s">
        <v>83</v>
      </c>
      <c r="AV662" s="13" t="s">
        <v>83</v>
      </c>
      <c r="AW662" s="13" t="s">
        <v>34</v>
      </c>
      <c r="AX662" s="13" t="s">
        <v>74</v>
      </c>
      <c r="AY662" s="157" t="s">
        <v>210</v>
      </c>
    </row>
    <row r="663" spans="2:51" s="13" customFormat="1" ht="11.25">
      <c r="B663" s="156"/>
      <c r="D663" s="150" t="s">
        <v>221</v>
      </c>
      <c r="E663" s="157" t="s">
        <v>19</v>
      </c>
      <c r="F663" s="158" t="s">
        <v>2328</v>
      </c>
      <c r="H663" s="159">
        <v>2.959</v>
      </c>
      <c r="I663" s="160"/>
      <c r="L663" s="156"/>
      <c r="M663" s="161"/>
      <c r="T663" s="162"/>
      <c r="AT663" s="157" t="s">
        <v>221</v>
      </c>
      <c r="AU663" s="157" t="s">
        <v>83</v>
      </c>
      <c r="AV663" s="13" t="s">
        <v>83</v>
      </c>
      <c r="AW663" s="13" t="s">
        <v>34</v>
      </c>
      <c r="AX663" s="13" t="s">
        <v>74</v>
      </c>
      <c r="AY663" s="157" t="s">
        <v>210</v>
      </c>
    </row>
    <row r="664" spans="2:51" s="13" customFormat="1" ht="11.25">
      <c r="B664" s="156"/>
      <c r="D664" s="150" t="s">
        <v>221</v>
      </c>
      <c r="E664" s="157" t="s">
        <v>19</v>
      </c>
      <c r="F664" s="158" t="s">
        <v>2329</v>
      </c>
      <c r="H664" s="159">
        <v>-1.68</v>
      </c>
      <c r="I664" s="160"/>
      <c r="L664" s="156"/>
      <c r="M664" s="161"/>
      <c r="T664" s="162"/>
      <c r="AT664" s="157" t="s">
        <v>221</v>
      </c>
      <c r="AU664" s="157" t="s">
        <v>83</v>
      </c>
      <c r="AV664" s="13" t="s">
        <v>83</v>
      </c>
      <c r="AW664" s="13" t="s">
        <v>34</v>
      </c>
      <c r="AX664" s="13" t="s">
        <v>74</v>
      </c>
      <c r="AY664" s="157" t="s">
        <v>210</v>
      </c>
    </row>
    <row r="665" spans="2:51" s="13" customFormat="1" ht="11.25">
      <c r="B665" s="156"/>
      <c r="D665" s="150" t="s">
        <v>221</v>
      </c>
      <c r="E665" s="157" t="s">
        <v>19</v>
      </c>
      <c r="F665" s="158" t="s">
        <v>2330</v>
      </c>
      <c r="H665" s="159">
        <v>-1.89</v>
      </c>
      <c r="I665" s="160"/>
      <c r="L665" s="156"/>
      <c r="M665" s="161"/>
      <c r="T665" s="162"/>
      <c r="AT665" s="157" t="s">
        <v>221</v>
      </c>
      <c r="AU665" s="157" t="s">
        <v>83</v>
      </c>
      <c r="AV665" s="13" t="s">
        <v>83</v>
      </c>
      <c r="AW665" s="13" t="s">
        <v>34</v>
      </c>
      <c r="AX665" s="13" t="s">
        <v>74</v>
      </c>
      <c r="AY665" s="157" t="s">
        <v>210</v>
      </c>
    </row>
    <row r="666" spans="2:51" s="13" customFormat="1" ht="11.25">
      <c r="B666" s="156"/>
      <c r="D666" s="150" t="s">
        <v>221</v>
      </c>
      <c r="E666" s="157" t="s">
        <v>19</v>
      </c>
      <c r="F666" s="158" t="s">
        <v>2331</v>
      </c>
      <c r="H666" s="159">
        <v>-1.89</v>
      </c>
      <c r="I666" s="160"/>
      <c r="L666" s="156"/>
      <c r="M666" s="161"/>
      <c r="T666" s="162"/>
      <c r="AT666" s="157" t="s">
        <v>221</v>
      </c>
      <c r="AU666" s="157" t="s">
        <v>83</v>
      </c>
      <c r="AV666" s="13" t="s">
        <v>83</v>
      </c>
      <c r="AW666" s="13" t="s">
        <v>34</v>
      </c>
      <c r="AX666" s="13" t="s">
        <v>74</v>
      </c>
      <c r="AY666" s="157" t="s">
        <v>210</v>
      </c>
    </row>
    <row r="667" spans="2:51" s="13" customFormat="1" ht="11.25">
      <c r="B667" s="156"/>
      <c r="D667" s="150" t="s">
        <v>221</v>
      </c>
      <c r="E667" s="157" t="s">
        <v>19</v>
      </c>
      <c r="F667" s="158" t="s">
        <v>2332</v>
      </c>
      <c r="H667" s="159">
        <v>-1.68</v>
      </c>
      <c r="I667" s="160"/>
      <c r="L667" s="156"/>
      <c r="M667" s="161"/>
      <c r="T667" s="162"/>
      <c r="AT667" s="157" t="s">
        <v>221</v>
      </c>
      <c r="AU667" s="157" t="s">
        <v>83</v>
      </c>
      <c r="AV667" s="13" t="s">
        <v>83</v>
      </c>
      <c r="AW667" s="13" t="s">
        <v>34</v>
      </c>
      <c r="AX667" s="13" t="s">
        <v>74</v>
      </c>
      <c r="AY667" s="157" t="s">
        <v>210</v>
      </c>
    </row>
    <row r="668" spans="2:51" s="13" customFormat="1" ht="11.25">
      <c r="B668" s="156"/>
      <c r="D668" s="150" t="s">
        <v>221</v>
      </c>
      <c r="E668" s="157" t="s">
        <v>19</v>
      </c>
      <c r="F668" s="158" t="s">
        <v>2333</v>
      </c>
      <c r="H668" s="159">
        <v>-1.89</v>
      </c>
      <c r="I668" s="160"/>
      <c r="L668" s="156"/>
      <c r="M668" s="161"/>
      <c r="T668" s="162"/>
      <c r="AT668" s="157" t="s">
        <v>221</v>
      </c>
      <c r="AU668" s="157" t="s">
        <v>83</v>
      </c>
      <c r="AV668" s="13" t="s">
        <v>83</v>
      </c>
      <c r="AW668" s="13" t="s">
        <v>34</v>
      </c>
      <c r="AX668" s="13" t="s">
        <v>74</v>
      </c>
      <c r="AY668" s="157" t="s">
        <v>210</v>
      </c>
    </row>
    <row r="669" spans="2:51" s="13" customFormat="1" ht="11.25">
      <c r="B669" s="156"/>
      <c r="D669" s="150" t="s">
        <v>221</v>
      </c>
      <c r="E669" s="157" t="s">
        <v>19</v>
      </c>
      <c r="F669" s="158" t="s">
        <v>2334</v>
      </c>
      <c r="H669" s="159">
        <v>-2.07</v>
      </c>
      <c r="I669" s="160"/>
      <c r="L669" s="156"/>
      <c r="M669" s="161"/>
      <c r="T669" s="162"/>
      <c r="AT669" s="157" t="s">
        <v>221</v>
      </c>
      <c r="AU669" s="157" t="s">
        <v>83</v>
      </c>
      <c r="AV669" s="13" t="s">
        <v>83</v>
      </c>
      <c r="AW669" s="13" t="s">
        <v>34</v>
      </c>
      <c r="AX669" s="13" t="s">
        <v>74</v>
      </c>
      <c r="AY669" s="157" t="s">
        <v>210</v>
      </c>
    </row>
    <row r="670" spans="2:51" s="13" customFormat="1" ht="11.25">
      <c r="B670" s="156"/>
      <c r="D670" s="150" t="s">
        <v>221</v>
      </c>
      <c r="E670" s="157" t="s">
        <v>19</v>
      </c>
      <c r="F670" s="158" t="s">
        <v>2335</v>
      </c>
      <c r="H670" s="159">
        <v>-1.99</v>
      </c>
      <c r="I670" s="160"/>
      <c r="L670" s="156"/>
      <c r="M670" s="161"/>
      <c r="T670" s="162"/>
      <c r="AT670" s="157" t="s">
        <v>221</v>
      </c>
      <c r="AU670" s="157" t="s">
        <v>83</v>
      </c>
      <c r="AV670" s="13" t="s">
        <v>83</v>
      </c>
      <c r="AW670" s="13" t="s">
        <v>34</v>
      </c>
      <c r="AX670" s="13" t="s">
        <v>74</v>
      </c>
      <c r="AY670" s="157" t="s">
        <v>210</v>
      </c>
    </row>
    <row r="671" spans="2:51" s="13" customFormat="1" ht="11.25">
      <c r="B671" s="156"/>
      <c r="D671" s="150" t="s">
        <v>221</v>
      </c>
      <c r="E671" s="157" t="s">
        <v>19</v>
      </c>
      <c r="F671" s="158" t="s">
        <v>2336</v>
      </c>
      <c r="H671" s="159">
        <v>-2.412</v>
      </c>
      <c r="I671" s="160"/>
      <c r="L671" s="156"/>
      <c r="M671" s="161"/>
      <c r="T671" s="162"/>
      <c r="AT671" s="157" t="s">
        <v>221</v>
      </c>
      <c r="AU671" s="157" t="s">
        <v>83</v>
      </c>
      <c r="AV671" s="13" t="s">
        <v>83</v>
      </c>
      <c r="AW671" s="13" t="s">
        <v>34</v>
      </c>
      <c r="AX671" s="13" t="s">
        <v>74</v>
      </c>
      <c r="AY671" s="157" t="s">
        <v>210</v>
      </c>
    </row>
    <row r="672" spans="2:51" s="13" customFormat="1" ht="11.25">
      <c r="B672" s="156"/>
      <c r="D672" s="150" t="s">
        <v>221</v>
      </c>
      <c r="E672" s="157" t="s">
        <v>19</v>
      </c>
      <c r="F672" s="158" t="s">
        <v>644</v>
      </c>
      <c r="H672" s="159">
        <v>-1.944</v>
      </c>
      <c r="I672" s="160"/>
      <c r="L672" s="156"/>
      <c r="M672" s="161"/>
      <c r="T672" s="162"/>
      <c r="AT672" s="157" t="s">
        <v>221</v>
      </c>
      <c r="AU672" s="157" t="s">
        <v>83</v>
      </c>
      <c r="AV672" s="13" t="s">
        <v>83</v>
      </c>
      <c r="AW672" s="13" t="s">
        <v>34</v>
      </c>
      <c r="AX672" s="13" t="s">
        <v>74</v>
      </c>
      <c r="AY672" s="157" t="s">
        <v>210</v>
      </c>
    </row>
    <row r="673" spans="2:51" s="13" customFormat="1" ht="11.25">
      <c r="B673" s="156"/>
      <c r="D673" s="150" t="s">
        <v>221</v>
      </c>
      <c r="E673" s="157" t="s">
        <v>19</v>
      </c>
      <c r="F673" s="158" t="s">
        <v>2337</v>
      </c>
      <c r="H673" s="159">
        <v>-2.624</v>
      </c>
      <c r="I673" s="160"/>
      <c r="L673" s="156"/>
      <c r="M673" s="161"/>
      <c r="T673" s="162"/>
      <c r="AT673" s="157" t="s">
        <v>221</v>
      </c>
      <c r="AU673" s="157" t="s">
        <v>83</v>
      </c>
      <c r="AV673" s="13" t="s">
        <v>83</v>
      </c>
      <c r="AW673" s="13" t="s">
        <v>34</v>
      </c>
      <c r="AX673" s="13" t="s">
        <v>74</v>
      </c>
      <c r="AY673" s="157" t="s">
        <v>210</v>
      </c>
    </row>
    <row r="674" spans="2:51" s="13" customFormat="1" ht="11.25">
      <c r="B674" s="156"/>
      <c r="D674" s="150" t="s">
        <v>221</v>
      </c>
      <c r="E674" s="157" t="s">
        <v>19</v>
      </c>
      <c r="F674" s="158" t="s">
        <v>2338</v>
      </c>
      <c r="H674" s="159">
        <v>2.231</v>
      </c>
      <c r="I674" s="160"/>
      <c r="L674" s="156"/>
      <c r="M674" s="161"/>
      <c r="T674" s="162"/>
      <c r="AT674" s="157" t="s">
        <v>221</v>
      </c>
      <c r="AU674" s="157" t="s">
        <v>83</v>
      </c>
      <c r="AV674" s="13" t="s">
        <v>83</v>
      </c>
      <c r="AW674" s="13" t="s">
        <v>34</v>
      </c>
      <c r="AX674" s="13" t="s">
        <v>74</v>
      </c>
      <c r="AY674" s="157" t="s">
        <v>210</v>
      </c>
    </row>
    <row r="675" spans="2:51" s="13" customFormat="1" ht="11.25">
      <c r="B675" s="156"/>
      <c r="D675" s="150" t="s">
        <v>221</v>
      </c>
      <c r="E675" s="157" t="s">
        <v>19</v>
      </c>
      <c r="F675" s="158" t="s">
        <v>2339</v>
      </c>
      <c r="H675" s="159">
        <v>26.664</v>
      </c>
      <c r="I675" s="160"/>
      <c r="L675" s="156"/>
      <c r="M675" s="161"/>
      <c r="T675" s="162"/>
      <c r="AT675" s="157" t="s">
        <v>221</v>
      </c>
      <c r="AU675" s="157" t="s">
        <v>83</v>
      </c>
      <c r="AV675" s="13" t="s">
        <v>83</v>
      </c>
      <c r="AW675" s="13" t="s">
        <v>34</v>
      </c>
      <c r="AX675" s="13" t="s">
        <v>74</v>
      </c>
      <c r="AY675" s="157" t="s">
        <v>210</v>
      </c>
    </row>
    <row r="676" spans="2:51" s="13" customFormat="1" ht="11.25">
      <c r="B676" s="156"/>
      <c r="D676" s="150" t="s">
        <v>221</v>
      </c>
      <c r="E676" s="157" t="s">
        <v>19</v>
      </c>
      <c r="F676" s="158" t="s">
        <v>2340</v>
      </c>
      <c r="H676" s="159">
        <v>-1.89</v>
      </c>
      <c r="I676" s="160"/>
      <c r="L676" s="156"/>
      <c r="M676" s="161"/>
      <c r="T676" s="162"/>
      <c r="AT676" s="157" t="s">
        <v>221</v>
      </c>
      <c r="AU676" s="157" t="s">
        <v>83</v>
      </c>
      <c r="AV676" s="13" t="s">
        <v>83</v>
      </c>
      <c r="AW676" s="13" t="s">
        <v>34</v>
      </c>
      <c r="AX676" s="13" t="s">
        <v>74</v>
      </c>
      <c r="AY676" s="157" t="s">
        <v>210</v>
      </c>
    </row>
    <row r="677" spans="2:51" s="13" customFormat="1" ht="11.25">
      <c r="B677" s="156"/>
      <c r="D677" s="150" t="s">
        <v>221</v>
      </c>
      <c r="E677" s="157" t="s">
        <v>19</v>
      </c>
      <c r="F677" s="158" t="s">
        <v>2341</v>
      </c>
      <c r="H677" s="159">
        <v>27.82</v>
      </c>
      <c r="I677" s="160"/>
      <c r="L677" s="156"/>
      <c r="M677" s="161"/>
      <c r="T677" s="162"/>
      <c r="AT677" s="157" t="s">
        <v>221</v>
      </c>
      <c r="AU677" s="157" t="s">
        <v>83</v>
      </c>
      <c r="AV677" s="13" t="s">
        <v>83</v>
      </c>
      <c r="AW677" s="13" t="s">
        <v>34</v>
      </c>
      <c r="AX677" s="13" t="s">
        <v>74</v>
      </c>
      <c r="AY677" s="157" t="s">
        <v>210</v>
      </c>
    </row>
    <row r="678" spans="2:51" s="13" customFormat="1" ht="11.25">
      <c r="B678" s="156"/>
      <c r="D678" s="150" t="s">
        <v>221</v>
      </c>
      <c r="E678" s="157" t="s">
        <v>19</v>
      </c>
      <c r="F678" s="158" t="s">
        <v>2342</v>
      </c>
      <c r="H678" s="159">
        <v>52.704</v>
      </c>
      <c r="I678" s="160"/>
      <c r="L678" s="156"/>
      <c r="M678" s="161"/>
      <c r="T678" s="162"/>
      <c r="AT678" s="157" t="s">
        <v>221</v>
      </c>
      <c r="AU678" s="157" t="s">
        <v>83</v>
      </c>
      <c r="AV678" s="13" t="s">
        <v>83</v>
      </c>
      <c r="AW678" s="13" t="s">
        <v>34</v>
      </c>
      <c r="AX678" s="13" t="s">
        <v>74</v>
      </c>
      <c r="AY678" s="157" t="s">
        <v>210</v>
      </c>
    </row>
    <row r="679" spans="2:51" s="13" customFormat="1" ht="11.25">
      <c r="B679" s="156"/>
      <c r="D679" s="150" t="s">
        <v>221</v>
      </c>
      <c r="E679" s="157" t="s">
        <v>19</v>
      </c>
      <c r="F679" s="158" t="s">
        <v>707</v>
      </c>
      <c r="H679" s="159">
        <v>-2.277</v>
      </c>
      <c r="I679" s="160"/>
      <c r="L679" s="156"/>
      <c r="M679" s="161"/>
      <c r="T679" s="162"/>
      <c r="AT679" s="157" t="s">
        <v>221</v>
      </c>
      <c r="AU679" s="157" t="s">
        <v>83</v>
      </c>
      <c r="AV679" s="13" t="s">
        <v>83</v>
      </c>
      <c r="AW679" s="13" t="s">
        <v>34</v>
      </c>
      <c r="AX679" s="13" t="s">
        <v>74</v>
      </c>
      <c r="AY679" s="157" t="s">
        <v>210</v>
      </c>
    </row>
    <row r="680" spans="2:51" s="13" customFormat="1" ht="11.25">
      <c r="B680" s="156"/>
      <c r="D680" s="150" t="s">
        <v>221</v>
      </c>
      <c r="E680" s="157" t="s">
        <v>19</v>
      </c>
      <c r="F680" s="158" t="s">
        <v>708</v>
      </c>
      <c r="H680" s="159">
        <v>-1.316</v>
      </c>
      <c r="I680" s="160"/>
      <c r="L680" s="156"/>
      <c r="M680" s="161"/>
      <c r="T680" s="162"/>
      <c r="AT680" s="157" t="s">
        <v>221</v>
      </c>
      <c r="AU680" s="157" t="s">
        <v>83</v>
      </c>
      <c r="AV680" s="13" t="s">
        <v>83</v>
      </c>
      <c r="AW680" s="13" t="s">
        <v>34</v>
      </c>
      <c r="AX680" s="13" t="s">
        <v>74</v>
      </c>
      <c r="AY680" s="157" t="s">
        <v>210</v>
      </c>
    </row>
    <row r="681" spans="2:51" s="13" customFormat="1" ht="11.25">
      <c r="B681" s="156"/>
      <c r="D681" s="150" t="s">
        <v>221</v>
      </c>
      <c r="E681" s="157" t="s">
        <v>19</v>
      </c>
      <c r="F681" s="158" t="s">
        <v>709</v>
      </c>
      <c r="H681" s="159">
        <v>1.285</v>
      </c>
      <c r="I681" s="160"/>
      <c r="L681" s="156"/>
      <c r="M681" s="161"/>
      <c r="T681" s="162"/>
      <c r="AT681" s="157" t="s">
        <v>221</v>
      </c>
      <c r="AU681" s="157" t="s">
        <v>83</v>
      </c>
      <c r="AV681" s="13" t="s">
        <v>83</v>
      </c>
      <c r="AW681" s="13" t="s">
        <v>34</v>
      </c>
      <c r="AX681" s="13" t="s">
        <v>74</v>
      </c>
      <c r="AY681" s="157" t="s">
        <v>210</v>
      </c>
    </row>
    <row r="682" spans="2:51" s="13" customFormat="1" ht="11.25">
      <c r="B682" s="156"/>
      <c r="D682" s="150" t="s">
        <v>221</v>
      </c>
      <c r="E682" s="157" t="s">
        <v>19</v>
      </c>
      <c r="F682" s="158" t="s">
        <v>710</v>
      </c>
      <c r="H682" s="159">
        <v>1.584</v>
      </c>
      <c r="I682" s="160"/>
      <c r="L682" s="156"/>
      <c r="M682" s="161"/>
      <c r="T682" s="162"/>
      <c r="AT682" s="157" t="s">
        <v>221</v>
      </c>
      <c r="AU682" s="157" t="s">
        <v>83</v>
      </c>
      <c r="AV682" s="13" t="s">
        <v>83</v>
      </c>
      <c r="AW682" s="13" t="s">
        <v>34</v>
      </c>
      <c r="AX682" s="13" t="s">
        <v>74</v>
      </c>
      <c r="AY682" s="157" t="s">
        <v>210</v>
      </c>
    </row>
    <row r="683" spans="2:51" s="13" customFormat="1" ht="11.25">
      <c r="B683" s="156"/>
      <c r="D683" s="150" t="s">
        <v>221</v>
      </c>
      <c r="E683" s="157" t="s">
        <v>19</v>
      </c>
      <c r="F683" s="158" t="s">
        <v>2343</v>
      </c>
      <c r="H683" s="159">
        <v>-1.242</v>
      </c>
      <c r="I683" s="160"/>
      <c r="L683" s="156"/>
      <c r="M683" s="161"/>
      <c r="T683" s="162"/>
      <c r="AT683" s="157" t="s">
        <v>221</v>
      </c>
      <c r="AU683" s="157" t="s">
        <v>83</v>
      </c>
      <c r="AV683" s="13" t="s">
        <v>83</v>
      </c>
      <c r="AW683" s="13" t="s">
        <v>34</v>
      </c>
      <c r="AX683" s="13" t="s">
        <v>74</v>
      </c>
      <c r="AY683" s="157" t="s">
        <v>210</v>
      </c>
    </row>
    <row r="684" spans="2:51" s="13" customFormat="1" ht="11.25">
      <c r="B684" s="156"/>
      <c r="D684" s="150" t="s">
        <v>221</v>
      </c>
      <c r="E684" s="157" t="s">
        <v>19</v>
      </c>
      <c r="F684" s="158" t="s">
        <v>712</v>
      </c>
      <c r="H684" s="159">
        <v>1.25</v>
      </c>
      <c r="I684" s="160"/>
      <c r="L684" s="156"/>
      <c r="M684" s="161"/>
      <c r="T684" s="162"/>
      <c r="AT684" s="157" t="s">
        <v>221</v>
      </c>
      <c r="AU684" s="157" t="s">
        <v>83</v>
      </c>
      <c r="AV684" s="13" t="s">
        <v>83</v>
      </c>
      <c r="AW684" s="13" t="s">
        <v>34</v>
      </c>
      <c r="AX684" s="13" t="s">
        <v>74</v>
      </c>
      <c r="AY684" s="157" t="s">
        <v>210</v>
      </c>
    </row>
    <row r="685" spans="2:51" s="13" customFormat="1" ht="11.25">
      <c r="B685" s="156"/>
      <c r="D685" s="150" t="s">
        <v>221</v>
      </c>
      <c r="E685" s="157" t="s">
        <v>19</v>
      </c>
      <c r="F685" s="158" t="s">
        <v>713</v>
      </c>
      <c r="H685" s="159">
        <v>1.457</v>
      </c>
      <c r="I685" s="160"/>
      <c r="L685" s="156"/>
      <c r="M685" s="161"/>
      <c r="T685" s="162"/>
      <c r="AT685" s="157" t="s">
        <v>221</v>
      </c>
      <c r="AU685" s="157" t="s">
        <v>83</v>
      </c>
      <c r="AV685" s="13" t="s">
        <v>83</v>
      </c>
      <c r="AW685" s="13" t="s">
        <v>34</v>
      </c>
      <c r="AX685" s="13" t="s">
        <v>74</v>
      </c>
      <c r="AY685" s="157" t="s">
        <v>210</v>
      </c>
    </row>
    <row r="686" spans="2:51" s="13" customFormat="1" ht="11.25">
      <c r="B686" s="156"/>
      <c r="D686" s="150" t="s">
        <v>221</v>
      </c>
      <c r="E686" s="157" t="s">
        <v>19</v>
      </c>
      <c r="F686" s="158" t="s">
        <v>714</v>
      </c>
      <c r="H686" s="159">
        <v>-1.804</v>
      </c>
      <c r="I686" s="160"/>
      <c r="L686" s="156"/>
      <c r="M686" s="161"/>
      <c r="T686" s="162"/>
      <c r="AT686" s="157" t="s">
        <v>221</v>
      </c>
      <c r="AU686" s="157" t="s">
        <v>83</v>
      </c>
      <c r="AV686" s="13" t="s">
        <v>83</v>
      </c>
      <c r="AW686" s="13" t="s">
        <v>34</v>
      </c>
      <c r="AX686" s="13" t="s">
        <v>74</v>
      </c>
      <c r="AY686" s="157" t="s">
        <v>210</v>
      </c>
    </row>
    <row r="687" spans="2:51" s="13" customFormat="1" ht="11.25">
      <c r="B687" s="156"/>
      <c r="D687" s="150" t="s">
        <v>221</v>
      </c>
      <c r="E687" s="157" t="s">
        <v>19</v>
      </c>
      <c r="F687" s="158" t="s">
        <v>715</v>
      </c>
      <c r="H687" s="159">
        <v>2.758</v>
      </c>
      <c r="I687" s="160"/>
      <c r="L687" s="156"/>
      <c r="M687" s="161"/>
      <c r="T687" s="162"/>
      <c r="AT687" s="157" t="s">
        <v>221</v>
      </c>
      <c r="AU687" s="157" t="s">
        <v>83</v>
      </c>
      <c r="AV687" s="13" t="s">
        <v>83</v>
      </c>
      <c r="AW687" s="13" t="s">
        <v>34</v>
      </c>
      <c r="AX687" s="13" t="s">
        <v>74</v>
      </c>
      <c r="AY687" s="157" t="s">
        <v>210</v>
      </c>
    </row>
    <row r="688" spans="2:51" s="13" customFormat="1" ht="11.25">
      <c r="B688" s="156"/>
      <c r="D688" s="150" t="s">
        <v>221</v>
      </c>
      <c r="E688" s="157" t="s">
        <v>19</v>
      </c>
      <c r="F688" s="158" t="s">
        <v>2344</v>
      </c>
      <c r="H688" s="159">
        <v>52.844</v>
      </c>
      <c r="I688" s="160"/>
      <c r="L688" s="156"/>
      <c r="M688" s="161"/>
      <c r="T688" s="162"/>
      <c r="AT688" s="157" t="s">
        <v>221</v>
      </c>
      <c r="AU688" s="157" t="s">
        <v>83</v>
      </c>
      <c r="AV688" s="13" t="s">
        <v>83</v>
      </c>
      <c r="AW688" s="13" t="s">
        <v>34</v>
      </c>
      <c r="AX688" s="13" t="s">
        <v>74</v>
      </c>
      <c r="AY688" s="157" t="s">
        <v>210</v>
      </c>
    </row>
    <row r="689" spans="2:51" s="13" customFormat="1" ht="11.25">
      <c r="B689" s="156"/>
      <c r="D689" s="150" t="s">
        <v>221</v>
      </c>
      <c r="E689" s="157" t="s">
        <v>19</v>
      </c>
      <c r="F689" s="158" t="s">
        <v>2345</v>
      </c>
      <c r="H689" s="159">
        <v>-1.99</v>
      </c>
      <c r="I689" s="160"/>
      <c r="L689" s="156"/>
      <c r="M689" s="161"/>
      <c r="T689" s="162"/>
      <c r="AT689" s="157" t="s">
        <v>221</v>
      </c>
      <c r="AU689" s="157" t="s">
        <v>83</v>
      </c>
      <c r="AV689" s="13" t="s">
        <v>83</v>
      </c>
      <c r="AW689" s="13" t="s">
        <v>34</v>
      </c>
      <c r="AX689" s="13" t="s">
        <v>74</v>
      </c>
      <c r="AY689" s="157" t="s">
        <v>210</v>
      </c>
    </row>
    <row r="690" spans="2:51" s="13" customFormat="1" ht="11.25">
      <c r="B690" s="156"/>
      <c r="D690" s="150" t="s">
        <v>221</v>
      </c>
      <c r="E690" s="157" t="s">
        <v>19</v>
      </c>
      <c r="F690" s="158" t="s">
        <v>648</v>
      </c>
      <c r="H690" s="159">
        <v>-1.304</v>
      </c>
      <c r="I690" s="160"/>
      <c r="L690" s="156"/>
      <c r="M690" s="161"/>
      <c r="T690" s="162"/>
      <c r="AT690" s="157" t="s">
        <v>221</v>
      </c>
      <c r="AU690" s="157" t="s">
        <v>83</v>
      </c>
      <c r="AV690" s="13" t="s">
        <v>83</v>
      </c>
      <c r="AW690" s="13" t="s">
        <v>34</v>
      </c>
      <c r="AX690" s="13" t="s">
        <v>74</v>
      </c>
      <c r="AY690" s="157" t="s">
        <v>210</v>
      </c>
    </row>
    <row r="691" spans="2:51" s="13" customFormat="1" ht="11.25">
      <c r="B691" s="156"/>
      <c r="D691" s="150" t="s">
        <v>221</v>
      </c>
      <c r="E691" s="157" t="s">
        <v>19</v>
      </c>
      <c r="F691" s="158" t="s">
        <v>649</v>
      </c>
      <c r="H691" s="159">
        <v>0.647</v>
      </c>
      <c r="I691" s="160"/>
      <c r="L691" s="156"/>
      <c r="M691" s="161"/>
      <c r="T691" s="162"/>
      <c r="AT691" s="157" t="s">
        <v>221</v>
      </c>
      <c r="AU691" s="157" t="s">
        <v>83</v>
      </c>
      <c r="AV691" s="13" t="s">
        <v>83</v>
      </c>
      <c r="AW691" s="13" t="s">
        <v>34</v>
      </c>
      <c r="AX691" s="13" t="s">
        <v>74</v>
      </c>
      <c r="AY691" s="157" t="s">
        <v>210</v>
      </c>
    </row>
    <row r="692" spans="2:51" s="13" customFormat="1" ht="11.25">
      <c r="B692" s="156"/>
      <c r="D692" s="150" t="s">
        <v>221</v>
      </c>
      <c r="E692" s="157" t="s">
        <v>19</v>
      </c>
      <c r="F692" s="158" t="s">
        <v>650</v>
      </c>
      <c r="H692" s="159">
        <v>1.207</v>
      </c>
      <c r="I692" s="160"/>
      <c r="L692" s="156"/>
      <c r="M692" s="161"/>
      <c r="T692" s="162"/>
      <c r="AT692" s="157" t="s">
        <v>221</v>
      </c>
      <c r="AU692" s="157" t="s">
        <v>83</v>
      </c>
      <c r="AV692" s="13" t="s">
        <v>83</v>
      </c>
      <c r="AW692" s="13" t="s">
        <v>34</v>
      </c>
      <c r="AX692" s="13" t="s">
        <v>74</v>
      </c>
      <c r="AY692" s="157" t="s">
        <v>210</v>
      </c>
    </row>
    <row r="693" spans="2:51" s="13" customFormat="1" ht="11.25">
      <c r="B693" s="156"/>
      <c r="D693" s="150" t="s">
        <v>221</v>
      </c>
      <c r="E693" s="157" t="s">
        <v>19</v>
      </c>
      <c r="F693" s="158" t="s">
        <v>645</v>
      </c>
      <c r="H693" s="159">
        <v>-1.258</v>
      </c>
      <c r="I693" s="160"/>
      <c r="L693" s="156"/>
      <c r="M693" s="161"/>
      <c r="T693" s="162"/>
      <c r="AT693" s="157" t="s">
        <v>221</v>
      </c>
      <c r="AU693" s="157" t="s">
        <v>83</v>
      </c>
      <c r="AV693" s="13" t="s">
        <v>83</v>
      </c>
      <c r="AW693" s="13" t="s">
        <v>34</v>
      </c>
      <c r="AX693" s="13" t="s">
        <v>74</v>
      </c>
      <c r="AY693" s="157" t="s">
        <v>210</v>
      </c>
    </row>
    <row r="694" spans="2:51" s="13" customFormat="1" ht="11.25">
      <c r="B694" s="156"/>
      <c r="D694" s="150" t="s">
        <v>221</v>
      </c>
      <c r="E694" s="157" t="s">
        <v>19</v>
      </c>
      <c r="F694" s="158" t="s">
        <v>646</v>
      </c>
      <c r="H694" s="159">
        <v>0.875</v>
      </c>
      <c r="I694" s="160"/>
      <c r="L694" s="156"/>
      <c r="M694" s="161"/>
      <c r="T694" s="162"/>
      <c r="AT694" s="157" t="s">
        <v>221</v>
      </c>
      <c r="AU694" s="157" t="s">
        <v>83</v>
      </c>
      <c r="AV694" s="13" t="s">
        <v>83</v>
      </c>
      <c r="AW694" s="13" t="s">
        <v>34</v>
      </c>
      <c r="AX694" s="13" t="s">
        <v>74</v>
      </c>
      <c r="AY694" s="157" t="s">
        <v>210</v>
      </c>
    </row>
    <row r="695" spans="2:51" s="13" customFormat="1" ht="11.25">
      <c r="B695" s="156"/>
      <c r="D695" s="150" t="s">
        <v>221</v>
      </c>
      <c r="E695" s="157" t="s">
        <v>19</v>
      </c>
      <c r="F695" s="158" t="s">
        <v>647</v>
      </c>
      <c r="H695" s="159">
        <v>1.197</v>
      </c>
      <c r="I695" s="160"/>
      <c r="L695" s="156"/>
      <c r="M695" s="161"/>
      <c r="T695" s="162"/>
      <c r="AT695" s="157" t="s">
        <v>221</v>
      </c>
      <c r="AU695" s="157" t="s">
        <v>83</v>
      </c>
      <c r="AV695" s="13" t="s">
        <v>83</v>
      </c>
      <c r="AW695" s="13" t="s">
        <v>34</v>
      </c>
      <c r="AX695" s="13" t="s">
        <v>74</v>
      </c>
      <c r="AY695" s="157" t="s">
        <v>210</v>
      </c>
    </row>
    <row r="696" spans="2:51" s="13" customFormat="1" ht="11.25">
      <c r="B696" s="156"/>
      <c r="D696" s="150" t="s">
        <v>221</v>
      </c>
      <c r="E696" s="157" t="s">
        <v>19</v>
      </c>
      <c r="F696" s="158" t="s">
        <v>2354</v>
      </c>
      <c r="H696" s="159">
        <v>24.411</v>
      </c>
      <c r="I696" s="160"/>
      <c r="L696" s="156"/>
      <c r="M696" s="161"/>
      <c r="T696" s="162"/>
      <c r="AT696" s="157" t="s">
        <v>221</v>
      </c>
      <c r="AU696" s="157" t="s">
        <v>83</v>
      </c>
      <c r="AV696" s="13" t="s">
        <v>83</v>
      </c>
      <c r="AW696" s="13" t="s">
        <v>34</v>
      </c>
      <c r="AX696" s="13" t="s">
        <v>74</v>
      </c>
      <c r="AY696" s="157" t="s">
        <v>210</v>
      </c>
    </row>
    <row r="697" spans="2:51" s="13" customFormat="1" ht="11.25">
      <c r="B697" s="156"/>
      <c r="D697" s="150" t="s">
        <v>221</v>
      </c>
      <c r="E697" s="157" t="s">
        <v>19</v>
      </c>
      <c r="F697" s="158" t="s">
        <v>2330</v>
      </c>
      <c r="H697" s="159">
        <v>-1.89</v>
      </c>
      <c r="I697" s="160"/>
      <c r="L697" s="156"/>
      <c r="M697" s="161"/>
      <c r="T697" s="162"/>
      <c r="AT697" s="157" t="s">
        <v>221</v>
      </c>
      <c r="AU697" s="157" t="s">
        <v>83</v>
      </c>
      <c r="AV697" s="13" t="s">
        <v>83</v>
      </c>
      <c r="AW697" s="13" t="s">
        <v>34</v>
      </c>
      <c r="AX697" s="13" t="s">
        <v>74</v>
      </c>
      <c r="AY697" s="157" t="s">
        <v>210</v>
      </c>
    </row>
    <row r="698" spans="2:51" s="13" customFormat="1" ht="11.25">
      <c r="B698" s="156"/>
      <c r="D698" s="150" t="s">
        <v>221</v>
      </c>
      <c r="E698" s="157" t="s">
        <v>19</v>
      </c>
      <c r="F698" s="158" t="s">
        <v>2355</v>
      </c>
      <c r="H698" s="159">
        <v>6.758</v>
      </c>
      <c r="I698" s="160"/>
      <c r="L698" s="156"/>
      <c r="M698" s="161"/>
      <c r="T698" s="162"/>
      <c r="AT698" s="157" t="s">
        <v>221</v>
      </c>
      <c r="AU698" s="157" t="s">
        <v>83</v>
      </c>
      <c r="AV698" s="13" t="s">
        <v>83</v>
      </c>
      <c r="AW698" s="13" t="s">
        <v>34</v>
      </c>
      <c r="AX698" s="13" t="s">
        <v>74</v>
      </c>
      <c r="AY698" s="157" t="s">
        <v>210</v>
      </c>
    </row>
    <row r="699" spans="2:51" s="13" customFormat="1" ht="11.25">
      <c r="B699" s="156"/>
      <c r="D699" s="150" t="s">
        <v>221</v>
      </c>
      <c r="E699" s="157" t="s">
        <v>19</v>
      </c>
      <c r="F699" s="158" t="s">
        <v>2352</v>
      </c>
      <c r="H699" s="159">
        <v>-1.47</v>
      </c>
      <c r="I699" s="160"/>
      <c r="L699" s="156"/>
      <c r="M699" s="161"/>
      <c r="T699" s="162"/>
      <c r="AT699" s="157" t="s">
        <v>221</v>
      </c>
      <c r="AU699" s="157" t="s">
        <v>83</v>
      </c>
      <c r="AV699" s="13" t="s">
        <v>83</v>
      </c>
      <c r="AW699" s="13" t="s">
        <v>34</v>
      </c>
      <c r="AX699" s="13" t="s">
        <v>74</v>
      </c>
      <c r="AY699" s="157" t="s">
        <v>210</v>
      </c>
    </row>
    <row r="700" spans="2:51" s="13" customFormat="1" ht="11.25">
      <c r="B700" s="156"/>
      <c r="D700" s="150" t="s">
        <v>221</v>
      </c>
      <c r="E700" s="157" t="s">
        <v>19</v>
      </c>
      <c r="F700" s="158" t="s">
        <v>2356</v>
      </c>
      <c r="H700" s="159">
        <v>-1.264</v>
      </c>
      <c r="I700" s="160"/>
      <c r="L700" s="156"/>
      <c r="M700" s="161"/>
      <c r="T700" s="162"/>
      <c r="AT700" s="157" t="s">
        <v>221</v>
      </c>
      <c r="AU700" s="157" t="s">
        <v>83</v>
      </c>
      <c r="AV700" s="13" t="s">
        <v>83</v>
      </c>
      <c r="AW700" s="13" t="s">
        <v>34</v>
      </c>
      <c r="AX700" s="13" t="s">
        <v>74</v>
      </c>
      <c r="AY700" s="157" t="s">
        <v>210</v>
      </c>
    </row>
    <row r="701" spans="2:51" s="13" customFormat="1" ht="11.25">
      <c r="B701" s="156"/>
      <c r="D701" s="150" t="s">
        <v>221</v>
      </c>
      <c r="E701" s="157" t="s">
        <v>19</v>
      </c>
      <c r="F701" s="158" t="s">
        <v>2357</v>
      </c>
      <c r="H701" s="159">
        <v>23.729</v>
      </c>
      <c r="I701" s="160"/>
      <c r="L701" s="156"/>
      <c r="M701" s="161"/>
      <c r="T701" s="162"/>
      <c r="AT701" s="157" t="s">
        <v>221</v>
      </c>
      <c r="AU701" s="157" t="s">
        <v>83</v>
      </c>
      <c r="AV701" s="13" t="s">
        <v>83</v>
      </c>
      <c r="AW701" s="13" t="s">
        <v>34</v>
      </c>
      <c r="AX701" s="13" t="s">
        <v>74</v>
      </c>
      <c r="AY701" s="157" t="s">
        <v>210</v>
      </c>
    </row>
    <row r="702" spans="2:51" s="13" customFormat="1" ht="11.25">
      <c r="B702" s="156"/>
      <c r="D702" s="150" t="s">
        <v>221</v>
      </c>
      <c r="E702" s="157" t="s">
        <v>19</v>
      </c>
      <c r="F702" s="158" t="s">
        <v>2356</v>
      </c>
      <c r="H702" s="159">
        <v>-1.264</v>
      </c>
      <c r="I702" s="160"/>
      <c r="L702" s="156"/>
      <c r="M702" s="161"/>
      <c r="T702" s="162"/>
      <c r="AT702" s="157" t="s">
        <v>221</v>
      </c>
      <c r="AU702" s="157" t="s">
        <v>83</v>
      </c>
      <c r="AV702" s="13" t="s">
        <v>83</v>
      </c>
      <c r="AW702" s="13" t="s">
        <v>34</v>
      </c>
      <c r="AX702" s="13" t="s">
        <v>74</v>
      </c>
      <c r="AY702" s="157" t="s">
        <v>210</v>
      </c>
    </row>
    <row r="703" spans="2:51" s="13" customFormat="1" ht="11.25">
      <c r="B703" s="156"/>
      <c r="D703" s="150" t="s">
        <v>221</v>
      </c>
      <c r="E703" s="157" t="s">
        <v>19</v>
      </c>
      <c r="F703" s="158" t="s">
        <v>2358</v>
      </c>
      <c r="H703" s="159">
        <v>2.981</v>
      </c>
      <c r="I703" s="160"/>
      <c r="L703" s="156"/>
      <c r="M703" s="161"/>
      <c r="T703" s="162"/>
      <c r="AT703" s="157" t="s">
        <v>221</v>
      </c>
      <c r="AU703" s="157" t="s">
        <v>83</v>
      </c>
      <c r="AV703" s="13" t="s">
        <v>83</v>
      </c>
      <c r="AW703" s="13" t="s">
        <v>34</v>
      </c>
      <c r="AX703" s="13" t="s">
        <v>74</v>
      </c>
      <c r="AY703" s="157" t="s">
        <v>210</v>
      </c>
    </row>
    <row r="704" spans="2:51" s="14" customFormat="1" ht="11.25">
      <c r="B704" s="163"/>
      <c r="D704" s="150" t="s">
        <v>221</v>
      </c>
      <c r="E704" s="164" t="s">
        <v>19</v>
      </c>
      <c r="F704" s="165" t="s">
        <v>234</v>
      </c>
      <c r="H704" s="166">
        <v>418.225</v>
      </c>
      <c r="I704" s="167"/>
      <c r="L704" s="163"/>
      <c r="M704" s="168"/>
      <c r="T704" s="169"/>
      <c r="AT704" s="164" t="s">
        <v>221</v>
      </c>
      <c r="AU704" s="164" t="s">
        <v>83</v>
      </c>
      <c r="AV704" s="14" t="s">
        <v>91</v>
      </c>
      <c r="AW704" s="14" t="s">
        <v>34</v>
      </c>
      <c r="AX704" s="14" t="s">
        <v>74</v>
      </c>
      <c r="AY704" s="164" t="s">
        <v>210</v>
      </c>
    </row>
    <row r="705" spans="2:51" s="12" customFormat="1" ht="11.25">
      <c r="B705" s="149"/>
      <c r="D705" s="150" t="s">
        <v>221</v>
      </c>
      <c r="E705" s="151" t="s">
        <v>19</v>
      </c>
      <c r="F705" s="152" t="s">
        <v>558</v>
      </c>
      <c r="H705" s="151" t="s">
        <v>19</v>
      </c>
      <c r="I705" s="153"/>
      <c r="L705" s="149"/>
      <c r="M705" s="154"/>
      <c r="T705" s="155"/>
      <c r="AT705" s="151" t="s">
        <v>221</v>
      </c>
      <c r="AU705" s="151" t="s">
        <v>83</v>
      </c>
      <c r="AV705" s="12" t="s">
        <v>81</v>
      </c>
      <c r="AW705" s="12" t="s">
        <v>34</v>
      </c>
      <c r="AX705" s="12" t="s">
        <v>74</v>
      </c>
      <c r="AY705" s="151" t="s">
        <v>210</v>
      </c>
    </row>
    <row r="706" spans="2:51" s="13" customFormat="1" ht="11.25">
      <c r="B706" s="156"/>
      <c r="D706" s="150" t="s">
        <v>221</v>
      </c>
      <c r="E706" s="157" t="s">
        <v>19</v>
      </c>
      <c r="F706" s="158" t="s">
        <v>2360</v>
      </c>
      <c r="H706" s="159">
        <v>46.151</v>
      </c>
      <c r="I706" s="160"/>
      <c r="L706" s="156"/>
      <c r="M706" s="161"/>
      <c r="T706" s="162"/>
      <c r="AT706" s="157" t="s">
        <v>221</v>
      </c>
      <c r="AU706" s="157" t="s">
        <v>83</v>
      </c>
      <c r="AV706" s="13" t="s">
        <v>83</v>
      </c>
      <c r="AW706" s="13" t="s">
        <v>34</v>
      </c>
      <c r="AX706" s="13" t="s">
        <v>74</v>
      </c>
      <c r="AY706" s="157" t="s">
        <v>210</v>
      </c>
    </row>
    <row r="707" spans="2:51" s="13" customFormat="1" ht="11.25">
      <c r="B707" s="156"/>
      <c r="D707" s="150" t="s">
        <v>221</v>
      </c>
      <c r="E707" s="157" t="s">
        <v>19</v>
      </c>
      <c r="F707" s="158" t="s">
        <v>837</v>
      </c>
      <c r="H707" s="159">
        <v>0.71</v>
      </c>
      <c r="I707" s="160"/>
      <c r="L707" s="156"/>
      <c r="M707" s="161"/>
      <c r="T707" s="162"/>
      <c r="AT707" s="157" t="s">
        <v>221</v>
      </c>
      <c r="AU707" s="157" t="s">
        <v>83</v>
      </c>
      <c r="AV707" s="13" t="s">
        <v>83</v>
      </c>
      <c r="AW707" s="13" t="s">
        <v>34</v>
      </c>
      <c r="AX707" s="13" t="s">
        <v>74</v>
      </c>
      <c r="AY707" s="157" t="s">
        <v>210</v>
      </c>
    </row>
    <row r="708" spans="2:51" s="13" customFormat="1" ht="11.25">
      <c r="B708" s="156"/>
      <c r="D708" s="150" t="s">
        <v>221</v>
      </c>
      <c r="E708" s="157" t="s">
        <v>19</v>
      </c>
      <c r="F708" s="158" t="s">
        <v>2361</v>
      </c>
      <c r="H708" s="159">
        <v>-1.165</v>
      </c>
      <c r="I708" s="160"/>
      <c r="L708" s="156"/>
      <c r="M708" s="161"/>
      <c r="T708" s="162"/>
      <c r="AT708" s="157" t="s">
        <v>221</v>
      </c>
      <c r="AU708" s="157" t="s">
        <v>83</v>
      </c>
      <c r="AV708" s="13" t="s">
        <v>83</v>
      </c>
      <c r="AW708" s="13" t="s">
        <v>34</v>
      </c>
      <c r="AX708" s="13" t="s">
        <v>74</v>
      </c>
      <c r="AY708" s="157" t="s">
        <v>210</v>
      </c>
    </row>
    <row r="709" spans="2:51" s="13" customFormat="1" ht="11.25">
      <c r="B709" s="156"/>
      <c r="D709" s="150" t="s">
        <v>221</v>
      </c>
      <c r="E709" s="157" t="s">
        <v>19</v>
      </c>
      <c r="F709" s="158" t="s">
        <v>839</v>
      </c>
      <c r="H709" s="159">
        <v>4.475</v>
      </c>
      <c r="I709" s="160"/>
      <c r="L709" s="156"/>
      <c r="M709" s="161"/>
      <c r="T709" s="162"/>
      <c r="AT709" s="157" t="s">
        <v>221</v>
      </c>
      <c r="AU709" s="157" t="s">
        <v>83</v>
      </c>
      <c r="AV709" s="13" t="s">
        <v>83</v>
      </c>
      <c r="AW709" s="13" t="s">
        <v>34</v>
      </c>
      <c r="AX709" s="13" t="s">
        <v>74</v>
      </c>
      <c r="AY709" s="157" t="s">
        <v>210</v>
      </c>
    </row>
    <row r="710" spans="2:51" s="13" customFormat="1" ht="11.25">
      <c r="B710" s="156"/>
      <c r="D710" s="150" t="s">
        <v>221</v>
      </c>
      <c r="E710" s="157" t="s">
        <v>19</v>
      </c>
      <c r="F710" s="158" t="s">
        <v>840</v>
      </c>
      <c r="H710" s="159">
        <v>0.162</v>
      </c>
      <c r="I710" s="160"/>
      <c r="L710" s="156"/>
      <c r="M710" s="161"/>
      <c r="T710" s="162"/>
      <c r="AT710" s="157" t="s">
        <v>221</v>
      </c>
      <c r="AU710" s="157" t="s">
        <v>83</v>
      </c>
      <c r="AV710" s="13" t="s">
        <v>83</v>
      </c>
      <c r="AW710" s="13" t="s">
        <v>34</v>
      </c>
      <c r="AX710" s="13" t="s">
        <v>74</v>
      </c>
      <c r="AY710" s="157" t="s">
        <v>210</v>
      </c>
    </row>
    <row r="711" spans="2:51" s="13" customFormat="1" ht="11.25">
      <c r="B711" s="156"/>
      <c r="D711" s="150" t="s">
        <v>221</v>
      </c>
      <c r="E711" s="157" t="s">
        <v>19</v>
      </c>
      <c r="F711" s="158" t="s">
        <v>2362</v>
      </c>
      <c r="H711" s="159">
        <v>-0.534</v>
      </c>
      <c r="I711" s="160"/>
      <c r="L711" s="156"/>
      <c r="M711" s="161"/>
      <c r="T711" s="162"/>
      <c r="AT711" s="157" t="s">
        <v>221</v>
      </c>
      <c r="AU711" s="157" t="s">
        <v>83</v>
      </c>
      <c r="AV711" s="13" t="s">
        <v>83</v>
      </c>
      <c r="AW711" s="13" t="s">
        <v>34</v>
      </c>
      <c r="AX711" s="13" t="s">
        <v>74</v>
      </c>
      <c r="AY711" s="157" t="s">
        <v>210</v>
      </c>
    </row>
    <row r="712" spans="2:51" s="13" customFormat="1" ht="11.25">
      <c r="B712" s="156"/>
      <c r="D712" s="150" t="s">
        <v>221</v>
      </c>
      <c r="E712" s="157" t="s">
        <v>19</v>
      </c>
      <c r="F712" s="158" t="s">
        <v>842</v>
      </c>
      <c r="H712" s="159">
        <v>1.401</v>
      </c>
      <c r="I712" s="160"/>
      <c r="L712" s="156"/>
      <c r="M712" s="161"/>
      <c r="T712" s="162"/>
      <c r="AT712" s="157" t="s">
        <v>221</v>
      </c>
      <c r="AU712" s="157" t="s">
        <v>83</v>
      </c>
      <c r="AV712" s="13" t="s">
        <v>83</v>
      </c>
      <c r="AW712" s="13" t="s">
        <v>34</v>
      </c>
      <c r="AX712" s="13" t="s">
        <v>74</v>
      </c>
      <c r="AY712" s="157" t="s">
        <v>210</v>
      </c>
    </row>
    <row r="713" spans="2:51" s="13" customFormat="1" ht="11.25">
      <c r="B713" s="156"/>
      <c r="D713" s="150" t="s">
        <v>221</v>
      </c>
      <c r="E713" s="157" t="s">
        <v>19</v>
      </c>
      <c r="F713" s="158" t="s">
        <v>843</v>
      </c>
      <c r="H713" s="159">
        <v>0.677</v>
      </c>
      <c r="I713" s="160"/>
      <c r="L713" s="156"/>
      <c r="M713" s="161"/>
      <c r="T713" s="162"/>
      <c r="AT713" s="157" t="s">
        <v>221</v>
      </c>
      <c r="AU713" s="157" t="s">
        <v>83</v>
      </c>
      <c r="AV713" s="13" t="s">
        <v>83</v>
      </c>
      <c r="AW713" s="13" t="s">
        <v>34</v>
      </c>
      <c r="AX713" s="13" t="s">
        <v>74</v>
      </c>
      <c r="AY713" s="157" t="s">
        <v>210</v>
      </c>
    </row>
    <row r="714" spans="2:51" s="13" customFormat="1" ht="11.25">
      <c r="B714" s="156"/>
      <c r="D714" s="150" t="s">
        <v>221</v>
      </c>
      <c r="E714" s="157" t="s">
        <v>19</v>
      </c>
      <c r="F714" s="158" t="s">
        <v>2363</v>
      </c>
      <c r="H714" s="159">
        <v>-1.487</v>
      </c>
      <c r="I714" s="160"/>
      <c r="L714" s="156"/>
      <c r="M714" s="161"/>
      <c r="T714" s="162"/>
      <c r="AT714" s="157" t="s">
        <v>221</v>
      </c>
      <c r="AU714" s="157" t="s">
        <v>83</v>
      </c>
      <c r="AV714" s="13" t="s">
        <v>83</v>
      </c>
      <c r="AW714" s="13" t="s">
        <v>34</v>
      </c>
      <c r="AX714" s="13" t="s">
        <v>74</v>
      </c>
      <c r="AY714" s="157" t="s">
        <v>210</v>
      </c>
    </row>
    <row r="715" spans="2:51" s="13" customFormat="1" ht="11.25">
      <c r="B715" s="156"/>
      <c r="D715" s="150" t="s">
        <v>221</v>
      </c>
      <c r="E715" s="157" t="s">
        <v>19</v>
      </c>
      <c r="F715" s="158" t="s">
        <v>845</v>
      </c>
      <c r="H715" s="159">
        <v>0.78</v>
      </c>
      <c r="I715" s="160"/>
      <c r="L715" s="156"/>
      <c r="M715" s="161"/>
      <c r="T715" s="162"/>
      <c r="AT715" s="157" t="s">
        <v>221</v>
      </c>
      <c r="AU715" s="157" t="s">
        <v>83</v>
      </c>
      <c r="AV715" s="13" t="s">
        <v>83</v>
      </c>
      <c r="AW715" s="13" t="s">
        <v>34</v>
      </c>
      <c r="AX715" s="13" t="s">
        <v>74</v>
      </c>
      <c r="AY715" s="157" t="s">
        <v>210</v>
      </c>
    </row>
    <row r="716" spans="2:51" s="14" customFormat="1" ht="11.25">
      <c r="B716" s="163"/>
      <c r="D716" s="150" t="s">
        <v>221</v>
      </c>
      <c r="E716" s="164" t="s">
        <v>19</v>
      </c>
      <c r="F716" s="165" t="s">
        <v>234</v>
      </c>
      <c r="H716" s="166">
        <v>51.17</v>
      </c>
      <c r="I716" s="167"/>
      <c r="L716" s="163"/>
      <c r="M716" s="168"/>
      <c r="T716" s="169"/>
      <c r="AT716" s="164" t="s">
        <v>221</v>
      </c>
      <c r="AU716" s="164" t="s">
        <v>83</v>
      </c>
      <c r="AV716" s="14" t="s">
        <v>91</v>
      </c>
      <c r="AW716" s="14" t="s">
        <v>34</v>
      </c>
      <c r="AX716" s="14" t="s">
        <v>74</v>
      </c>
      <c r="AY716" s="164" t="s">
        <v>210</v>
      </c>
    </row>
    <row r="717" spans="2:51" s="12" customFormat="1" ht="11.25">
      <c r="B717" s="149"/>
      <c r="D717" s="150" t="s">
        <v>221</v>
      </c>
      <c r="E717" s="151" t="s">
        <v>19</v>
      </c>
      <c r="F717" s="152" t="s">
        <v>668</v>
      </c>
      <c r="H717" s="151" t="s">
        <v>19</v>
      </c>
      <c r="I717" s="153"/>
      <c r="L717" s="149"/>
      <c r="M717" s="154"/>
      <c r="T717" s="155"/>
      <c r="AT717" s="151" t="s">
        <v>221</v>
      </c>
      <c r="AU717" s="151" t="s">
        <v>83</v>
      </c>
      <c r="AV717" s="12" t="s">
        <v>81</v>
      </c>
      <c r="AW717" s="12" t="s">
        <v>34</v>
      </c>
      <c r="AX717" s="12" t="s">
        <v>74</v>
      </c>
      <c r="AY717" s="151" t="s">
        <v>210</v>
      </c>
    </row>
    <row r="718" spans="2:51" s="13" customFormat="1" ht="11.25">
      <c r="B718" s="156"/>
      <c r="D718" s="150" t="s">
        <v>221</v>
      </c>
      <c r="E718" s="157" t="s">
        <v>19</v>
      </c>
      <c r="F718" s="158" t="s">
        <v>669</v>
      </c>
      <c r="H718" s="159">
        <v>18.22</v>
      </c>
      <c r="I718" s="160"/>
      <c r="L718" s="156"/>
      <c r="M718" s="161"/>
      <c r="T718" s="162"/>
      <c r="AT718" s="157" t="s">
        <v>221</v>
      </c>
      <c r="AU718" s="157" t="s">
        <v>83</v>
      </c>
      <c r="AV718" s="13" t="s">
        <v>83</v>
      </c>
      <c r="AW718" s="13" t="s">
        <v>34</v>
      </c>
      <c r="AX718" s="13" t="s">
        <v>74</v>
      </c>
      <c r="AY718" s="157" t="s">
        <v>210</v>
      </c>
    </row>
    <row r="719" spans="2:51" s="13" customFormat="1" ht="11.25">
      <c r="B719" s="156"/>
      <c r="D719" s="150" t="s">
        <v>221</v>
      </c>
      <c r="E719" s="157" t="s">
        <v>19</v>
      </c>
      <c r="F719" s="158" t="s">
        <v>670</v>
      </c>
      <c r="H719" s="159">
        <v>21.473</v>
      </c>
      <c r="I719" s="160"/>
      <c r="L719" s="156"/>
      <c r="M719" s="161"/>
      <c r="T719" s="162"/>
      <c r="AT719" s="157" t="s">
        <v>221</v>
      </c>
      <c r="AU719" s="157" t="s">
        <v>83</v>
      </c>
      <c r="AV719" s="13" t="s">
        <v>83</v>
      </c>
      <c r="AW719" s="13" t="s">
        <v>34</v>
      </c>
      <c r="AX719" s="13" t="s">
        <v>74</v>
      </c>
      <c r="AY719" s="157" t="s">
        <v>210</v>
      </c>
    </row>
    <row r="720" spans="2:51" s="13" customFormat="1" ht="11.25">
      <c r="B720" s="156"/>
      <c r="D720" s="150" t="s">
        <v>221</v>
      </c>
      <c r="E720" s="157" t="s">
        <v>19</v>
      </c>
      <c r="F720" s="158" t="s">
        <v>671</v>
      </c>
      <c r="H720" s="159">
        <v>23.735</v>
      </c>
      <c r="I720" s="160"/>
      <c r="L720" s="156"/>
      <c r="M720" s="161"/>
      <c r="T720" s="162"/>
      <c r="AT720" s="157" t="s">
        <v>221</v>
      </c>
      <c r="AU720" s="157" t="s">
        <v>83</v>
      </c>
      <c r="AV720" s="13" t="s">
        <v>83</v>
      </c>
      <c r="AW720" s="13" t="s">
        <v>34</v>
      </c>
      <c r="AX720" s="13" t="s">
        <v>74</v>
      </c>
      <c r="AY720" s="157" t="s">
        <v>210</v>
      </c>
    </row>
    <row r="721" spans="2:51" s="14" customFormat="1" ht="11.25">
      <c r="B721" s="163"/>
      <c r="D721" s="150" t="s">
        <v>221</v>
      </c>
      <c r="E721" s="164" t="s">
        <v>19</v>
      </c>
      <c r="F721" s="165" t="s">
        <v>234</v>
      </c>
      <c r="H721" s="166">
        <v>63.428</v>
      </c>
      <c r="I721" s="167"/>
      <c r="L721" s="163"/>
      <c r="M721" s="168"/>
      <c r="T721" s="169"/>
      <c r="AT721" s="164" t="s">
        <v>221</v>
      </c>
      <c r="AU721" s="164" t="s">
        <v>83</v>
      </c>
      <c r="AV721" s="14" t="s">
        <v>91</v>
      </c>
      <c r="AW721" s="14" t="s">
        <v>34</v>
      </c>
      <c r="AX721" s="14" t="s">
        <v>74</v>
      </c>
      <c r="AY721" s="164" t="s">
        <v>210</v>
      </c>
    </row>
    <row r="722" spans="2:51" s="12" customFormat="1" ht="11.25">
      <c r="B722" s="149"/>
      <c r="D722" s="150" t="s">
        <v>221</v>
      </c>
      <c r="E722" s="151" t="s">
        <v>19</v>
      </c>
      <c r="F722" s="152" t="s">
        <v>672</v>
      </c>
      <c r="H722" s="151" t="s">
        <v>19</v>
      </c>
      <c r="I722" s="153"/>
      <c r="L722" s="149"/>
      <c r="M722" s="154"/>
      <c r="T722" s="155"/>
      <c r="AT722" s="151" t="s">
        <v>221</v>
      </c>
      <c r="AU722" s="151" t="s">
        <v>83</v>
      </c>
      <c r="AV722" s="12" t="s">
        <v>81</v>
      </c>
      <c r="AW722" s="12" t="s">
        <v>34</v>
      </c>
      <c r="AX722" s="12" t="s">
        <v>74</v>
      </c>
      <c r="AY722" s="151" t="s">
        <v>210</v>
      </c>
    </row>
    <row r="723" spans="2:51" s="13" customFormat="1" ht="11.25">
      <c r="B723" s="156"/>
      <c r="D723" s="150" t="s">
        <v>221</v>
      </c>
      <c r="E723" s="157" t="s">
        <v>19</v>
      </c>
      <c r="F723" s="158" t="s">
        <v>673</v>
      </c>
      <c r="H723" s="159">
        <v>15.949</v>
      </c>
      <c r="I723" s="160"/>
      <c r="L723" s="156"/>
      <c r="M723" s="161"/>
      <c r="T723" s="162"/>
      <c r="AT723" s="157" t="s">
        <v>221</v>
      </c>
      <c r="AU723" s="157" t="s">
        <v>83</v>
      </c>
      <c r="AV723" s="13" t="s">
        <v>83</v>
      </c>
      <c r="AW723" s="13" t="s">
        <v>34</v>
      </c>
      <c r="AX723" s="13" t="s">
        <v>74</v>
      </c>
      <c r="AY723" s="157" t="s">
        <v>210</v>
      </c>
    </row>
    <row r="724" spans="2:51" s="13" customFormat="1" ht="11.25">
      <c r="B724" s="156"/>
      <c r="D724" s="150" t="s">
        <v>221</v>
      </c>
      <c r="E724" s="157" t="s">
        <v>19</v>
      </c>
      <c r="F724" s="158" t="s">
        <v>674</v>
      </c>
      <c r="H724" s="159">
        <v>-1.92</v>
      </c>
      <c r="I724" s="160"/>
      <c r="L724" s="156"/>
      <c r="M724" s="161"/>
      <c r="T724" s="162"/>
      <c r="AT724" s="157" t="s">
        <v>221</v>
      </c>
      <c r="AU724" s="157" t="s">
        <v>83</v>
      </c>
      <c r="AV724" s="13" t="s">
        <v>83</v>
      </c>
      <c r="AW724" s="13" t="s">
        <v>34</v>
      </c>
      <c r="AX724" s="13" t="s">
        <v>74</v>
      </c>
      <c r="AY724" s="157" t="s">
        <v>210</v>
      </c>
    </row>
    <row r="725" spans="2:51" s="13" customFormat="1" ht="11.25">
      <c r="B725" s="156"/>
      <c r="D725" s="150" t="s">
        <v>221</v>
      </c>
      <c r="E725" s="157" t="s">
        <v>19</v>
      </c>
      <c r="F725" s="158" t="s">
        <v>675</v>
      </c>
      <c r="H725" s="159">
        <v>1.696</v>
      </c>
      <c r="I725" s="160"/>
      <c r="L725" s="156"/>
      <c r="M725" s="161"/>
      <c r="T725" s="162"/>
      <c r="AT725" s="157" t="s">
        <v>221</v>
      </c>
      <c r="AU725" s="157" t="s">
        <v>83</v>
      </c>
      <c r="AV725" s="13" t="s">
        <v>83</v>
      </c>
      <c r="AW725" s="13" t="s">
        <v>34</v>
      </c>
      <c r="AX725" s="13" t="s">
        <v>74</v>
      </c>
      <c r="AY725" s="157" t="s">
        <v>210</v>
      </c>
    </row>
    <row r="726" spans="2:51" s="13" customFormat="1" ht="11.25">
      <c r="B726" s="156"/>
      <c r="D726" s="150" t="s">
        <v>221</v>
      </c>
      <c r="E726" s="157" t="s">
        <v>19</v>
      </c>
      <c r="F726" s="158" t="s">
        <v>676</v>
      </c>
      <c r="H726" s="159">
        <v>1.999</v>
      </c>
      <c r="I726" s="160"/>
      <c r="L726" s="156"/>
      <c r="M726" s="161"/>
      <c r="T726" s="162"/>
      <c r="AT726" s="157" t="s">
        <v>221</v>
      </c>
      <c r="AU726" s="157" t="s">
        <v>83</v>
      </c>
      <c r="AV726" s="13" t="s">
        <v>83</v>
      </c>
      <c r="AW726" s="13" t="s">
        <v>34</v>
      </c>
      <c r="AX726" s="13" t="s">
        <v>74</v>
      </c>
      <c r="AY726" s="157" t="s">
        <v>210</v>
      </c>
    </row>
    <row r="727" spans="2:51" s="14" customFormat="1" ht="11.25">
      <c r="B727" s="163"/>
      <c r="D727" s="150" t="s">
        <v>221</v>
      </c>
      <c r="E727" s="164" t="s">
        <v>19</v>
      </c>
      <c r="F727" s="165" t="s">
        <v>234</v>
      </c>
      <c r="H727" s="166">
        <v>17.724</v>
      </c>
      <c r="I727" s="167"/>
      <c r="L727" s="163"/>
      <c r="M727" s="168"/>
      <c r="T727" s="169"/>
      <c r="AT727" s="164" t="s">
        <v>221</v>
      </c>
      <c r="AU727" s="164" t="s">
        <v>83</v>
      </c>
      <c r="AV727" s="14" t="s">
        <v>91</v>
      </c>
      <c r="AW727" s="14" t="s">
        <v>34</v>
      </c>
      <c r="AX727" s="14" t="s">
        <v>74</v>
      </c>
      <c r="AY727" s="164" t="s">
        <v>210</v>
      </c>
    </row>
    <row r="728" spans="2:51" s="12" customFormat="1" ht="11.25">
      <c r="B728" s="149"/>
      <c r="D728" s="150" t="s">
        <v>221</v>
      </c>
      <c r="E728" s="151" t="s">
        <v>19</v>
      </c>
      <c r="F728" s="152" t="s">
        <v>677</v>
      </c>
      <c r="H728" s="151" t="s">
        <v>19</v>
      </c>
      <c r="I728" s="153"/>
      <c r="L728" s="149"/>
      <c r="M728" s="154"/>
      <c r="T728" s="155"/>
      <c r="AT728" s="151" t="s">
        <v>221</v>
      </c>
      <c r="AU728" s="151" t="s">
        <v>83</v>
      </c>
      <c r="AV728" s="12" t="s">
        <v>81</v>
      </c>
      <c r="AW728" s="12" t="s">
        <v>34</v>
      </c>
      <c r="AX728" s="12" t="s">
        <v>74</v>
      </c>
      <c r="AY728" s="151" t="s">
        <v>210</v>
      </c>
    </row>
    <row r="729" spans="2:51" s="13" customFormat="1" ht="11.25">
      <c r="B729" s="156"/>
      <c r="D729" s="150" t="s">
        <v>221</v>
      </c>
      <c r="E729" s="157" t="s">
        <v>19</v>
      </c>
      <c r="F729" s="158" t="s">
        <v>678</v>
      </c>
      <c r="H729" s="159">
        <v>47.582</v>
      </c>
      <c r="I729" s="160"/>
      <c r="L729" s="156"/>
      <c r="M729" s="161"/>
      <c r="T729" s="162"/>
      <c r="AT729" s="157" t="s">
        <v>221</v>
      </c>
      <c r="AU729" s="157" t="s">
        <v>83</v>
      </c>
      <c r="AV729" s="13" t="s">
        <v>83</v>
      </c>
      <c r="AW729" s="13" t="s">
        <v>34</v>
      </c>
      <c r="AX729" s="13" t="s">
        <v>74</v>
      </c>
      <c r="AY729" s="157" t="s">
        <v>210</v>
      </c>
    </row>
    <row r="730" spans="2:51" s="13" customFormat="1" ht="11.25">
      <c r="B730" s="156"/>
      <c r="D730" s="150" t="s">
        <v>221</v>
      </c>
      <c r="E730" s="157" t="s">
        <v>19</v>
      </c>
      <c r="F730" s="158" t="s">
        <v>679</v>
      </c>
      <c r="H730" s="159">
        <v>-1.636</v>
      </c>
      <c r="I730" s="160"/>
      <c r="L730" s="156"/>
      <c r="M730" s="161"/>
      <c r="T730" s="162"/>
      <c r="AT730" s="157" t="s">
        <v>221</v>
      </c>
      <c r="AU730" s="157" t="s">
        <v>83</v>
      </c>
      <c r="AV730" s="13" t="s">
        <v>83</v>
      </c>
      <c r="AW730" s="13" t="s">
        <v>34</v>
      </c>
      <c r="AX730" s="13" t="s">
        <v>74</v>
      </c>
      <c r="AY730" s="157" t="s">
        <v>210</v>
      </c>
    </row>
    <row r="731" spans="2:51" s="13" customFormat="1" ht="11.25">
      <c r="B731" s="156"/>
      <c r="D731" s="150" t="s">
        <v>221</v>
      </c>
      <c r="E731" s="157" t="s">
        <v>19</v>
      </c>
      <c r="F731" s="158" t="s">
        <v>680</v>
      </c>
      <c r="H731" s="159">
        <v>2.63</v>
      </c>
      <c r="I731" s="160"/>
      <c r="L731" s="156"/>
      <c r="M731" s="161"/>
      <c r="T731" s="162"/>
      <c r="AT731" s="157" t="s">
        <v>221</v>
      </c>
      <c r="AU731" s="157" t="s">
        <v>83</v>
      </c>
      <c r="AV731" s="13" t="s">
        <v>83</v>
      </c>
      <c r="AW731" s="13" t="s">
        <v>34</v>
      </c>
      <c r="AX731" s="13" t="s">
        <v>74</v>
      </c>
      <c r="AY731" s="157" t="s">
        <v>210</v>
      </c>
    </row>
    <row r="732" spans="2:51" s="13" customFormat="1" ht="11.25">
      <c r="B732" s="156"/>
      <c r="D732" s="150" t="s">
        <v>221</v>
      </c>
      <c r="E732" s="157" t="s">
        <v>19</v>
      </c>
      <c r="F732" s="158" t="s">
        <v>681</v>
      </c>
      <c r="H732" s="159">
        <v>-3.162</v>
      </c>
      <c r="I732" s="160"/>
      <c r="L732" s="156"/>
      <c r="M732" s="161"/>
      <c r="T732" s="162"/>
      <c r="AT732" s="157" t="s">
        <v>221</v>
      </c>
      <c r="AU732" s="157" t="s">
        <v>83</v>
      </c>
      <c r="AV732" s="13" t="s">
        <v>83</v>
      </c>
      <c r="AW732" s="13" t="s">
        <v>34</v>
      </c>
      <c r="AX732" s="13" t="s">
        <v>74</v>
      </c>
      <c r="AY732" s="157" t="s">
        <v>210</v>
      </c>
    </row>
    <row r="733" spans="2:51" s="12" customFormat="1" ht="11.25">
      <c r="B733" s="149"/>
      <c r="D733" s="150" t="s">
        <v>221</v>
      </c>
      <c r="E733" s="151" t="s">
        <v>19</v>
      </c>
      <c r="F733" s="152" t="s">
        <v>682</v>
      </c>
      <c r="H733" s="151" t="s">
        <v>19</v>
      </c>
      <c r="I733" s="153"/>
      <c r="L733" s="149"/>
      <c r="M733" s="154"/>
      <c r="T733" s="155"/>
      <c r="AT733" s="151" t="s">
        <v>221</v>
      </c>
      <c r="AU733" s="151" t="s">
        <v>83</v>
      </c>
      <c r="AV733" s="12" t="s">
        <v>81</v>
      </c>
      <c r="AW733" s="12" t="s">
        <v>34</v>
      </c>
      <c r="AX733" s="12" t="s">
        <v>74</v>
      </c>
      <c r="AY733" s="151" t="s">
        <v>210</v>
      </c>
    </row>
    <row r="734" spans="2:51" s="13" customFormat="1" ht="11.25">
      <c r="B734" s="156"/>
      <c r="D734" s="150" t="s">
        <v>221</v>
      </c>
      <c r="E734" s="157" t="s">
        <v>19</v>
      </c>
      <c r="F734" s="158" t="s">
        <v>683</v>
      </c>
      <c r="H734" s="159">
        <v>0.759</v>
      </c>
      <c r="I734" s="160"/>
      <c r="L734" s="156"/>
      <c r="M734" s="161"/>
      <c r="T734" s="162"/>
      <c r="AT734" s="157" t="s">
        <v>221</v>
      </c>
      <c r="AU734" s="157" t="s">
        <v>83</v>
      </c>
      <c r="AV734" s="13" t="s">
        <v>83</v>
      </c>
      <c r="AW734" s="13" t="s">
        <v>34</v>
      </c>
      <c r="AX734" s="13" t="s">
        <v>74</v>
      </c>
      <c r="AY734" s="157" t="s">
        <v>210</v>
      </c>
    </row>
    <row r="735" spans="2:51" s="13" customFormat="1" ht="11.25">
      <c r="B735" s="156"/>
      <c r="D735" s="150" t="s">
        <v>221</v>
      </c>
      <c r="E735" s="157" t="s">
        <v>19</v>
      </c>
      <c r="F735" s="158" t="s">
        <v>684</v>
      </c>
      <c r="H735" s="159">
        <v>0.711</v>
      </c>
      <c r="I735" s="160"/>
      <c r="L735" s="156"/>
      <c r="M735" s="161"/>
      <c r="T735" s="162"/>
      <c r="AT735" s="157" t="s">
        <v>221</v>
      </c>
      <c r="AU735" s="157" t="s">
        <v>83</v>
      </c>
      <c r="AV735" s="13" t="s">
        <v>83</v>
      </c>
      <c r="AW735" s="13" t="s">
        <v>34</v>
      </c>
      <c r="AX735" s="13" t="s">
        <v>74</v>
      </c>
      <c r="AY735" s="157" t="s">
        <v>210</v>
      </c>
    </row>
    <row r="736" spans="2:51" s="13" customFormat="1" ht="11.25">
      <c r="B736" s="156"/>
      <c r="D736" s="150" t="s">
        <v>221</v>
      </c>
      <c r="E736" s="157" t="s">
        <v>19</v>
      </c>
      <c r="F736" s="158" t="s">
        <v>685</v>
      </c>
      <c r="H736" s="159">
        <v>0.756</v>
      </c>
      <c r="I736" s="160"/>
      <c r="L736" s="156"/>
      <c r="M736" s="161"/>
      <c r="T736" s="162"/>
      <c r="AT736" s="157" t="s">
        <v>221</v>
      </c>
      <c r="AU736" s="157" t="s">
        <v>83</v>
      </c>
      <c r="AV736" s="13" t="s">
        <v>83</v>
      </c>
      <c r="AW736" s="13" t="s">
        <v>34</v>
      </c>
      <c r="AX736" s="13" t="s">
        <v>74</v>
      </c>
      <c r="AY736" s="157" t="s">
        <v>210</v>
      </c>
    </row>
    <row r="737" spans="2:51" s="13" customFormat="1" ht="11.25">
      <c r="B737" s="156"/>
      <c r="D737" s="150" t="s">
        <v>221</v>
      </c>
      <c r="E737" s="157" t="s">
        <v>19</v>
      </c>
      <c r="F737" s="158" t="s">
        <v>684</v>
      </c>
      <c r="H737" s="159">
        <v>0.711</v>
      </c>
      <c r="I737" s="160"/>
      <c r="L737" s="156"/>
      <c r="M737" s="161"/>
      <c r="T737" s="162"/>
      <c r="AT737" s="157" t="s">
        <v>221</v>
      </c>
      <c r="AU737" s="157" t="s">
        <v>83</v>
      </c>
      <c r="AV737" s="13" t="s">
        <v>83</v>
      </c>
      <c r="AW737" s="13" t="s">
        <v>34</v>
      </c>
      <c r="AX737" s="13" t="s">
        <v>74</v>
      </c>
      <c r="AY737" s="157" t="s">
        <v>210</v>
      </c>
    </row>
    <row r="738" spans="2:51" s="13" customFormat="1" ht="11.25">
      <c r="B738" s="156"/>
      <c r="D738" s="150" t="s">
        <v>221</v>
      </c>
      <c r="E738" s="157" t="s">
        <v>19</v>
      </c>
      <c r="F738" s="158" t="s">
        <v>686</v>
      </c>
      <c r="H738" s="159">
        <v>0.759</v>
      </c>
      <c r="I738" s="160"/>
      <c r="L738" s="156"/>
      <c r="M738" s="161"/>
      <c r="T738" s="162"/>
      <c r="AT738" s="157" t="s">
        <v>221</v>
      </c>
      <c r="AU738" s="157" t="s">
        <v>83</v>
      </c>
      <c r="AV738" s="13" t="s">
        <v>83</v>
      </c>
      <c r="AW738" s="13" t="s">
        <v>34</v>
      </c>
      <c r="AX738" s="13" t="s">
        <v>74</v>
      </c>
      <c r="AY738" s="157" t="s">
        <v>210</v>
      </c>
    </row>
    <row r="739" spans="2:51" s="13" customFormat="1" ht="11.25">
      <c r="B739" s="156"/>
      <c r="D739" s="150" t="s">
        <v>221</v>
      </c>
      <c r="E739" s="157" t="s">
        <v>19</v>
      </c>
      <c r="F739" s="158" t="s">
        <v>684</v>
      </c>
      <c r="H739" s="159">
        <v>0.711</v>
      </c>
      <c r="I739" s="160"/>
      <c r="L739" s="156"/>
      <c r="M739" s="161"/>
      <c r="T739" s="162"/>
      <c r="AT739" s="157" t="s">
        <v>221</v>
      </c>
      <c r="AU739" s="157" t="s">
        <v>83</v>
      </c>
      <c r="AV739" s="13" t="s">
        <v>83</v>
      </c>
      <c r="AW739" s="13" t="s">
        <v>34</v>
      </c>
      <c r="AX739" s="13" t="s">
        <v>74</v>
      </c>
      <c r="AY739" s="157" t="s">
        <v>210</v>
      </c>
    </row>
    <row r="740" spans="2:51" s="13" customFormat="1" ht="11.25">
      <c r="B740" s="156"/>
      <c r="D740" s="150" t="s">
        <v>221</v>
      </c>
      <c r="E740" s="157" t="s">
        <v>19</v>
      </c>
      <c r="F740" s="158" t="s">
        <v>687</v>
      </c>
      <c r="H740" s="159">
        <v>0.762</v>
      </c>
      <c r="I740" s="160"/>
      <c r="L740" s="156"/>
      <c r="M740" s="161"/>
      <c r="T740" s="162"/>
      <c r="AT740" s="157" t="s">
        <v>221</v>
      </c>
      <c r="AU740" s="157" t="s">
        <v>83</v>
      </c>
      <c r="AV740" s="13" t="s">
        <v>83</v>
      </c>
      <c r="AW740" s="13" t="s">
        <v>34</v>
      </c>
      <c r="AX740" s="13" t="s">
        <v>74</v>
      </c>
      <c r="AY740" s="157" t="s">
        <v>210</v>
      </c>
    </row>
    <row r="741" spans="2:51" s="13" customFormat="1" ht="11.25">
      <c r="B741" s="156"/>
      <c r="D741" s="150" t="s">
        <v>221</v>
      </c>
      <c r="E741" s="157" t="s">
        <v>19</v>
      </c>
      <c r="F741" s="158" t="s">
        <v>684</v>
      </c>
      <c r="H741" s="159">
        <v>0.711</v>
      </c>
      <c r="I741" s="160"/>
      <c r="L741" s="156"/>
      <c r="M741" s="161"/>
      <c r="T741" s="162"/>
      <c r="AT741" s="157" t="s">
        <v>221</v>
      </c>
      <c r="AU741" s="157" t="s">
        <v>83</v>
      </c>
      <c r="AV741" s="13" t="s">
        <v>83</v>
      </c>
      <c r="AW741" s="13" t="s">
        <v>34</v>
      </c>
      <c r="AX741" s="13" t="s">
        <v>74</v>
      </c>
      <c r="AY741" s="157" t="s">
        <v>210</v>
      </c>
    </row>
    <row r="742" spans="2:51" s="13" customFormat="1" ht="11.25">
      <c r="B742" s="156"/>
      <c r="D742" s="150" t="s">
        <v>221</v>
      </c>
      <c r="E742" s="157" t="s">
        <v>19</v>
      </c>
      <c r="F742" s="158" t="s">
        <v>688</v>
      </c>
      <c r="H742" s="159">
        <v>0.765</v>
      </c>
      <c r="I742" s="160"/>
      <c r="L742" s="156"/>
      <c r="M742" s="161"/>
      <c r="T742" s="162"/>
      <c r="AT742" s="157" t="s">
        <v>221</v>
      </c>
      <c r="AU742" s="157" t="s">
        <v>83</v>
      </c>
      <c r="AV742" s="13" t="s">
        <v>83</v>
      </c>
      <c r="AW742" s="13" t="s">
        <v>34</v>
      </c>
      <c r="AX742" s="13" t="s">
        <v>74</v>
      </c>
      <c r="AY742" s="157" t="s">
        <v>210</v>
      </c>
    </row>
    <row r="743" spans="2:51" s="13" customFormat="1" ht="11.25">
      <c r="B743" s="156"/>
      <c r="D743" s="150" t="s">
        <v>221</v>
      </c>
      <c r="E743" s="157" t="s">
        <v>19</v>
      </c>
      <c r="F743" s="158" t="s">
        <v>684</v>
      </c>
      <c r="H743" s="159">
        <v>0.711</v>
      </c>
      <c r="I743" s="160"/>
      <c r="L743" s="156"/>
      <c r="M743" s="161"/>
      <c r="T743" s="162"/>
      <c r="AT743" s="157" t="s">
        <v>221</v>
      </c>
      <c r="AU743" s="157" t="s">
        <v>83</v>
      </c>
      <c r="AV743" s="13" t="s">
        <v>83</v>
      </c>
      <c r="AW743" s="13" t="s">
        <v>34</v>
      </c>
      <c r="AX743" s="13" t="s">
        <v>74</v>
      </c>
      <c r="AY743" s="157" t="s">
        <v>210</v>
      </c>
    </row>
    <row r="744" spans="2:51" s="13" customFormat="1" ht="11.25">
      <c r="B744" s="156"/>
      <c r="D744" s="150" t="s">
        <v>221</v>
      </c>
      <c r="E744" s="157" t="s">
        <v>19</v>
      </c>
      <c r="F744" s="158" t="s">
        <v>689</v>
      </c>
      <c r="H744" s="159">
        <v>13.098</v>
      </c>
      <c r="I744" s="160"/>
      <c r="L744" s="156"/>
      <c r="M744" s="161"/>
      <c r="T744" s="162"/>
      <c r="AT744" s="157" t="s">
        <v>221</v>
      </c>
      <c r="AU744" s="157" t="s">
        <v>83</v>
      </c>
      <c r="AV744" s="13" t="s">
        <v>83</v>
      </c>
      <c r="AW744" s="13" t="s">
        <v>34</v>
      </c>
      <c r="AX744" s="13" t="s">
        <v>74</v>
      </c>
      <c r="AY744" s="157" t="s">
        <v>210</v>
      </c>
    </row>
    <row r="745" spans="2:51" s="13" customFormat="1" ht="11.25">
      <c r="B745" s="156"/>
      <c r="D745" s="150" t="s">
        <v>221</v>
      </c>
      <c r="E745" s="157" t="s">
        <v>19</v>
      </c>
      <c r="F745" s="158" t="s">
        <v>679</v>
      </c>
      <c r="H745" s="159">
        <v>-1.636</v>
      </c>
      <c r="I745" s="160"/>
      <c r="L745" s="156"/>
      <c r="M745" s="161"/>
      <c r="T745" s="162"/>
      <c r="AT745" s="157" t="s">
        <v>221</v>
      </c>
      <c r="AU745" s="157" t="s">
        <v>83</v>
      </c>
      <c r="AV745" s="13" t="s">
        <v>83</v>
      </c>
      <c r="AW745" s="13" t="s">
        <v>34</v>
      </c>
      <c r="AX745" s="13" t="s">
        <v>74</v>
      </c>
      <c r="AY745" s="157" t="s">
        <v>210</v>
      </c>
    </row>
    <row r="746" spans="2:51" s="14" customFormat="1" ht="11.25">
      <c r="B746" s="163"/>
      <c r="D746" s="150" t="s">
        <v>221</v>
      </c>
      <c r="E746" s="164" t="s">
        <v>19</v>
      </c>
      <c r="F746" s="165" t="s">
        <v>234</v>
      </c>
      <c r="H746" s="166">
        <v>64.232</v>
      </c>
      <c r="I746" s="167"/>
      <c r="L746" s="163"/>
      <c r="M746" s="168"/>
      <c r="T746" s="169"/>
      <c r="AT746" s="164" t="s">
        <v>221</v>
      </c>
      <c r="AU746" s="164" t="s">
        <v>83</v>
      </c>
      <c r="AV746" s="14" t="s">
        <v>91</v>
      </c>
      <c r="AW746" s="14" t="s">
        <v>34</v>
      </c>
      <c r="AX746" s="14" t="s">
        <v>74</v>
      </c>
      <c r="AY746" s="164" t="s">
        <v>210</v>
      </c>
    </row>
    <row r="747" spans="2:51" s="12" customFormat="1" ht="11.25">
      <c r="B747" s="149"/>
      <c r="D747" s="150" t="s">
        <v>221</v>
      </c>
      <c r="E747" s="151" t="s">
        <v>19</v>
      </c>
      <c r="F747" s="152" t="s">
        <v>5161</v>
      </c>
      <c r="H747" s="151" t="s">
        <v>19</v>
      </c>
      <c r="I747" s="153"/>
      <c r="L747" s="149"/>
      <c r="M747" s="154"/>
      <c r="T747" s="155"/>
      <c r="AT747" s="151" t="s">
        <v>221</v>
      </c>
      <c r="AU747" s="151" t="s">
        <v>83</v>
      </c>
      <c r="AV747" s="12" t="s">
        <v>81</v>
      </c>
      <c r="AW747" s="12" t="s">
        <v>34</v>
      </c>
      <c r="AX747" s="12" t="s">
        <v>74</v>
      </c>
      <c r="AY747" s="151" t="s">
        <v>210</v>
      </c>
    </row>
    <row r="748" spans="2:51" s="13" customFormat="1" ht="11.25">
      <c r="B748" s="156"/>
      <c r="D748" s="150" t="s">
        <v>221</v>
      </c>
      <c r="E748" s="157" t="s">
        <v>19</v>
      </c>
      <c r="F748" s="158" t="s">
        <v>5162</v>
      </c>
      <c r="H748" s="159">
        <v>3.76</v>
      </c>
      <c r="I748" s="160"/>
      <c r="L748" s="156"/>
      <c r="M748" s="161"/>
      <c r="T748" s="162"/>
      <c r="AT748" s="157" t="s">
        <v>221</v>
      </c>
      <c r="AU748" s="157" t="s">
        <v>83</v>
      </c>
      <c r="AV748" s="13" t="s">
        <v>83</v>
      </c>
      <c r="AW748" s="13" t="s">
        <v>34</v>
      </c>
      <c r="AX748" s="13" t="s">
        <v>74</v>
      </c>
      <c r="AY748" s="157" t="s">
        <v>210</v>
      </c>
    </row>
    <row r="749" spans="2:51" s="13" customFormat="1" ht="11.25">
      <c r="B749" s="156"/>
      <c r="D749" s="150" t="s">
        <v>221</v>
      </c>
      <c r="E749" s="157" t="s">
        <v>19</v>
      </c>
      <c r="F749" s="158" t="s">
        <v>2291</v>
      </c>
      <c r="H749" s="159">
        <v>20.36</v>
      </c>
      <c r="I749" s="160"/>
      <c r="L749" s="156"/>
      <c r="M749" s="161"/>
      <c r="T749" s="162"/>
      <c r="AT749" s="157" t="s">
        <v>221</v>
      </c>
      <c r="AU749" s="157" t="s">
        <v>83</v>
      </c>
      <c r="AV749" s="13" t="s">
        <v>83</v>
      </c>
      <c r="AW749" s="13" t="s">
        <v>34</v>
      </c>
      <c r="AX749" s="13" t="s">
        <v>74</v>
      </c>
      <c r="AY749" s="157" t="s">
        <v>210</v>
      </c>
    </row>
    <row r="750" spans="2:51" s="13" customFormat="1" ht="11.25">
      <c r="B750" s="156"/>
      <c r="D750" s="150" t="s">
        <v>221</v>
      </c>
      <c r="E750" s="157" t="s">
        <v>19</v>
      </c>
      <c r="F750" s="158" t="s">
        <v>2292</v>
      </c>
      <c r="H750" s="159">
        <v>30.51</v>
      </c>
      <c r="I750" s="160"/>
      <c r="L750" s="156"/>
      <c r="M750" s="161"/>
      <c r="T750" s="162"/>
      <c r="AT750" s="157" t="s">
        <v>221</v>
      </c>
      <c r="AU750" s="157" t="s">
        <v>83</v>
      </c>
      <c r="AV750" s="13" t="s">
        <v>83</v>
      </c>
      <c r="AW750" s="13" t="s">
        <v>34</v>
      </c>
      <c r="AX750" s="13" t="s">
        <v>74</v>
      </c>
      <c r="AY750" s="157" t="s">
        <v>210</v>
      </c>
    </row>
    <row r="751" spans="2:51" s="13" customFormat="1" ht="11.25">
      <c r="B751" s="156"/>
      <c r="D751" s="150" t="s">
        <v>221</v>
      </c>
      <c r="E751" s="157" t="s">
        <v>19</v>
      </c>
      <c r="F751" s="158" t="s">
        <v>2293</v>
      </c>
      <c r="H751" s="159">
        <v>14.14</v>
      </c>
      <c r="I751" s="160"/>
      <c r="L751" s="156"/>
      <c r="M751" s="161"/>
      <c r="T751" s="162"/>
      <c r="AT751" s="157" t="s">
        <v>221</v>
      </c>
      <c r="AU751" s="157" t="s">
        <v>83</v>
      </c>
      <c r="AV751" s="13" t="s">
        <v>83</v>
      </c>
      <c r="AW751" s="13" t="s">
        <v>34</v>
      </c>
      <c r="AX751" s="13" t="s">
        <v>74</v>
      </c>
      <c r="AY751" s="157" t="s">
        <v>210</v>
      </c>
    </row>
    <row r="752" spans="2:51" s="13" customFormat="1" ht="11.25">
      <c r="B752" s="156"/>
      <c r="D752" s="150" t="s">
        <v>221</v>
      </c>
      <c r="E752" s="157" t="s">
        <v>19</v>
      </c>
      <c r="F752" s="158" t="s">
        <v>2294</v>
      </c>
      <c r="H752" s="159">
        <v>3.54</v>
      </c>
      <c r="I752" s="160"/>
      <c r="L752" s="156"/>
      <c r="M752" s="161"/>
      <c r="T752" s="162"/>
      <c r="AT752" s="157" t="s">
        <v>221</v>
      </c>
      <c r="AU752" s="157" t="s">
        <v>83</v>
      </c>
      <c r="AV752" s="13" t="s">
        <v>83</v>
      </c>
      <c r="AW752" s="13" t="s">
        <v>34</v>
      </c>
      <c r="AX752" s="13" t="s">
        <v>74</v>
      </c>
      <c r="AY752" s="157" t="s">
        <v>210</v>
      </c>
    </row>
    <row r="753" spans="2:51" s="13" customFormat="1" ht="11.25">
      <c r="B753" s="156"/>
      <c r="D753" s="150" t="s">
        <v>221</v>
      </c>
      <c r="E753" s="157" t="s">
        <v>19</v>
      </c>
      <c r="F753" s="158" t="s">
        <v>2523</v>
      </c>
      <c r="H753" s="159">
        <v>2.19</v>
      </c>
      <c r="I753" s="160"/>
      <c r="L753" s="156"/>
      <c r="M753" s="161"/>
      <c r="T753" s="162"/>
      <c r="AT753" s="157" t="s">
        <v>221</v>
      </c>
      <c r="AU753" s="157" t="s">
        <v>83</v>
      </c>
      <c r="AV753" s="13" t="s">
        <v>83</v>
      </c>
      <c r="AW753" s="13" t="s">
        <v>34</v>
      </c>
      <c r="AX753" s="13" t="s">
        <v>74</v>
      </c>
      <c r="AY753" s="157" t="s">
        <v>210</v>
      </c>
    </row>
    <row r="754" spans="2:51" s="13" customFormat="1" ht="11.25">
      <c r="B754" s="156"/>
      <c r="D754" s="150" t="s">
        <v>221</v>
      </c>
      <c r="E754" s="157" t="s">
        <v>19</v>
      </c>
      <c r="F754" s="158" t="s">
        <v>2296</v>
      </c>
      <c r="H754" s="159">
        <v>3.48</v>
      </c>
      <c r="I754" s="160"/>
      <c r="L754" s="156"/>
      <c r="M754" s="161"/>
      <c r="T754" s="162"/>
      <c r="AT754" s="157" t="s">
        <v>221</v>
      </c>
      <c r="AU754" s="157" t="s">
        <v>83</v>
      </c>
      <c r="AV754" s="13" t="s">
        <v>83</v>
      </c>
      <c r="AW754" s="13" t="s">
        <v>34</v>
      </c>
      <c r="AX754" s="13" t="s">
        <v>74</v>
      </c>
      <c r="AY754" s="157" t="s">
        <v>210</v>
      </c>
    </row>
    <row r="755" spans="2:51" s="13" customFormat="1" ht="11.25">
      <c r="B755" s="156"/>
      <c r="D755" s="150" t="s">
        <v>221</v>
      </c>
      <c r="E755" s="157" t="s">
        <v>19</v>
      </c>
      <c r="F755" s="158" t="s">
        <v>2297</v>
      </c>
      <c r="H755" s="159">
        <v>4.35</v>
      </c>
      <c r="I755" s="160"/>
      <c r="L755" s="156"/>
      <c r="M755" s="161"/>
      <c r="T755" s="162"/>
      <c r="AT755" s="157" t="s">
        <v>221</v>
      </c>
      <c r="AU755" s="157" t="s">
        <v>83</v>
      </c>
      <c r="AV755" s="13" t="s">
        <v>83</v>
      </c>
      <c r="AW755" s="13" t="s">
        <v>34</v>
      </c>
      <c r="AX755" s="13" t="s">
        <v>74</v>
      </c>
      <c r="AY755" s="157" t="s">
        <v>210</v>
      </c>
    </row>
    <row r="756" spans="2:51" s="13" customFormat="1" ht="11.25">
      <c r="B756" s="156"/>
      <c r="D756" s="150" t="s">
        <v>221</v>
      </c>
      <c r="E756" s="157" t="s">
        <v>19</v>
      </c>
      <c r="F756" s="158" t="s">
        <v>2298</v>
      </c>
      <c r="H756" s="159">
        <v>2.03</v>
      </c>
      <c r="I756" s="160"/>
      <c r="L756" s="156"/>
      <c r="M756" s="161"/>
      <c r="T756" s="162"/>
      <c r="AT756" s="157" t="s">
        <v>221</v>
      </c>
      <c r="AU756" s="157" t="s">
        <v>83</v>
      </c>
      <c r="AV756" s="13" t="s">
        <v>83</v>
      </c>
      <c r="AW756" s="13" t="s">
        <v>34</v>
      </c>
      <c r="AX756" s="13" t="s">
        <v>74</v>
      </c>
      <c r="AY756" s="157" t="s">
        <v>210</v>
      </c>
    </row>
    <row r="757" spans="2:51" s="13" customFormat="1" ht="11.25">
      <c r="B757" s="156"/>
      <c r="D757" s="150" t="s">
        <v>221</v>
      </c>
      <c r="E757" s="157" t="s">
        <v>19</v>
      </c>
      <c r="F757" s="158" t="s">
        <v>2305</v>
      </c>
      <c r="H757" s="159">
        <v>7.2</v>
      </c>
      <c r="I757" s="160"/>
      <c r="L757" s="156"/>
      <c r="M757" s="161"/>
      <c r="T757" s="162"/>
      <c r="AT757" s="157" t="s">
        <v>221</v>
      </c>
      <c r="AU757" s="157" t="s">
        <v>83</v>
      </c>
      <c r="AV757" s="13" t="s">
        <v>83</v>
      </c>
      <c r="AW757" s="13" t="s">
        <v>34</v>
      </c>
      <c r="AX757" s="13" t="s">
        <v>74</v>
      </c>
      <c r="AY757" s="157" t="s">
        <v>210</v>
      </c>
    </row>
    <row r="758" spans="2:51" s="13" customFormat="1" ht="11.25">
      <c r="B758" s="156"/>
      <c r="D758" s="150" t="s">
        <v>221</v>
      </c>
      <c r="E758" s="157" t="s">
        <v>19</v>
      </c>
      <c r="F758" s="158" t="s">
        <v>2306</v>
      </c>
      <c r="H758" s="159">
        <v>5.9</v>
      </c>
      <c r="I758" s="160"/>
      <c r="L758" s="156"/>
      <c r="M758" s="161"/>
      <c r="T758" s="162"/>
      <c r="AT758" s="157" t="s">
        <v>221</v>
      </c>
      <c r="AU758" s="157" t="s">
        <v>83</v>
      </c>
      <c r="AV758" s="13" t="s">
        <v>83</v>
      </c>
      <c r="AW758" s="13" t="s">
        <v>34</v>
      </c>
      <c r="AX758" s="13" t="s">
        <v>74</v>
      </c>
      <c r="AY758" s="157" t="s">
        <v>210</v>
      </c>
    </row>
    <row r="759" spans="2:51" s="14" customFormat="1" ht="11.25">
      <c r="B759" s="163"/>
      <c r="D759" s="150" t="s">
        <v>221</v>
      </c>
      <c r="E759" s="164" t="s">
        <v>19</v>
      </c>
      <c r="F759" s="165" t="s">
        <v>234</v>
      </c>
      <c r="H759" s="166">
        <v>97.46</v>
      </c>
      <c r="I759" s="167"/>
      <c r="L759" s="163"/>
      <c r="M759" s="168"/>
      <c r="T759" s="169"/>
      <c r="AT759" s="164" t="s">
        <v>221</v>
      </c>
      <c r="AU759" s="164" t="s">
        <v>83</v>
      </c>
      <c r="AV759" s="14" t="s">
        <v>91</v>
      </c>
      <c r="AW759" s="14" t="s">
        <v>34</v>
      </c>
      <c r="AX759" s="14" t="s">
        <v>74</v>
      </c>
      <c r="AY759" s="164" t="s">
        <v>210</v>
      </c>
    </row>
    <row r="760" spans="2:51" s="15" customFormat="1" ht="11.25">
      <c r="B760" s="170"/>
      <c r="D760" s="150" t="s">
        <v>221</v>
      </c>
      <c r="E760" s="171" t="s">
        <v>19</v>
      </c>
      <c r="F760" s="172" t="s">
        <v>236</v>
      </c>
      <c r="H760" s="173">
        <v>712.239</v>
      </c>
      <c r="I760" s="174"/>
      <c r="L760" s="170"/>
      <c r="M760" s="175"/>
      <c r="T760" s="176"/>
      <c r="AT760" s="171" t="s">
        <v>221</v>
      </c>
      <c r="AU760" s="171" t="s">
        <v>83</v>
      </c>
      <c r="AV760" s="15" t="s">
        <v>217</v>
      </c>
      <c r="AW760" s="15" t="s">
        <v>34</v>
      </c>
      <c r="AX760" s="15" t="s">
        <v>81</v>
      </c>
      <c r="AY760" s="171" t="s">
        <v>210</v>
      </c>
    </row>
    <row r="761" spans="2:65" s="1" customFormat="1" ht="24.2" customHeight="1">
      <c r="B761" s="33"/>
      <c r="C761" s="132" t="s">
        <v>1029</v>
      </c>
      <c r="D761" s="132" t="s">
        <v>212</v>
      </c>
      <c r="E761" s="133" t="s">
        <v>5163</v>
      </c>
      <c r="F761" s="134" t="s">
        <v>5164</v>
      </c>
      <c r="G761" s="135" t="s">
        <v>270</v>
      </c>
      <c r="H761" s="136">
        <v>712.239</v>
      </c>
      <c r="I761" s="137"/>
      <c r="J761" s="138">
        <f>ROUND(I761*H761,2)</f>
        <v>0</v>
      </c>
      <c r="K761" s="134" t="s">
        <v>216</v>
      </c>
      <c r="L761" s="33"/>
      <c r="M761" s="139" t="s">
        <v>19</v>
      </c>
      <c r="N761" s="140" t="s">
        <v>45</v>
      </c>
      <c r="P761" s="141">
        <f>O761*H761</f>
        <v>0</v>
      </c>
      <c r="Q761" s="141">
        <v>0.00029</v>
      </c>
      <c r="R761" s="141">
        <f>Q761*H761</f>
        <v>0.20654931</v>
      </c>
      <c r="S761" s="141">
        <v>0</v>
      </c>
      <c r="T761" s="142">
        <f>S761*H761</f>
        <v>0</v>
      </c>
      <c r="AR761" s="143" t="s">
        <v>368</v>
      </c>
      <c r="AT761" s="143" t="s">
        <v>212</v>
      </c>
      <c r="AU761" s="143" t="s">
        <v>83</v>
      </c>
      <c r="AY761" s="18" t="s">
        <v>210</v>
      </c>
      <c r="BE761" s="144">
        <f>IF(N761="základní",J761,0)</f>
        <v>0</v>
      </c>
      <c r="BF761" s="144">
        <f>IF(N761="snížená",J761,0)</f>
        <v>0</v>
      </c>
      <c r="BG761" s="144">
        <f>IF(N761="zákl. přenesená",J761,0)</f>
        <v>0</v>
      </c>
      <c r="BH761" s="144">
        <f>IF(N761="sníž. přenesená",J761,0)</f>
        <v>0</v>
      </c>
      <c r="BI761" s="144">
        <f>IF(N761="nulová",J761,0)</f>
        <v>0</v>
      </c>
      <c r="BJ761" s="18" t="s">
        <v>81</v>
      </c>
      <c r="BK761" s="144">
        <f>ROUND(I761*H761,2)</f>
        <v>0</v>
      </c>
      <c r="BL761" s="18" t="s">
        <v>368</v>
      </c>
      <c r="BM761" s="143" t="s">
        <v>5165</v>
      </c>
    </row>
    <row r="762" spans="2:47" s="1" customFormat="1" ht="11.25">
      <c r="B762" s="33"/>
      <c r="D762" s="145" t="s">
        <v>219</v>
      </c>
      <c r="F762" s="146" t="s">
        <v>5166</v>
      </c>
      <c r="I762" s="147"/>
      <c r="L762" s="33"/>
      <c r="M762" s="148"/>
      <c r="T762" s="54"/>
      <c r="AT762" s="18" t="s">
        <v>219</v>
      </c>
      <c r="AU762" s="18" t="s">
        <v>83</v>
      </c>
    </row>
    <row r="763" spans="2:51" s="12" customFormat="1" ht="11.25">
      <c r="B763" s="149"/>
      <c r="D763" s="150" t="s">
        <v>221</v>
      </c>
      <c r="E763" s="151" t="s">
        <v>19</v>
      </c>
      <c r="F763" s="152" t="s">
        <v>2321</v>
      </c>
      <c r="H763" s="151" t="s">
        <v>19</v>
      </c>
      <c r="I763" s="153"/>
      <c r="L763" s="149"/>
      <c r="M763" s="154"/>
      <c r="T763" s="155"/>
      <c r="AT763" s="151" t="s">
        <v>221</v>
      </c>
      <c r="AU763" s="151" t="s">
        <v>83</v>
      </c>
      <c r="AV763" s="12" t="s">
        <v>81</v>
      </c>
      <c r="AW763" s="12" t="s">
        <v>34</v>
      </c>
      <c r="AX763" s="12" t="s">
        <v>74</v>
      </c>
      <c r="AY763" s="151" t="s">
        <v>210</v>
      </c>
    </row>
    <row r="764" spans="2:51" s="13" customFormat="1" ht="11.25">
      <c r="B764" s="156"/>
      <c r="D764" s="150" t="s">
        <v>221</v>
      </c>
      <c r="E764" s="157" t="s">
        <v>19</v>
      </c>
      <c r="F764" s="158" t="s">
        <v>624</v>
      </c>
      <c r="H764" s="159">
        <v>49.962</v>
      </c>
      <c r="I764" s="160"/>
      <c r="L764" s="156"/>
      <c r="M764" s="161"/>
      <c r="T764" s="162"/>
      <c r="AT764" s="157" t="s">
        <v>221</v>
      </c>
      <c r="AU764" s="157" t="s">
        <v>83</v>
      </c>
      <c r="AV764" s="13" t="s">
        <v>83</v>
      </c>
      <c r="AW764" s="13" t="s">
        <v>34</v>
      </c>
      <c r="AX764" s="13" t="s">
        <v>74</v>
      </c>
      <c r="AY764" s="157" t="s">
        <v>210</v>
      </c>
    </row>
    <row r="765" spans="2:51" s="13" customFormat="1" ht="11.25">
      <c r="B765" s="156"/>
      <c r="D765" s="150" t="s">
        <v>221</v>
      </c>
      <c r="E765" s="157" t="s">
        <v>19</v>
      </c>
      <c r="F765" s="158" t="s">
        <v>625</v>
      </c>
      <c r="H765" s="159">
        <v>-3.64</v>
      </c>
      <c r="I765" s="160"/>
      <c r="L765" s="156"/>
      <c r="M765" s="161"/>
      <c r="T765" s="162"/>
      <c r="AT765" s="157" t="s">
        <v>221</v>
      </c>
      <c r="AU765" s="157" t="s">
        <v>83</v>
      </c>
      <c r="AV765" s="13" t="s">
        <v>83</v>
      </c>
      <c r="AW765" s="13" t="s">
        <v>34</v>
      </c>
      <c r="AX765" s="13" t="s">
        <v>74</v>
      </c>
      <c r="AY765" s="157" t="s">
        <v>210</v>
      </c>
    </row>
    <row r="766" spans="2:51" s="13" customFormat="1" ht="11.25">
      <c r="B766" s="156"/>
      <c r="D766" s="150" t="s">
        <v>221</v>
      </c>
      <c r="E766" s="157" t="s">
        <v>19</v>
      </c>
      <c r="F766" s="158" t="s">
        <v>626</v>
      </c>
      <c r="H766" s="159">
        <v>5.146</v>
      </c>
      <c r="I766" s="160"/>
      <c r="L766" s="156"/>
      <c r="M766" s="161"/>
      <c r="T766" s="162"/>
      <c r="AT766" s="157" t="s">
        <v>221</v>
      </c>
      <c r="AU766" s="157" t="s">
        <v>83</v>
      </c>
      <c r="AV766" s="13" t="s">
        <v>83</v>
      </c>
      <c r="AW766" s="13" t="s">
        <v>34</v>
      </c>
      <c r="AX766" s="13" t="s">
        <v>74</v>
      </c>
      <c r="AY766" s="157" t="s">
        <v>210</v>
      </c>
    </row>
    <row r="767" spans="2:51" s="13" customFormat="1" ht="11.25">
      <c r="B767" s="156"/>
      <c r="D767" s="150" t="s">
        <v>221</v>
      </c>
      <c r="E767" s="157" t="s">
        <v>19</v>
      </c>
      <c r="F767" s="158" t="s">
        <v>627</v>
      </c>
      <c r="H767" s="159">
        <v>-1.988</v>
      </c>
      <c r="I767" s="160"/>
      <c r="L767" s="156"/>
      <c r="M767" s="161"/>
      <c r="T767" s="162"/>
      <c r="AT767" s="157" t="s">
        <v>221</v>
      </c>
      <c r="AU767" s="157" t="s">
        <v>83</v>
      </c>
      <c r="AV767" s="13" t="s">
        <v>83</v>
      </c>
      <c r="AW767" s="13" t="s">
        <v>34</v>
      </c>
      <c r="AX767" s="13" t="s">
        <v>74</v>
      </c>
      <c r="AY767" s="157" t="s">
        <v>210</v>
      </c>
    </row>
    <row r="768" spans="2:51" s="13" customFormat="1" ht="11.25">
      <c r="B768" s="156"/>
      <c r="D768" s="150" t="s">
        <v>221</v>
      </c>
      <c r="E768" s="157" t="s">
        <v>19</v>
      </c>
      <c r="F768" s="158" t="s">
        <v>2322</v>
      </c>
      <c r="H768" s="159">
        <v>-1.966</v>
      </c>
      <c r="I768" s="160"/>
      <c r="L768" s="156"/>
      <c r="M768" s="161"/>
      <c r="T768" s="162"/>
      <c r="AT768" s="157" t="s">
        <v>221</v>
      </c>
      <c r="AU768" s="157" t="s">
        <v>83</v>
      </c>
      <c r="AV768" s="13" t="s">
        <v>83</v>
      </c>
      <c r="AW768" s="13" t="s">
        <v>34</v>
      </c>
      <c r="AX768" s="13" t="s">
        <v>74</v>
      </c>
      <c r="AY768" s="157" t="s">
        <v>210</v>
      </c>
    </row>
    <row r="769" spans="2:51" s="13" customFormat="1" ht="11.25">
      <c r="B769" s="156"/>
      <c r="D769" s="150" t="s">
        <v>221</v>
      </c>
      <c r="E769" s="157" t="s">
        <v>19</v>
      </c>
      <c r="F769" s="158" t="s">
        <v>629</v>
      </c>
      <c r="H769" s="159">
        <v>-2.788</v>
      </c>
      <c r="I769" s="160"/>
      <c r="L769" s="156"/>
      <c r="M769" s="161"/>
      <c r="T769" s="162"/>
      <c r="AT769" s="157" t="s">
        <v>221</v>
      </c>
      <c r="AU769" s="157" t="s">
        <v>83</v>
      </c>
      <c r="AV769" s="13" t="s">
        <v>83</v>
      </c>
      <c r="AW769" s="13" t="s">
        <v>34</v>
      </c>
      <c r="AX769" s="13" t="s">
        <v>74</v>
      </c>
      <c r="AY769" s="157" t="s">
        <v>210</v>
      </c>
    </row>
    <row r="770" spans="2:51" s="13" customFormat="1" ht="11.25">
      <c r="B770" s="156"/>
      <c r="D770" s="150" t="s">
        <v>221</v>
      </c>
      <c r="E770" s="157" t="s">
        <v>19</v>
      </c>
      <c r="F770" s="158" t="s">
        <v>2323</v>
      </c>
      <c r="H770" s="159">
        <v>55.77</v>
      </c>
      <c r="I770" s="160"/>
      <c r="L770" s="156"/>
      <c r="M770" s="161"/>
      <c r="T770" s="162"/>
      <c r="AT770" s="157" t="s">
        <v>221</v>
      </c>
      <c r="AU770" s="157" t="s">
        <v>83</v>
      </c>
      <c r="AV770" s="13" t="s">
        <v>83</v>
      </c>
      <c r="AW770" s="13" t="s">
        <v>34</v>
      </c>
      <c r="AX770" s="13" t="s">
        <v>74</v>
      </c>
      <c r="AY770" s="157" t="s">
        <v>210</v>
      </c>
    </row>
    <row r="771" spans="2:51" s="13" customFormat="1" ht="11.25">
      <c r="B771" s="156"/>
      <c r="D771" s="150" t="s">
        <v>221</v>
      </c>
      <c r="E771" s="157" t="s">
        <v>19</v>
      </c>
      <c r="F771" s="158" t="s">
        <v>637</v>
      </c>
      <c r="H771" s="159">
        <v>-1.259</v>
      </c>
      <c r="I771" s="160"/>
      <c r="L771" s="156"/>
      <c r="M771" s="161"/>
      <c r="T771" s="162"/>
      <c r="AT771" s="157" t="s">
        <v>221</v>
      </c>
      <c r="AU771" s="157" t="s">
        <v>83</v>
      </c>
      <c r="AV771" s="13" t="s">
        <v>83</v>
      </c>
      <c r="AW771" s="13" t="s">
        <v>34</v>
      </c>
      <c r="AX771" s="13" t="s">
        <v>74</v>
      </c>
      <c r="AY771" s="157" t="s">
        <v>210</v>
      </c>
    </row>
    <row r="772" spans="2:51" s="13" customFormat="1" ht="11.25">
      <c r="B772" s="156"/>
      <c r="D772" s="150" t="s">
        <v>221</v>
      </c>
      <c r="E772" s="157" t="s">
        <v>19</v>
      </c>
      <c r="F772" s="158" t="s">
        <v>638</v>
      </c>
      <c r="H772" s="159">
        <v>1.584</v>
      </c>
      <c r="I772" s="160"/>
      <c r="L772" s="156"/>
      <c r="M772" s="161"/>
      <c r="T772" s="162"/>
      <c r="AT772" s="157" t="s">
        <v>221</v>
      </c>
      <c r="AU772" s="157" t="s">
        <v>83</v>
      </c>
      <c r="AV772" s="13" t="s">
        <v>83</v>
      </c>
      <c r="AW772" s="13" t="s">
        <v>34</v>
      </c>
      <c r="AX772" s="13" t="s">
        <v>74</v>
      </c>
      <c r="AY772" s="157" t="s">
        <v>210</v>
      </c>
    </row>
    <row r="773" spans="2:51" s="13" customFormat="1" ht="11.25">
      <c r="B773" s="156"/>
      <c r="D773" s="150" t="s">
        <v>221</v>
      </c>
      <c r="E773" s="157" t="s">
        <v>19</v>
      </c>
      <c r="F773" s="158" t="s">
        <v>639</v>
      </c>
      <c r="H773" s="159">
        <v>1.467</v>
      </c>
      <c r="I773" s="160"/>
      <c r="L773" s="156"/>
      <c r="M773" s="161"/>
      <c r="T773" s="162"/>
      <c r="AT773" s="157" t="s">
        <v>221</v>
      </c>
      <c r="AU773" s="157" t="s">
        <v>83</v>
      </c>
      <c r="AV773" s="13" t="s">
        <v>83</v>
      </c>
      <c r="AW773" s="13" t="s">
        <v>34</v>
      </c>
      <c r="AX773" s="13" t="s">
        <v>74</v>
      </c>
      <c r="AY773" s="157" t="s">
        <v>210</v>
      </c>
    </row>
    <row r="774" spans="2:51" s="13" customFormat="1" ht="11.25">
      <c r="B774" s="156"/>
      <c r="D774" s="150" t="s">
        <v>221</v>
      </c>
      <c r="E774" s="157" t="s">
        <v>19</v>
      </c>
      <c r="F774" s="158" t="s">
        <v>640</v>
      </c>
      <c r="H774" s="159">
        <v>-1.882</v>
      </c>
      <c r="I774" s="160"/>
      <c r="L774" s="156"/>
      <c r="M774" s="161"/>
      <c r="T774" s="162"/>
      <c r="AT774" s="157" t="s">
        <v>221</v>
      </c>
      <c r="AU774" s="157" t="s">
        <v>83</v>
      </c>
      <c r="AV774" s="13" t="s">
        <v>83</v>
      </c>
      <c r="AW774" s="13" t="s">
        <v>34</v>
      </c>
      <c r="AX774" s="13" t="s">
        <v>74</v>
      </c>
      <c r="AY774" s="157" t="s">
        <v>210</v>
      </c>
    </row>
    <row r="775" spans="2:51" s="13" customFormat="1" ht="11.25">
      <c r="B775" s="156"/>
      <c r="D775" s="150" t="s">
        <v>221</v>
      </c>
      <c r="E775" s="157" t="s">
        <v>19</v>
      </c>
      <c r="F775" s="158" t="s">
        <v>641</v>
      </c>
      <c r="H775" s="159">
        <v>2.453</v>
      </c>
      <c r="I775" s="160"/>
      <c r="L775" s="156"/>
      <c r="M775" s="161"/>
      <c r="T775" s="162"/>
      <c r="AT775" s="157" t="s">
        <v>221</v>
      </c>
      <c r="AU775" s="157" t="s">
        <v>83</v>
      </c>
      <c r="AV775" s="13" t="s">
        <v>83</v>
      </c>
      <c r="AW775" s="13" t="s">
        <v>34</v>
      </c>
      <c r="AX775" s="13" t="s">
        <v>74</v>
      </c>
      <c r="AY775" s="157" t="s">
        <v>210</v>
      </c>
    </row>
    <row r="776" spans="2:51" s="13" customFormat="1" ht="11.25">
      <c r="B776" s="156"/>
      <c r="D776" s="150" t="s">
        <v>221</v>
      </c>
      <c r="E776" s="157" t="s">
        <v>19</v>
      </c>
      <c r="F776" s="158" t="s">
        <v>642</v>
      </c>
      <c r="H776" s="159">
        <v>-1.994</v>
      </c>
      <c r="I776" s="160"/>
      <c r="L776" s="156"/>
      <c r="M776" s="161"/>
      <c r="T776" s="162"/>
      <c r="AT776" s="157" t="s">
        <v>221</v>
      </c>
      <c r="AU776" s="157" t="s">
        <v>83</v>
      </c>
      <c r="AV776" s="13" t="s">
        <v>83</v>
      </c>
      <c r="AW776" s="13" t="s">
        <v>34</v>
      </c>
      <c r="AX776" s="13" t="s">
        <v>74</v>
      </c>
      <c r="AY776" s="157" t="s">
        <v>210</v>
      </c>
    </row>
    <row r="777" spans="2:51" s="13" customFormat="1" ht="11.25">
      <c r="B777" s="156"/>
      <c r="D777" s="150" t="s">
        <v>221</v>
      </c>
      <c r="E777" s="157" t="s">
        <v>19</v>
      </c>
      <c r="F777" s="158" t="s">
        <v>2324</v>
      </c>
      <c r="H777" s="159">
        <v>122.025</v>
      </c>
      <c r="I777" s="160"/>
      <c r="L777" s="156"/>
      <c r="M777" s="161"/>
      <c r="T777" s="162"/>
      <c r="AT777" s="157" t="s">
        <v>221</v>
      </c>
      <c r="AU777" s="157" t="s">
        <v>83</v>
      </c>
      <c r="AV777" s="13" t="s">
        <v>83</v>
      </c>
      <c r="AW777" s="13" t="s">
        <v>34</v>
      </c>
      <c r="AX777" s="13" t="s">
        <v>74</v>
      </c>
      <c r="AY777" s="157" t="s">
        <v>210</v>
      </c>
    </row>
    <row r="778" spans="2:51" s="13" customFormat="1" ht="11.25">
      <c r="B778" s="156"/>
      <c r="D778" s="150" t="s">
        <v>221</v>
      </c>
      <c r="E778" s="157" t="s">
        <v>19</v>
      </c>
      <c r="F778" s="158" t="s">
        <v>2325</v>
      </c>
      <c r="H778" s="159">
        <v>-1.739</v>
      </c>
      <c r="I778" s="160"/>
      <c r="L778" s="156"/>
      <c r="M778" s="161"/>
      <c r="T778" s="162"/>
      <c r="AT778" s="157" t="s">
        <v>221</v>
      </c>
      <c r="AU778" s="157" t="s">
        <v>83</v>
      </c>
      <c r="AV778" s="13" t="s">
        <v>83</v>
      </c>
      <c r="AW778" s="13" t="s">
        <v>34</v>
      </c>
      <c r="AX778" s="13" t="s">
        <v>74</v>
      </c>
      <c r="AY778" s="157" t="s">
        <v>210</v>
      </c>
    </row>
    <row r="779" spans="2:51" s="13" customFormat="1" ht="11.25">
      <c r="B779" s="156"/>
      <c r="D779" s="150" t="s">
        <v>221</v>
      </c>
      <c r="E779" s="157" t="s">
        <v>19</v>
      </c>
      <c r="F779" s="158" t="s">
        <v>2326</v>
      </c>
      <c r="H779" s="159">
        <v>-1.44</v>
      </c>
      <c r="I779" s="160"/>
      <c r="L779" s="156"/>
      <c r="M779" s="161"/>
      <c r="T779" s="162"/>
      <c r="AT779" s="157" t="s">
        <v>221</v>
      </c>
      <c r="AU779" s="157" t="s">
        <v>83</v>
      </c>
      <c r="AV779" s="13" t="s">
        <v>83</v>
      </c>
      <c r="AW779" s="13" t="s">
        <v>34</v>
      </c>
      <c r="AX779" s="13" t="s">
        <v>74</v>
      </c>
      <c r="AY779" s="157" t="s">
        <v>210</v>
      </c>
    </row>
    <row r="780" spans="2:51" s="13" customFormat="1" ht="11.25">
      <c r="B780" s="156"/>
      <c r="D780" s="150" t="s">
        <v>221</v>
      </c>
      <c r="E780" s="157" t="s">
        <v>19</v>
      </c>
      <c r="F780" s="158" t="s">
        <v>2327</v>
      </c>
      <c r="H780" s="159">
        <v>2.192</v>
      </c>
      <c r="I780" s="160"/>
      <c r="L780" s="156"/>
      <c r="M780" s="161"/>
      <c r="T780" s="162"/>
      <c r="AT780" s="157" t="s">
        <v>221</v>
      </c>
      <c r="AU780" s="157" t="s">
        <v>83</v>
      </c>
      <c r="AV780" s="13" t="s">
        <v>83</v>
      </c>
      <c r="AW780" s="13" t="s">
        <v>34</v>
      </c>
      <c r="AX780" s="13" t="s">
        <v>74</v>
      </c>
      <c r="AY780" s="157" t="s">
        <v>210</v>
      </c>
    </row>
    <row r="781" spans="2:51" s="13" customFormat="1" ht="11.25">
      <c r="B781" s="156"/>
      <c r="D781" s="150" t="s">
        <v>221</v>
      </c>
      <c r="E781" s="157" t="s">
        <v>19</v>
      </c>
      <c r="F781" s="158" t="s">
        <v>2328</v>
      </c>
      <c r="H781" s="159">
        <v>2.959</v>
      </c>
      <c r="I781" s="160"/>
      <c r="L781" s="156"/>
      <c r="M781" s="161"/>
      <c r="T781" s="162"/>
      <c r="AT781" s="157" t="s">
        <v>221</v>
      </c>
      <c r="AU781" s="157" t="s">
        <v>83</v>
      </c>
      <c r="AV781" s="13" t="s">
        <v>83</v>
      </c>
      <c r="AW781" s="13" t="s">
        <v>34</v>
      </c>
      <c r="AX781" s="13" t="s">
        <v>74</v>
      </c>
      <c r="AY781" s="157" t="s">
        <v>210</v>
      </c>
    </row>
    <row r="782" spans="2:51" s="13" customFormat="1" ht="11.25">
      <c r="B782" s="156"/>
      <c r="D782" s="150" t="s">
        <v>221</v>
      </c>
      <c r="E782" s="157" t="s">
        <v>19</v>
      </c>
      <c r="F782" s="158" t="s">
        <v>2329</v>
      </c>
      <c r="H782" s="159">
        <v>-1.68</v>
      </c>
      <c r="I782" s="160"/>
      <c r="L782" s="156"/>
      <c r="M782" s="161"/>
      <c r="T782" s="162"/>
      <c r="AT782" s="157" t="s">
        <v>221</v>
      </c>
      <c r="AU782" s="157" t="s">
        <v>83</v>
      </c>
      <c r="AV782" s="13" t="s">
        <v>83</v>
      </c>
      <c r="AW782" s="13" t="s">
        <v>34</v>
      </c>
      <c r="AX782" s="13" t="s">
        <v>74</v>
      </c>
      <c r="AY782" s="157" t="s">
        <v>210</v>
      </c>
    </row>
    <row r="783" spans="2:51" s="13" customFormat="1" ht="11.25">
      <c r="B783" s="156"/>
      <c r="D783" s="150" t="s">
        <v>221</v>
      </c>
      <c r="E783" s="157" t="s">
        <v>19</v>
      </c>
      <c r="F783" s="158" t="s">
        <v>2330</v>
      </c>
      <c r="H783" s="159">
        <v>-1.89</v>
      </c>
      <c r="I783" s="160"/>
      <c r="L783" s="156"/>
      <c r="M783" s="161"/>
      <c r="T783" s="162"/>
      <c r="AT783" s="157" t="s">
        <v>221</v>
      </c>
      <c r="AU783" s="157" t="s">
        <v>83</v>
      </c>
      <c r="AV783" s="13" t="s">
        <v>83</v>
      </c>
      <c r="AW783" s="13" t="s">
        <v>34</v>
      </c>
      <c r="AX783" s="13" t="s">
        <v>74</v>
      </c>
      <c r="AY783" s="157" t="s">
        <v>210</v>
      </c>
    </row>
    <row r="784" spans="2:51" s="13" customFormat="1" ht="11.25">
      <c r="B784" s="156"/>
      <c r="D784" s="150" t="s">
        <v>221</v>
      </c>
      <c r="E784" s="157" t="s">
        <v>19</v>
      </c>
      <c r="F784" s="158" t="s">
        <v>2331</v>
      </c>
      <c r="H784" s="159">
        <v>-1.89</v>
      </c>
      <c r="I784" s="160"/>
      <c r="L784" s="156"/>
      <c r="M784" s="161"/>
      <c r="T784" s="162"/>
      <c r="AT784" s="157" t="s">
        <v>221</v>
      </c>
      <c r="AU784" s="157" t="s">
        <v>83</v>
      </c>
      <c r="AV784" s="13" t="s">
        <v>83</v>
      </c>
      <c r="AW784" s="13" t="s">
        <v>34</v>
      </c>
      <c r="AX784" s="13" t="s">
        <v>74</v>
      </c>
      <c r="AY784" s="157" t="s">
        <v>210</v>
      </c>
    </row>
    <row r="785" spans="2:51" s="13" customFormat="1" ht="11.25">
      <c r="B785" s="156"/>
      <c r="D785" s="150" t="s">
        <v>221</v>
      </c>
      <c r="E785" s="157" t="s">
        <v>19</v>
      </c>
      <c r="F785" s="158" t="s">
        <v>2332</v>
      </c>
      <c r="H785" s="159">
        <v>-1.68</v>
      </c>
      <c r="I785" s="160"/>
      <c r="L785" s="156"/>
      <c r="M785" s="161"/>
      <c r="T785" s="162"/>
      <c r="AT785" s="157" t="s">
        <v>221</v>
      </c>
      <c r="AU785" s="157" t="s">
        <v>83</v>
      </c>
      <c r="AV785" s="13" t="s">
        <v>83</v>
      </c>
      <c r="AW785" s="13" t="s">
        <v>34</v>
      </c>
      <c r="AX785" s="13" t="s">
        <v>74</v>
      </c>
      <c r="AY785" s="157" t="s">
        <v>210</v>
      </c>
    </row>
    <row r="786" spans="2:51" s="13" customFormat="1" ht="11.25">
      <c r="B786" s="156"/>
      <c r="D786" s="150" t="s">
        <v>221</v>
      </c>
      <c r="E786" s="157" t="s">
        <v>19</v>
      </c>
      <c r="F786" s="158" t="s">
        <v>2333</v>
      </c>
      <c r="H786" s="159">
        <v>-1.89</v>
      </c>
      <c r="I786" s="160"/>
      <c r="L786" s="156"/>
      <c r="M786" s="161"/>
      <c r="T786" s="162"/>
      <c r="AT786" s="157" t="s">
        <v>221</v>
      </c>
      <c r="AU786" s="157" t="s">
        <v>83</v>
      </c>
      <c r="AV786" s="13" t="s">
        <v>83</v>
      </c>
      <c r="AW786" s="13" t="s">
        <v>34</v>
      </c>
      <c r="AX786" s="13" t="s">
        <v>74</v>
      </c>
      <c r="AY786" s="157" t="s">
        <v>210</v>
      </c>
    </row>
    <row r="787" spans="2:51" s="13" customFormat="1" ht="11.25">
      <c r="B787" s="156"/>
      <c r="D787" s="150" t="s">
        <v>221</v>
      </c>
      <c r="E787" s="157" t="s">
        <v>19</v>
      </c>
      <c r="F787" s="158" t="s">
        <v>2334</v>
      </c>
      <c r="H787" s="159">
        <v>-2.07</v>
      </c>
      <c r="I787" s="160"/>
      <c r="L787" s="156"/>
      <c r="M787" s="161"/>
      <c r="T787" s="162"/>
      <c r="AT787" s="157" t="s">
        <v>221</v>
      </c>
      <c r="AU787" s="157" t="s">
        <v>83</v>
      </c>
      <c r="AV787" s="13" t="s">
        <v>83</v>
      </c>
      <c r="AW787" s="13" t="s">
        <v>34</v>
      </c>
      <c r="AX787" s="13" t="s">
        <v>74</v>
      </c>
      <c r="AY787" s="157" t="s">
        <v>210</v>
      </c>
    </row>
    <row r="788" spans="2:51" s="13" customFormat="1" ht="11.25">
      <c r="B788" s="156"/>
      <c r="D788" s="150" t="s">
        <v>221</v>
      </c>
      <c r="E788" s="157" t="s">
        <v>19</v>
      </c>
      <c r="F788" s="158" t="s">
        <v>2335</v>
      </c>
      <c r="H788" s="159">
        <v>-1.99</v>
      </c>
      <c r="I788" s="160"/>
      <c r="L788" s="156"/>
      <c r="M788" s="161"/>
      <c r="T788" s="162"/>
      <c r="AT788" s="157" t="s">
        <v>221</v>
      </c>
      <c r="AU788" s="157" t="s">
        <v>83</v>
      </c>
      <c r="AV788" s="13" t="s">
        <v>83</v>
      </c>
      <c r="AW788" s="13" t="s">
        <v>34</v>
      </c>
      <c r="AX788" s="13" t="s">
        <v>74</v>
      </c>
      <c r="AY788" s="157" t="s">
        <v>210</v>
      </c>
    </row>
    <row r="789" spans="2:51" s="13" customFormat="1" ht="11.25">
      <c r="B789" s="156"/>
      <c r="D789" s="150" t="s">
        <v>221</v>
      </c>
      <c r="E789" s="157" t="s">
        <v>19</v>
      </c>
      <c r="F789" s="158" t="s">
        <v>2336</v>
      </c>
      <c r="H789" s="159">
        <v>-2.412</v>
      </c>
      <c r="I789" s="160"/>
      <c r="L789" s="156"/>
      <c r="M789" s="161"/>
      <c r="T789" s="162"/>
      <c r="AT789" s="157" t="s">
        <v>221</v>
      </c>
      <c r="AU789" s="157" t="s">
        <v>83</v>
      </c>
      <c r="AV789" s="13" t="s">
        <v>83</v>
      </c>
      <c r="AW789" s="13" t="s">
        <v>34</v>
      </c>
      <c r="AX789" s="13" t="s">
        <v>74</v>
      </c>
      <c r="AY789" s="157" t="s">
        <v>210</v>
      </c>
    </row>
    <row r="790" spans="2:51" s="13" customFormat="1" ht="11.25">
      <c r="B790" s="156"/>
      <c r="D790" s="150" t="s">
        <v>221</v>
      </c>
      <c r="E790" s="157" t="s">
        <v>19</v>
      </c>
      <c r="F790" s="158" t="s">
        <v>644</v>
      </c>
      <c r="H790" s="159">
        <v>-1.944</v>
      </c>
      <c r="I790" s="160"/>
      <c r="L790" s="156"/>
      <c r="M790" s="161"/>
      <c r="T790" s="162"/>
      <c r="AT790" s="157" t="s">
        <v>221</v>
      </c>
      <c r="AU790" s="157" t="s">
        <v>83</v>
      </c>
      <c r="AV790" s="13" t="s">
        <v>83</v>
      </c>
      <c r="AW790" s="13" t="s">
        <v>34</v>
      </c>
      <c r="AX790" s="13" t="s">
        <v>74</v>
      </c>
      <c r="AY790" s="157" t="s">
        <v>210</v>
      </c>
    </row>
    <row r="791" spans="2:51" s="13" customFormat="1" ht="11.25">
      <c r="B791" s="156"/>
      <c r="D791" s="150" t="s">
        <v>221</v>
      </c>
      <c r="E791" s="157" t="s">
        <v>19</v>
      </c>
      <c r="F791" s="158" t="s">
        <v>2337</v>
      </c>
      <c r="H791" s="159">
        <v>-2.624</v>
      </c>
      <c r="I791" s="160"/>
      <c r="L791" s="156"/>
      <c r="M791" s="161"/>
      <c r="T791" s="162"/>
      <c r="AT791" s="157" t="s">
        <v>221</v>
      </c>
      <c r="AU791" s="157" t="s">
        <v>83</v>
      </c>
      <c r="AV791" s="13" t="s">
        <v>83</v>
      </c>
      <c r="AW791" s="13" t="s">
        <v>34</v>
      </c>
      <c r="AX791" s="13" t="s">
        <v>74</v>
      </c>
      <c r="AY791" s="157" t="s">
        <v>210</v>
      </c>
    </row>
    <row r="792" spans="2:51" s="13" customFormat="1" ht="11.25">
      <c r="B792" s="156"/>
      <c r="D792" s="150" t="s">
        <v>221</v>
      </c>
      <c r="E792" s="157" t="s">
        <v>19</v>
      </c>
      <c r="F792" s="158" t="s">
        <v>2338</v>
      </c>
      <c r="H792" s="159">
        <v>2.231</v>
      </c>
      <c r="I792" s="160"/>
      <c r="L792" s="156"/>
      <c r="M792" s="161"/>
      <c r="T792" s="162"/>
      <c r="AT792" s="157" t="s">
        <v>221</v>
      </c>
      <c r="AU792" s="157" t="s">
        <v>83</v>
      </c>
      <c r="AV792" s="13" t="s">
        <v>83</v>
      </c>
      <c r="AW792" s="13" t="s">
        <v>34</v>
      </c>
      <c r="AX792" s="13" t="s">
        <v>74</v>
      </c>
      <c r="AY792" s="157" t="s">
        <v>210</v>
      </c>
    </row>
    <row r="793" spans="2:51" s="13" customFormat="1" ht="11.25">
      <c r="B793" s="156"/>
      <c r="D793" s="150" t="s">
        <v>221</v>
      </c>
      <c r="E793" s="157" t="s">
        <v>19</v>
      </c>
      <c r="F793" s="158" t="s">
        <v>2339</v>
      </c>
      <c r="H793" s="159">
        <v>26.664</v>
      </c>
      <c r="I793" s="160"/>
      <c r="L793" s="156"/>
      <c r="M793" s="161"/>
      <c r="T793" s="162"/>
      <c r="AT793" s="157" t="s">
        <v>221</v>
      </c>
      <c r="AU793" s="157" t="s">
        <v>83</v>
      </c>
      <c r="AV793" s="13" t="s">
        <v>83</v>
      </c>
      <c r="AW793" s="13" t="s">
        <v>34</v>
      </c>
      <c r="AX793" s="13" t="s">
        <v>74</v>
      </c>
      <c r="AY793" s="157" t="s">
        <v>210</v>
      </c>
    </row>
    <row r="794" spans="2:51" s="13" customFormat="1" ht="11.25">
      <c r="B794" s="156"/>
      <c r="D794" s="150" t="s">
        <v>221</v>
      </c>
      <c r="E794" s="157" t="s">
        <v>19</v>
      </c>
      <c r="F794" s="158" t="s">
        <v>2340</v>
      </c>
      <c r="H794" s="159">
        <v>-1.89</v>
      </c>
      <c r="I794" s="160"/>
      <c r="L794" s="156"/>
      <c r="M794" s="161"/>
      <c r="T794" s="162"/>
      <c r="AT794" s="157" t="s">
        <v>221</v>
      </c>
      <c r="AU794" s="157" t="s">
        <v>83</v>
      </c>
      <c r="AV794" s="13" t="s">
        <v>83</v>
      </c>
      <c r="AW794" s="13" t="s">
        <v>34</v>
      </c>
      <c r="AX794" s="13" t="s">
        <v>74</v>
      </c>
      <c r="AY794" s="157" t="s">
        <v>210</v>
      </c>
    </row>
    <row r="795" spans="2:51" s="13" customFormat="1" ht="11.25">
      <c r="B795" s="156"/>
      <c r="D795" s="150" t="s">
        <v>221</v>
      </c>
      <c r="E795" s="157" t="s">
        <v>19</v>
      </c>
      <c r="F795" s="158" t="s">
        <v>2341</v>
      </c>
      <c r="H795" s="159">
        <v>27.82</v>
      </c>
      <c r="I795" s="160"/>
      <c r="L795" s="156"/>
      <c r="M795" s="161"/>
      <c r="T795" s="162"/>
      <c r="AT795" s="157" t="s">
        <v>221</v>
      </c>
      <c r="AU795" s="157" t="s">
        <v>83</v>
      </c>
      <c r="AV795" s="13" t="s">
        <v>83</v>
      </c>
      <c r="AW795" s="13" t="s">
        <v>34</v>
      </c>
      <c r="AX795" s="13" t="s">
        <v>74</v>
      </c>
      <c r="AY795" s="157" t="s">
        <v>210</v>
      </c>
    </row>
    <row r="796" spans="2:51" s="13" customFormat="1" ht="11.25">
      <c r="B796" s="156"/>
      <c r="D796" s="150" t="s">
        <v>221</v>
      </c>
      <c r="E796" s="157" t="s">
        <v>19</v>
      </c>
      <c r="F796" s="158" t="s">
        <v>2342</v>
      </c>
      <c r="H796" s="159">
        <v>52.704</v>
      </c>
      <c r="I796" s="160"/>
      <c r="L796" s="156"/>
      <c r="M796" s="161"/>
      <c r="T796" s="162"/>
      <c r="AT796" s="157" t="s">
        <v>221</v>
      </c>
      <c r="AU796" s="157" t="s">
        <v>83</v>
      </c>
      <c r="AV796" s="13" t="s">
        <v>83</v>
      </c>
      <c r="AW796" s="13" t="s">
        <v>34</v>
      </c>
      <c r="AX796" s="13" t="s">
        <v>74</v>
      </c>
      <c r="AY796" s="157" t="s">
        <v>210</v>
      </c>
    </row>
    <row r="797" spans="2:51" s="13" customFormat="1" ht="11.25">
      <c r="B797" s="156"/>
      <c r="D797" s="150" t="s">
        <v>221</v>
      </c>
      <c r="E797" s="157" t="s">
        <v>19</v>
      </c>
      <c r="F797" s="158" t="s">
        <v>707</v>
      </c>
      <c r="H797" s="159">
        <v>-2.277</v>
      </c>
      <c r="I797" s="160"/>
      <c r="L797" s="156"/>
      <c r="M797" s="161"/>
      <c r="T797" s="162"/>
      <c r="AT797" s="157" t="s">
        <v>221</v>
      </c>
      <c r="AU797" s="157" t="s">
        <v>83</v>
      </c>
      <c r="AV797" s="13" t="s">
        <v>83</v>
      </c>
      <c r="AW797" s="13" t="s">
        <v>34</v>
      </c>
      <c r="AX797" s="13" t="s">
        <v>74</v>
      </c>
      <c r="AY797" s="157" t="s">
        <v>210</v>
      </c>
    </row>
    <row r="798" spans="2:51" s="13" customFormat="1" ht="11.25">
      <c r="B798" s="156"/>
      <c r="D798" s="150" t="s">
        <v>221</v>
      </c>
      <c r="E798" s="157" t="s">
        <v>19</v>
      </c>
      <c r="F798" s="158" t="s">
        <v>708</v>
      </c>
      <c r="H798" s="159">
        <v>-1.316</v>
      </c>
      <c r="I798" s="160"/>
      <c r="L798" s="156"/>
      <c r="M798" s="161"/>
      <c r="T798" s="162"/>
      <c r="AT798" s="157" t="s">
        <v>221</v>
      </c>
      <c r="AU798" s="157" t="s">
        <v>83</v>
      </c>
      <c r="AV798" s="13" t="s">
        <v>83</v>
      </c>
      <c r="AW798" s="13" t="s">
        <v>34</v>
      </c>
      <c r="AX798" s="13" t="s">
        <v>74</v>
      </c>
      <c r="AY798" s="157" t="s">
        <v>210</v>
      </c>
    </row>
    <row r="799" spans="2:51" s="13" customFormat="1" ht="11.25">
      <c r="B799" s="156"/>
      <c r="D799" s="150" t="s">
        <v>221</v>
      </c>
      <c r="E799" s="157" t="s">
        <v>19</v>
      </c>
      <c r="F799" s="158" t="s">
        <v>709</v>
      </c>
      <c r="H799" s="159">
        <v>1.285</v>
      </c>
      <c r="I799" s="160"/>
      <c r="L799" s="156"/>
      <c r="M799" s="161"/>
      <c r="T799" s="162"/>
      <c r="AT799" s="157" t="s">
        <v>221</v>
      </c>
      <c r="AU799" s="157" t="s">
        <v>83</v>
      </c>
      <c r="AV799" s="13" t="s">
        <v>83</v>
      </c>
      <c r="AW799" s="13" t="s">
        <v>34</v>
      </c>
      <c r="AX799" s="13" t="s">
        <v>74</v>
      </c>
      <c r="AY799" s="157" t="s">
        <v>210</v>
      </c>
    </row>
    <row r="800" spans="2:51" s="13" customFormat="1" ht="11.25">
      <c r="B800" s="156"/>
      <c r="D800" s="150" t="s">
        <v>221</v>
      </c>
      <c r="E800" s="157" t="s">
        <v>19</v>
      </c>
      <c r="F800" s="158" t="s">
        <v>710</v>
      </c>
      <c r="H800" s="159">
        <v>1.584</v>
      </c>
      <c r="I800" s="160"/>
      <c r="L800" s="156"/>
      <c r="M800" s="161"/>
      <c r="T800" s="162"/>
      <c r="AT800" s="157" t="s">
        <v>221</v>
      </c>
      <c r="AU800" s="157" t="s">
        <v>83</v>
      </c>
      <c r="AV800" s="13" t="s">
        <v>83</v>
      </c>
      <c r="AW800" s="13" t="s">
        <v>34</v>
      </c>
      <c r="AX800" s="13" t="s">
        <v>74</v>
      </c>
      <c r="AY800" s="157" t="s">
        <v>210</v>
      </c>
    </row>
    <row r="801" spans="2:51" s="13" customFormat="1" ht="11.25">
      <c r="B801" s="156"/>
      <c r="D801" s="150" t="s">
        <v>221</v>
      </c>
      <c r="E801" s="157" t="s">
        <v>19</v>
      </c>
      <c r="F801" s="158" t="s">
        <v>2343</v>
      </c>
      <c r="H801" s="159">
        <v>-1.242</v>
      </c>
      <c r="I801" s="160"/>
      <c r="L801" s="156"/>
      <c r="M801" s="161"/>
      <c r="T801" s="162"/>
      <c r="AT801" s="157" t="s">
        <v>221</v>
      </c>
      <c r="AU801" s="157" t="s">
        <v>83</v>
      </c>
      <c r="AV801" s="13" t="s">
        <v>83</v>
      </c>
      <c r="AW801" s="13" t="s">
        <v>34</v>
      </c>
      <c r="AX801" s="13" t="s">
        <v>74</v>
      </c>
      <c r="AY801" s="157" t="s">
        <v>210</v>
      </c>
    </row>
    <row r="802" spans="2:51" s="13" customFormat="1" ht="11.25">
      <c r="B802" s="156"/>
      <c r="D802" s="150" t="s">
        <v>221</v>
      </c>
      <c r="E802" s="157" t="s">
        <v>19</v>
      </c>
      <c r="F802" s="158" t="s">
        <v>712</v>
      </c>
      <c r="H802" s="159">
        <v>1.25</v>
      </c>
      <c r="I802" s="160"/>
      <c r="L802" s="156"/>
      <c r="M802" s="161"/>
      <c r="T802" s="162"/>
      <c r="AT802" s="157" t="s">
        <v>221</v>
      </c>
      <c r="AU802" s="157" t="s">
        <v>83</v>
      </c>
      <c r="AV802" s="13" t="s">
        <v>83</v>
      </c>
      <c r="AW802" s="13" t="s">
        <v>34</v>
      </c>
      <c r="AX802" s="13" t="s">
        <v>74</v>
      </c>
      <c r="AY802" s="157" t="s">
        <v>210</v>
      </c>
    </row>
    <row r="803" spans="2:51" s="13" customFormat="1" ht="11.25">
      <c r="B803" s="156"/>
      <c r="D803" s="150" t="s">
        <v>221</v>
      </c>
      <c r="E803" s="157" t="s">
        <v>19</v>
      </c>
      <c r="F803" s="158" t="s">
        <v>713</v>
      </c>
      <c r="H803" s="159">
        <v>1.457</v>
      </c>
      <c r="I803" s="160"/>
      <c r="L803" s="156"/>
      <c r="M803" s="161"/>
      <c r="T803" s="162"/>
      <c r="AT803" s="157" t="s">
        <v>221</v>
      </c>
      <c r="AU803" s="157" t="s">
        <v>83</v>
      </c>
      <c r="AV803" s="13" t="s">
        <v>83</v>
      </c>
      <c r="AW803" s="13" t="s">
        <v>34</v>
      </c>
      <c r="AX803" s="13" t="s">
        <v>74</v>
      </c>
      <c r="AY803" s="157" t="s">
        <v>210</v>
      </c>
    </row>
    <row r="804" spans="2:51" s="13" customFormat="1" ht="11.25">
      <c r="B804" s="156"/>
      <c r="D804" s="150" t="s">
        <v>221</v>
      </c>
      <c r="E804" s="157" t="s">
        <v>19</v>
      </c>
      <c r="F804" s="158" t="s">
        <v>714</v>
      </c>
      <c r="H804" s="159">
        <v>-1.804</v>
      </c>
      <c r="I804" s="160"/>
      <c r="L804" s="156"/>
      <c r="M804" s="161"/>
      <c r="T804" s="162"/>
      <c r="AT804" s="157" t="s">
        <v>221</v>
      </c>
      <c r="AU804" s="157" t="s">
        <v>83</v>
      </c>
      <c r="AV804" s="13" t="s">
        <v>83</v>
      </c>
      <c r="AW804" s="13" t="s">
        <v>34</v>
      </c>
      <c r="AX804" s="13" t="s">
        <v>74</v>
      </c>
      <c r="AY804" s="157" t="s">
        <v>210</v>
      </c>
    </row>
    <row r="805" spans="2:51" s="13" customFormat="1" ht="11.25">
      <c r="B805" s="156"/>
      <c r="D805" s="150" t="s">
        <v>221</v>
      </c>
      <c r="E805" s="157" t="s">
        <v>19</v>
      </c>
      <c r="F805" s="158" t="s">
        <v>715</v>
      </c>
      <c r="H805" s="159">
        <v>2.758</v>
      </c>
      <c r="I805" s="160"/>
      <c r="L805" s="156"/>
      <c r="M805" s="161"/>
      <c r="T805" s="162"/>
      <c r="AT805" s="157" t="s">
        <v>221</v>
      </c>
      <c r="AU805" s="157" t="s">
        <v>83</v>
      </c>
      <c r="AV805" s="13" t="s">
        <v>83</v>
      </c>
      <c r="AW805" s="13" t="s">
        <v>34</v>
      </c>
      <c r="AX805" s="13" t="s">
        <v>74</v>
      </c>
      <c r="AY805" s="157" t="s">
        <v>210</v>
      </c>
    </row>
    <row r="806" spans="2:51" s="13" customFormat="1" ht="11.25">
      <c r="B806" s="156"/>
      <c r="D806" s="150" t="s">
        <v>221</v>
      </c>
      <c r="E806" s="157" t="s">
        <v>19</v>
      </c>
      <c r="F806" s="158" t="s">
        <v>2344</v>
      </c>
      <c r="H806" s="159">
        <v>52.844</v>
      </c>
      <c r="I806" s="160"/>
      <c r="L806" s="156"/>
      <c r="M806" s="161"/>
      <c r="T806" s="162"/>
      <c r="AT806" s="157" t="s">
        <v>221</v>
      </c>
      <c r="AU806" s="157" t="s">
        <v>83</v>
      </c>
      <c r="AV806" s="13" t="s">
        <v>83</v>
      </c>
      <c r="AW806" s="13" t="s">
        <v>34</v>
      </c>
      <c r="AX806" s="13" t="s">
        <v>74</v>
      </c>
      <c r="AY806" s="157" t="s">
        <v>210</v>
      </c>
    </row>
    <row r="807" spans="2:51" s="13" customFormat="1" ht="11.25">
      <c r="B807" s="156"/>
      <c r="D807" s="150" t="s">
        <v>221</v>
      </c>
      <c r="E807" s="157" t="s">
        <v>19</v>
      </c>
      <c r="F807" s="158" t="s">
        <v>2345</v>
      </c>
      <c r="H807" s="159">
        <v>-1.99</v>
      </c>
      <c r="I807" s="160"/>
      <c r="L807" s="156"/>
      <c r="M807" s="161"/>
      <c r="T807" s="162"/>
      <c r="AT807" s="157" t="s">
        <v>221</v>
      </c>
      <c r="AU807" s="157" t="s">
        <v>83</v>
      </c>
      <c r="AV807" s="13" t="s">
        <v>83</v>
      </c>
      <c r="AW807" s="13" t="s">
        <v>34</v>
      </c>
      <c r="AX807" s="13" t="s">
        <v>74</v>
      </c>
      <c r="AY807" s="157" t="s">
        <v>210</v>
      </c>
    </row>
    <row r="808" spans="2:51" s="13" customFormat="1" ht="11.25">
      <c r="B808" s="156"/>
      <c r="D808" s="150" t="s">
        <v>221</v>
      </c>
      <c r="E808" s="157" t="s">
        <v>19</v>
      </c>
      <c r="F808" s="158" t="s">
        <v>648</v>
      </c>
      <c r="H808" s="159">
        <v>-1.304</v>
      </c>
      <c r="I808" s="160"/>
      <c r="L808" s="156"/>
      <c r="M808" s="161"/>
      <c r="T808" s="162"/>
      <c r="AT808" s="157" t="s">
        <v>221</v>
      </c>
      <c r="AU808" s="157" t="s">
        <v>83</v>
      </c>
      <c r="AV808" s="13" t="s">
        <v>83</v>
      </c>
      <c r="AW808" s="13" t="s">
        <v>34</v>
      </c>
      <c r="AX808" s="13" t="s">
        <v>74</v>
      </c>
      <c r="AY808" s="157" t="s">
        <v>210</v>
      </c>
    </row>
    <row r="809" spans="2:51" s="13" customFormat="1" ht="11.25">
      <c r="B809" s="156"/>
      <c r="D809" s="150" t="s">
        <v>221</v>
      </c>
      <c r="E809" s="157" t="s">
        <v>19</v>
      </c>
      <c r="F809" s="158" t="s">
        <v>649</v>
      </c>
      <c r="H809" s="159">
        <v>0.647</v>
      </c>
      <c r="I809" s="160"/>
      <c r="L809" s="156"/>
      <c r="M809" s="161"/>
      <c r="T809" s="162"/>
      <c r="AT809" s="157" t="s">
        <v>221</v>
      </c>
      <c r="AU809" s="157" t="s">
        <v>83</v>
      </c>
      <c r="AV809" s="13" t="s">
        <v>83</v>
      </c>
      <c r="AW809" s="13" t="s">
        <v>34</v>
      </c>
      <c r="AX809" s="13" t="s">
        <v>74</v>
      </c>
      <c r="AY809" s="157" t="s">
        <v>210</v>
      </c>
    </row>
    <row r="810" spans="2:51" s="13" customFormat="1" ht="11.25">
      <c r="B810" s="156"/>
      <c r="D810" s="150" t="s">
        <v>221</v>
      </c>
      <c r="E810" s="157" t="s">
        <v>19</v>
      </c>
      <c r="F810" s="158" t="s">
        <v>650</v>
      </c>
      <c r="H810" s="159">
        <v>1.207</v>
      </c>
      <c r="I810" s="160"/>
      <c r="L810" s="156"/>
      <c r="M810" s="161"/>
      <c r="T810" s="162"/>
      <c r="AT810" s="157" t="s">
        <v>221</v>
      </c>
      <c r="AU810" s="157" t="s">
        <v>83</v>
      </c>
      <c r="AV810" s="13" t="s">
        <v>83</v>
      </c>
      <c r="AW810" s="13" t="s">
        <v>34</v>
      </c>
      <c r="AX810" s="13" t="s">
        <v>74</v>
      </c>
      <c r="AY810" s="157" t="s">
        <v>210</v>
      </c>
    </row>
    <row r="811" spans="2:51" s="13" customFormat="1" ht="11.25">
      <c r="B811" s="156"/>
      <c r="D811" s="150" t="s">
        <v>221</v>
      </c>
      <c r="E811" s="157" t="s">
        <v>19</v>
      </c>
      <c r="F811" s="158" t="s">
        <v>645</v>
      </c>
      <c r="H811" s="159">
        <v>-1.258</v>
      </c>
      <c r="I811" s="160"/>
      <c r="L811" s="156"/>
      <c r="M811" s="161"/>
      <c r="T811" s="162"/>
      <c r="AT811" s="157" t="s">
        <v>221</v>
      </c>
      <c r="AU811" s="157" t="s">
        <v>83</v>
      </c>
      <c r="AV811" s="13" t="s">
        <v>83</v>
      </c>
      <c r="AW811" s="13" t="s">
        <v>34</v>
      </c>
      <c r="AX811" s="13" t="s">
        <v>74</v>
      </c>
      <c r="AY811" s="157" t="s">
        <v>210</v>
      </c>
    </row>
    <row r="812" spans="2:51" s="13" customFormat="1" ht="11.25">
      <c r="B812" s="156"/>
      <c r="D812" s="150" t="s">
        <v>221</v>
      </c>
      <c r="E812" s="157" t="s">
        <v>19</v>
      </c>
      <c r="F812" s="158" t="s">
        <v>646</v>
      </c>
      <c r="H812" s="159">
        <v>0.875</v>
      </c>
      <c r="I812" s="160"/>
      <c r="L812" s="156"/>
      <c r="M812" s="161"/>
      <c r="T812" s="162"/>
      <c r="AT812" s="157" t="s">
        <v>221</v>
      </c>
      <c r="AU812" s="157" t="s">
        <v>83</v>
      </c>
      <c r="AV812" s="13" t="s">
        <v>83</v>
      </c>
      <c r="AW812" s="13" t="s">
        <v>34</v>
      </c>
      <c r="AX812" s="13" t="s">
        <v>74</v>
      </c>
      <c r="AY812" s="157" t="s">
        <v>210</v>
      </c>
    </row>
    <row r="813" spans="2:51" s="13" customFormat="1" ht="11.25">
      <c r="B813" s="156"/>
      <c r="D813" s="150" t="s">
        <v>221</v>
      </c>
      <c r="E813" s="157" t="s">
        <v>19</v>
      </c>
      <c r="F813" s="158" t="s">
        <v>647</v>
      </c>
      <c r="H813" s="159">
        <v>1.197</v>
      </c>
      <c r="I813" s="160"/>
      <c r="L813" s="156"/>
      <c r="M813" s="161"/>
      <c r="T813" s="162"/>
      <c r="AT813" s="157" t="s">
        <v>221</v>
      </c>
      <c r="AU813" s="157" t="s">
        <v>83</v>
      </c>
      <c r="AV813" s="13" t="s">
        <v>83</v>
      </c>
      <c r="AW813" s="13" t="s">
        <v>34</v>
      </c>
      <c r="AX813" s="13" t="s">
        <v>74</v>
      </c>
      <c r="AY813" s="157" t="s">
        <v>210</v>
      </c>
    </row>
    <row r="814" spans="2:51" s="13" customFormat="1" ht="11.25">
      <c r="B814" s="156"/>
      <c r="D814" s="150" t="s">
        <v>221</v>
      </c>
      <c r="E814" s="157" t="s">
        <v>19</v>
      </c>
      <c r="F814" s="158" t="s">
        <v>2354</v>
      </c>
      <c r="H814" s="159">
        <v>24.411</v>
      </c>
      <c r="I814" s="160"/>
      <c r="L814" s="156"/>
      <c r="M814" s="161"/>
      <c r="T814" s="162"/>
      <c r="AT814" s="157" t="s">
        <v>221</v>
      </c>
      <c r="AU814" s="157" t="s">
        <v>83</v>
      </c>
      <c r="AV814" s="13" t="s">
        <v>83</v>
      </c>
      <c r="AW814" s="13" t="s">
        <v>34</v>
      </c>
      <c r="AX814" s="13" t="s">
        <v>74</v>
      </c>
      <c r="AY814" s="157" t="s">
        <v>210</v>
      </c>
    </row>
    <row r="815" spans="2:51" s="13" customFormat="1" ht="11.25">
      <c r="B815" s="156"/>
      <c r="D815" s="150" t="s">
        <v>221</v>
      </c>
      <c r="E815" s="157" t="s">
        <v>19</v>
      </c>
      <c r="F815" s="158" t="s">
        <v>2330</v>
      </c>
      <c r="H815" s="159">
        <v>-1.89</v>
      </c>
      <c r="I815" s="160"/>
      <c r="L815" s="156"/>
      <c r="M815" s="161"/>
      <c r="T815" s="162"/>
      <c r="AT815" s="157" t="s">
        <v>221</v>
      </c>
      <c r="AU815" s="157" t="s">
        <v>83</v>
      </c>
      <c r="AV815" s="13" t="s">
        <v>83</v>
      </c>
      <c r="AW815" s="13" t="s">
        <v>34</v>
      </c>
      <c r="AX815" s="13" t="s">
        <v>74</v>
      </c>
      <c r="AY815" s="157" t="s">
        <v>210</v>
      </c>
    </row>
    <row r="816" spans="2:51" s="13" customFormat="1" ht="11.25">
      <c r="B816" s="156"/>
      <c r="D816" s="150" t="s">
        <v>221</v>
      </c>
      <c r="E816" s="157" t="s">
        <v>19</v>
      </c>
      <c r="F816" s="158" t="s">
        <v>2355</v>
      </c>
      <c r="H816" s="159">
        <v>6.758</v>
      </c>
      <c r="I816" s="160"/>
      <c r="L816" s="156"/>
      <c r="M816" s="161"/>
      <c r="T816" s="162"/>
      <c r="AT816" s="157" t="s">
        <v>221</v>
      </c>
      <c r="AU816" s="157" t="s">
        <v>83</v>
      </c>
      <c r="AV816" s="13" t="s">
        <v>83</v>
      </c>
      <c r="AW816" s="13" t="s">
        <v>34</v>
      </c>
      <c r="AX816" s="13" t="s">
        <v>74</v>
      </c>
      <c r="AY816" s="157" t="s">
        <v>210</v>
      </c>
    </row>
    <row r="817" spans="2:51" s="13" customFormat="1" ht="11.25">
      <c r="B817" s="156"/>
      <c r="D817" s="150" t="s">
        <v>221</v>
      </c>
      <c r="E817" s="157" t="s">
        <v>19</v>
      </c>
      <c r="F817" s="158" t="s">
        <v>2352</v>
      </c>
      <c r="H817" s="159">
        <v>-1.47</v>
      </c>
      <c r="I817" s="160"/>
      <c r="L817" s="156"/>
      <c r="M817" s="161"/>
      <c r="T817" s="162"/>
      <c r="AT817" s="157" t="s">
        <v>221</v>
      </c>
      <c r="AU817" s="157" t="s">
        <v>83</v>
      </c>
      <c r="AV817" s="13" t="s">
        <v>83</v>
      </c>
      <c r="AW817" s="13" t="s">
        <v>34</v>
      </c>
      <c r="AX817" s="13" t="s">
        <v>74</v>
      </c>
      <c r="AY817" s="157" t="s">
        <v>210</v>
      </c>
    </row>
    <row r="818" spans="2:51" s="13" customFormat="1" ht="11.25">
      <c r="B818" s="156"/>
      <c r="D818" s="150" t="s">
        <v>221</v>
      </c>
      <c r="E818" s="157" t="s">
        <v>19</v>
      </c>
      <c r="F818" s="158" t="s">
        <v>2356</v>
      </c>
      <c r="H818" s="159">
        <v>-1.264</v>
      </c>
      <c r="I818" s="160"/>
      <c r="L818" s="156"/>
      <c r="M818" s="161"/>
      <c r="T818" s="162"/>
      <c r="AT818" s="157" t="s">
        <v>221</v>
      </c>
      <c r="AU818" s="157" t="s">
        <v>83</v>
      </c>
      <c r="AV818" s="13" t="s">
        <v>83</v>
      </c>
      <c r="AW818" s="13" t="s">
        <v>34</v>
      </c>
      <c r="AX818" s="13" t="s">
        <v>74</v>
      </c>
      <c r="AY818" s="157" t="s">
        <v>210</v>
      </c>
    </row>
    <row r="819" spans="2:51" s="13" customFormat="1" ht="11.25">
      <c r="B819" s="156"/>
      <c r="D819" s="150" t="s">
        <v>221</v>
      </c>
      <c r="E819" s="157" t="s">
        <v>19</v>
      </c>
      <c r="F819" s="158" t="s">
        <v>2357</v>
      </c>
      <c r="H819" s="159">
        <v>23.729</v>
      </c>
      <c r="I819" s="160"/>
      <c r="L819" s="156"/>
      <c r="M819" s="161"/>
      <c r="T819" s="162"/>
      <c r="AT819" s="157" t="s">
        <v>221</v>
      </c>
      <c r="AU819" s="157" t="s">
        <v>83</v>
      </c>
      <c r="AV819" s="13" t="s">
        <v>83</v>
      </c>
      <c r="AW819" s="13" t="s">
        <v>34</v>
      </c>
      <c r="AX819" s="13" t="s">
        <v>74</v>
      </c>
      <c r="AY819" s="157" t="s">
        <v>210</v>
      </c>
    </row>
    <row r="820" spans="2:51" s="13" customFormat="1" ht="11.25">
      <c r="B820" s="156"/>
      <c r="D820" s="150" t="s">
        <v>221</v>
      </c>
      <c r="E820" s="157" t="s">
        <v>19</v>
      </c>
      <c r="F820" s="158" t="s">
        <v>2356</v>
      </c>
      <c r="H820" s="159">
        <v>-1.264</v>
      </c>
      <c r="I820" s="160"/>
      <c r="L820" s="156"/>
      <c r="M820" s="161"/>
      <c r="T820" s="162"/>
      <c r="AT820" s="157" t="s">
        <v>221</v>
      </c>
      <c r="AU820" s="157" t="s">
        <v>83</v>
      </c>
      <c r="AV820" s="13" t="s">
        <v>83</v>
      </c>
      <c r="AW820" s="13" t="s">
        <v>34</v>
      </c>
      <c r="AX820" s="13" t="s">
        <v>74</v>
      </c>
      <c r="AY820" s="157" t="s">
        <v>210</v>
      </c>
    </row>
    <row r="821" spans="2:51" s="13" customFormat="1" ht="11.25">
      <c r="B821" s="156"/>
      <c r="D821" s="150" t="s">
        <v>221</v>
      </c>
      <c r="E821" s="157" t="s">
        <v>19</v>
      </c>
      <c r="F821" s="158" t="s">
        <v>2358</v>
      </c>
      <c r="H821" s="159">
        <v>2.981</v>
      </c>
      <c r="I821" s="160"/>
      <c r="L821" s="156"/>
      <c r="M821" s="161"/>
      <c r="T821" s="162"/>
      <c r="AT821" s="157" t="s">
        <v>221</v>
      </c>
      <c r="AU821" s="157" t="s">
        <v>83</v>
      </c>
      <c r="AV821" s="13" t="s">
        <v>83</v>
      </c>
      <c r="AW821" s="13" t="s">
        <v>34</v>
      </c>
      <c r="AX821" s="13" t="s">
        <v>74</v>
      </c>
      <c r="AY821" s="157" t="s">
        <v>210</v>
      </c>
    </row>
    <row r="822" spans="2:51" s="14" customFormat="1" ht="11.25">
      <c r="B822" s="163"/>
      <c r="D822" s="150" t="s">
        <v>221</v>
      </c>
      <c r="E822" s="164" t="s">
        <v>19</v>
      </c>
      <c r="F822" s="165" t="s">
        <v>234</v>
      </c>
      <c r="H822" s="166">
        <v>418.225</v>
      </c>
      <c r="I822" s="167"/>
      <c r="L822" s="163"/>
      <c r="M822" s="168"/>
      <c r="T822" s="169"/>
      <c r="AT822" s="164" t="s">
        <v>221</v>
      </c>
      <c r="AU822" s="164" t="s">
        <v>83</v>
      </c>
      <c r="AV822" s="14" t="s">
        <v>91</v>
      </c>
      <c r="AW822" s="14" t="s">
        <v>34</v>
      </c>
      <c r="AX822" s="14" t="s">
        <v>74</v>
      </c>
      <c r="AY822" s="164" t="s">
        <v>210</v>
      </c>
    </row>
    <row r="823" spans="2:51" s="12" customFormat="1" ht="11.25">
      <c r="B823" s="149"/>
      <c r="D823" s="150" t="s">
        <v>221</v>
      </c>
      <c r="E823" s="151" t="s">
        <v>19</v>
      </c>
      <c r="F823" s="152" t="s">
        <v>558</v>
      </c>
      <c r="H823" s="151" t="s">
        <v>19</v>
      </c>
      <c r="I823" s="153"/>
      <c r="L823" s="149"/>
      <c r="M823" s="154"/>
      <c r="T823" s="155"/>
      <c r="AT823" s="151" t="s">
        <v>221</v>
      </c>
      <c r="AU823" s="151" t="s">
        <v>83</v>
      </c>
      <c r="AV823" s="12" t="s">
        <v>81</v>
      </c>
      <c r="AW823" s="12" t="s">
        <v>34</v>
      </c>
      <c r="AX823" s="12" t="s">
        <v>74</v>
      </c>
      <c r="AY823" s="151" t="s">
        <v>210</v>
      </c>
    </row>
    <row r="824" spans="2:51" s="13" customFormat="1" ht="11.25">
      <c r="B824" s="156"/>
      <c r="D824" s="150" t="s">
        <v>221</v>
      </c>
      <c r="E824" s="157" t="s">
        <v>19</v>
      </c>
      <c r="F824" s="158" t="s">
        <v>2360</v>
      </c>
      <c r="H824" s="159">
        <v>46.151</v>
      </c>
      <c r="I824" s="160"/>
      <c r="L824" s="156"/>
      <c r="M824" s="161"/>
      <c r="T824" s="162"/>
      <c r="AT824" s="157" t="s">
        <v>221</v>
      </c>
      <c r="AU824" s="157" t="s">
        <v>83</v>
      </c>
      <c r="AV824" s="13" t="s">
        <v>83</v>
      </c>
      <c r="AW824" s="13" t="s">
        <v>34</v>
      </c>
      <c r="AX824" s="13" t="s">
        <v>74</v>
      </c>
      <c r="AY824" s="157" t="s">
        <v>210</v>
      </c>
    </row>
    <row r="825" spans="2:51" s="13" customFormat="1" ht="11.25">
      <c r="B825" s="156"/>
      <c r="D825" s="150" t="s">
        <v>221</v>
      </c>
      <c r="E825" s="157" t="s">
        <v>19</v>
      </c>
      <c r="F825" s="158" t="s">
        <v>837</v>
      </c>
      <c r="H825" s="159">
        <v>0.71</v>
      </c>
      <c r="I825" s="160"/>
      <c r="L825" s="156"/>
      <c r="M825" s="161"/>
      <c r="T825" s="162"/>
      <c r="AT825" s="157" t="s">
        <v>221</v>
      </c>
      <c r="AU825" s="157" t="s">
        <v>83</v>
      </c>
      <c r="AV825" s="13" t="s">
        <v>83</v>
      </c>
      <c r="AW825" s="13" t="s">
        <v>34</v>
      </c>
      <c r="AX825" s="13" t="s">
        <v>74</v>
      </c>
      <c r="AY825" s="157" t="s">
        <v>210</v>
      </c>
    </row>
    <row r="826" spans="2:51" s="13" customFormat="1" ht="11.25">
      <c r="B826" s="156"/>
      <c r="D826" s="150" t="s">
        <v>221</v>
      </c>
      <c r="E826" s="157" t="s">
        <v>19</v>
      </c>
      <c r="F826" s="158" t="s">
        <v>2361</v>
      </c>
      <c r="H826" s="159">
        <v>-1.165</v>
      </c>
      <c r="I826" s="160"/>
      <c r="L826" s="156"/>
      <c r="M826" s="161"/>
      <c r="T826" s="162"/>
      <c r="AT826" s="157" t="s">
        <v>221</v>
      </c>
      <c r="AU826" s="157" t="s">
        <v>83</v>
      </c>
      <c r="AV826" s="13" t="s">
        <v>83</v>
      </c>
      <c r="AW826" s="13" t="s">
        <v>34</v>
      </c>
      <c r="AX826" s="13" t="s">
        <v>74</v>
      </c>
      <c r="AY826" s="157" t="s">
        <v>210</v>
      </c>
    </row>
    <row r="827" spans="2:51" s="13" customFormat="1" ht="11.25">
      <c r="B827" s="156"/>
      <c r="D827" s="150" t="s">
        <v>221</v>
      </c>
      <c r="E827" s="157" t="s">
        <v>19</v>
      </c>
      <c r="F827" s="158" t="s">
        <v>839</v>
      </c>
      <c r="H827" s="159">
        <v>4.475</v>
      </c>
      <c r="I827" s="160"/>
      <c r="L827" s="156"/>
      <c r="M827" s="161"/>
      <c r="T827" s="162"/>
      <c r="AT827" s="157" t="s">
        <v>221</v>
      </c>
      <c r="AU827" s="157" t="s">
        <v>83</v>
      </c>
      <c r="AV827" s="13" t="s">
        <v>83</v>
      </c>
      <c r="AW827" s="13" t="s">
        <v>34</v>
      </c>
      <c r="AX827" s="13" t="s">
        <v>74</v>
      </c>
      <c r="AY827" s="157" t="s">
        <v>210</v>
      </c>
    </row>
    <row r="828" spans="2:51" s="13" customFormat="1" ht="11.25">
      <c r="B828" s="156"/>
      <c r="D828" s="150" t="s">
        <v>221</v>
      </c>
      <c r="E828" s="157" t="s">
        <v>19</v>
      </c>
      <c r="F828" s="158" t="s">
        <v>840</v>
      </c>
      <c r="H828" s="159">
        <v>0.162</v>
      </c>
      <c r="I828" s="160"/>
      <c r="L828" s="156"/>
      <c r="M828" s="161"/>
      <c r="T828" s="162"/>
      <c r="AT828" s="157" t="s">
        <v>221</v>
      </c>
      <c r="AU828" s="157" t="s">
        <v>83</v>
      </c>
      <c r="AV828" s="13" t="s">
        <v>83</v>
      </c>
      <c r="AW828" s="13" t="s">
        <v>34</v>
      </c>
      <c r="AX828" s="13" t="s">
        <v>74</v>
      </c>
      <c r="AY828" s="157" t="s">
        <v>210</v>
      </c>
    </row>
    <row r="829" spans="2:51" s="13" customFormat="1" ht="11.25">
      <c r="B829" s="156"/>
      <c r="D829" s="150" t="s">
        <v>221</v>
      </c>
      <c r="E829" s="157" t="s">
        <v>19</v>
      </c>
      <c r="F829" s="158" t="s">
        <v>2362</v>
      </c>
      <c r="H829" s="159">
        <v>-0.534</v>
      </c>
      <c r="I829" s="160"/>
      <c r="L829" s="156"/>
      <c r="M829" s="161"/>
      <c r="T829" s="162"/>
      <c r="AT829" s="157" t="s">
        <v>221</v>
      </c>
      <c r="AU829" s="157" t="s">
        <v>83</v>
      </c>
      <c r="AV829" s="13" t="s">
        <v>83</v>
      </c>
      <c r="AW829" s="13" t="s">
        <v>34</v>
      </c>
      <c r="AX829" s="13" t="s">
        <v>74</v>
      </c>
      <c r="AY829" s="157" t="s">
        <v>210</v>
      </c>
    </row>
    <row r="830" spans="2:51" s="13" customFormat="1" ht="11.25">
      <c r="B830" s="156"/>
      <c r="D830" s="150" t="s">
        <v>221</v>
      </c>
      <c r="E830" s="157" t="s">
        <v>19</v>
      </c>
      <c r="F830" s="158" t="s">
        <v>842</v>
      </c>
      <c r="H830" s="159">
        <v>1.401</v>
      </c>
      <c r="I830" s="160"/>
      <c r="L830" s="156"/>
      <c r="M830" s="161"/>
      <c r="T830" s="162"/>
      <c r="AT830" s="157" t="s">
        <v>221</v>
      </c>
      <c r="AU830" s="157" t="s">
        <v>83</v>
      </c>
      <c r="AV830" s="13" t="s">
        <v>83</v>
      </c>
      <c r="AW830" s="13" t="s">
        <v>34</v>
      </c>
      <c r="AX830" s="13" t="s">
        <v>74</v>
      </c>
      <c r="AY830" s="157" t="s">
        <v>210</v>
      </c>
    </row>
    <row r="831" spans="2:51" s="13" customFormat="1" ht="11.25">
      <c r="B831" s="156"/>
      <c r="D831" s="150" t="s">
        <v>221</v>
      </c>
      <c r="E831" s="157" t="s">
        <v>19</v>
      </c>
      <c r="F831" s="158" t="s">
        <v>843</v>
      </c>
      <c r="H831" s="159">
        <v>0.677</v>
      </c>
      <c r="I831" s="160"/>
      <c r="L831" s="156"/>
      <c r="M831" s="161"/>
      <c r="T831" s="162"/>
      <c r="AT831" s="157" t="s">
        <v>221</v>
      </c>
      <c r="AU831" s="157" t="s">
        <v>83</v>
      </c>
      <c r="AV831" s="13" t="s">
        <v>83</v>
      </c>
      <c r="AW831" s="13" t="s">
        <v>34</v>
      </c>
      <c r="AX831" s="13" t="s">
        <v>74</v>
      </c>
      <c r="AY831" s="157" t="s">
        <v>210</v>
      </c>
    </row>
    <row r="832" spans="2:51" s="13" customFormat="1" ht="11.25">
      <c r="B832" s="156"/>
      <c r="D832" s="150" t="s">
        <v>221</v>
      </c>
      <c r="E832" s="157" t="s">
        <v>19</v>
      </c>
      <c r="F832" s="158" t="s">
        <v>2363</v>
      </c>
      <c r="H832" s="159">
        <v>-1.487</v>
      </c>
      <c r="I832" s="160"/>
      <c r="L832" s="156"/>
      <c r="M832" s="161"/>
      <c r="T832" s="162"/>
      <c r="AT832" s="157" t="s">
        <v>221</v>
      </c>
      <c r="AU832" s="157" t="s">
        <v>83</v>
      </c>
      <c r="AV832" s="13" t="s">
        <v>83</v>
      </c>
      <c r="AW832" s="13" t="s">
        <v>34</v>
      </c>
      <c r="AX832" s="13" t="s">
        <v>74</v>
      </c>
      <c r="AY832" s="157" t="s">
        <v>210</v>
      </c>
    </row>
    <row r="833" spans="2:51" s="13" customFormat="1" ht="11.25">
      <c r="B833" s="156"/>
      <c r="D833" s="150" t="s">
        <v>221</v>
      </c>
      <c r="E833" s="157" t="s">
        <v>19</v>
      </c>
      <c r="F833" s="158" t="s">
        <v>845</v>
      </c>
      <c r="H833" s="159">
        <v>0.78</v>
      </c>
      <c r="I833" s="160"/>
      <c r="L833" s="156"/>
      <c r="M833" s="161"/>
      <c r="T833" s="162"/>
      <c r="AT833" s="157" t="s">
        <v>221</v>
      </c>
      <c r="AU833" s="157" t="s">
        <v>83</v>
      </c>
      <c r="AV833" s="13" t="s">
        <v>83</v>
      </c>
      <c r="AW833" s="13" t="s">
        <v>34</v>
      </c>
      <c r="AX833" s="13" t="s">
        <v>74</v>
      </c>
      <c r="AY833" s="157" t="s">
        <v>210</v>
      </c>
    </row>
    <row r="834" spans="2:51" s="14" customFormat="1" ht="11.25">
      <c r="B834" s="163"/>
      <c r="D834" s="150" t="s">
        <v>221</v>
      </c>
      <c r="E834" s="164" t="s">
        <v>19</v>
      </c>
      <c r="F834" s="165" t="s">
        <v>234</v>
      </c>
      <c r="H834" s="166">
        <v>51.17</v>
      </c>
      <c r="I834" s="167"/>
      <c r="L834" s="163"/>
      <c r="M834" s="168"/>
      <c r="T834" s="169"/>
      <c r="AT834" s="164" t="s">
        <v>221</v>
      </c>
      <c r="AU834" s="164" t="s">
        <v>83</v>
      </c>
      <c r="AV834" s="14" t="s">
        <v>91</v>
      </c>
      <c r="AW834" s="14" t="s">
        <v>34</v>
      </c>
      <c r="AX834" s="14" t="s">
        <v>74</v>
      </c>
      <c r="AY834" s="164" t="s">
        <v>210</v>
      </c>
    </row>
    <row r="835" spans="2:51" s="12" customFormat="1" ht="11.25">
      <c r="B835" s="149"/>
      <c r="D835" s="150" t="s">
        <v>221</v>
      </c>
      <c r="E835" s="151" t="s">
        <v>19</v>
      </c>
      <c r="F835" s="152" t="s">
        <v>668</v>
      </c>
      <c r="H835" s="151" t="s">
        <v>19</v>
      </c>
      <c r="I835" s="153"/>
      <c r="L835" s="149"/>
      <c r="M835" s="154"/>
      <c r="T835" s="155"/>
      <c r="AT835" s="151" t="s">
        <v>221</v>
      </c>
      <c r="AU835" s="151" t="s">
        <v>83</v>
      </c>
      <c r="AV835" s="12" t="s">
        <v>81</v>
      </c>
      <c r="AW835" s="12" t="s">
        <v>34</v>
      </c>
      <c r="AX835" s="12" t="s">
        <v>74</v>
      </c>
      <c r="AY835" s="151" t="s">
        <v>210</v>
      </c>
    </row>
    <row r="836" spans="2:51" s="13" customFormat="1" ht="11.25">
      <c r="B836" s="156"/>
      <c r="D836" s="150" t="s">
        <v>221</v>
      </c>
      <c r="E836" s="157" t="s">
        <v>19</v>
      </c>
      <c r="F836" s="158" t="s">
        <v>669</v>
      </c>
      <c r="H836" s="159">
        <v>18.22</v>
      </c>
      <c r="I836" s="160"/>
      <c r="L836" s="156"/>
      <c r="M836" s="161"/>
      <c r="T836" s="162"/>
      <c r="AT836" s="157" t="s">
        <v>221</v>
      </c>
      <c r="AU836" s="157" t="s">
        <v>83</v>
      </c>
      <c r="AV836" s="13" t="s">
        <v>83</v>
      </c>
      <c r="AW836" s="13" t="s">
        <v>34</v>
      </c>
      <c r="AX836" s="13" t="s">
        <v>74</v>
      </c>
      <c r="AY836" s="157" t="s">
        <v>210</v>
      </c>
    </row>
    <row r="837" spans="2:51" s="13" customFormat="1" ht="11.25">
      <c r="B837" s="156"/>
      <c r="D837" s="150" t="s">
        <v>221</v>
      </c>
      <c r="E837" s="157" t="s">
        <v>19</v>
      </c>
      <c r="F837" s="158" t="s">
        <v>670</v>
      </c>
      <c r="H837" s="159">
        <v>21.473</v>
      </c>
      <c r="I837" s="160"/>
      <c r="L837" s="156"/>
      <c r="M837" s="161"/>
      <c r="T837" s="162"/>
      <c r="AT837" s="157" t="s">
        <v>221</v>
      </c>
      <c r="AU837" s="157" t="s">
        <v>83</v>
      </c>
      <c r="AV837" s="13" t="s">
        <v>83</v>
      </c>
      <c r="AW837" s="13" t="s">
        <v>34</v>
      </c>
      <c r="AX837" s="13" t="s">
        <v>74</v>
      </c>
      <c r="AY837" s="157" t="s">
        <v>210</v>
      </c>
    </row>
    <row r="838" spans="2:51" s="13" customFormat="1" ht="11.25">
      <c r="B838" s="156"/>
      <c r="D838" s="150" t="s">
        <v>221</v>
      </c>
      <c r="E838" s="157" t="s">
        <v>19</v>
      </c>
      <c r="F838" s="158" t="s">
        <v>671</v>
      </c>
      <c r="H838" s="159">
        <v>23.735</v>
      </c>
      <c r="I838" s="160"/>
      <c r="L838" s="156"/>
      <c r="M838" s="161"/>
      <c r="T838" s="162"/>
      <c r="AT838" s="157" t="s">
        <v>221</v>
      </c>
      <c r="AU838" s="157" t="s">
        <v>83</v>
      </c>
      <c r="AV838" s="13" t="s">
        <v>83</v>
      </c>
      <c r="AW838" s="13" t="s">
        <v>34</v>
      </c>
      <c r="AX838" s="13" t="s">
        <v>74</v>
      </c>
      <c r="AY838" s="157" t="s">
        <v>210</v>
      </c>
    </row>
    <row r="839" spans="2:51" s="14" customFormat="1" ht="11.25">
      <c r="B839" s="163"/>
      <c r="D839" s="150" t="s">
        <v>221</v>
      </c>
      <c r="E839" s="164" t="s">
        <v>19</v>
      </c>
      <c r="F839" s="165" t="s">
        <v>234</v>
      </c>
      <c r="H839" s="166">
        <v>63.428</v>
      </c>
      <c r="I839" s="167"/>
      <c r="L839" s="163"/>
      <c r="M839" s="168"/>
      <c r="T839" s="169"/>
      <c r="AT839" s="164" t="s">
        <v>221</v>
      </c>
      <c r="AU839" s="164" t="s">
        <v>83</v>
      </c>
      <c r="AV839" s="14" t="s">
        <v>91</v>
      </c>
      <c r="AW839" s="14" t="s">
        <v>34</v>
      </c>
      <c r="AX839" s="14" t="s">
        <v>74</v>
      </c>
      <c r="AY839" s="164" t="s">
        <v>210</v>
      </c>
    </row>
    <row r="840" spans="2:51" s="12" customFormat="1" ht="11.25">
      <c r="B840" s="149"/>
      <c r="D840" s="150" t="s">
        <v>221</v>
      </c>
      <c r="E840" s="151" t="s">
        <v>19</v>
      </c>
      <c r="F840" s="152" t="s">
        <v>672</v>
      </c>
      <c r="H840" s="151" t="s">
        <v>19</v>
      </c>
      <c r="I840" s="153"/>
      <c r="L840" s="149"/>
      <c r="M840" s="154"/>
      <c r="T840" s="155"/>
      <c r="AT840" s="151" t="s">
        <v>221</v>
      </c>
      <c r="AU840" s="151" t="s">
        <v>83</v>
      </c>
      <c r="AV840" s="12" t="s">
        <v>81</v>
      </c>
      <c r="AW840" s="12" t="s">
        <v>34</v>
      </c>
      <c r="AX840" s="12" t="s">
        <v>74</v>
      </c>
      <c r="AY840" s="151" t="s">
        <v>210</v>
      </c>
    </row>
    <row r="841" spans="2:51" s="13" customFormat="1" ht="11.25">
      <c r="B841" s="156"/>
      <c r="D841" s="150" t="s">
        <v>221</v>
      </c>
      <c r="E841" s="157" t="s">
        <v>19</v>
      </c>
      <c r="F841" s="158" t="s">
        <v>673</v>
      </c>
      <c r="H841" s="159">
        <v>15.949</v>
      </c>
      <c r="I841" s="160"/>
      <c r="L841" s="156"/>
      <c r="M841" s="161"/>
      <c r="T841" s="162"/>
      <c r="AT841" s="157" t="s">
        <v>221</v>
      </c>
      <c r="AU841" s="157" t="s">
        <v>83</v>
      </c>
      <c r="AV841" s="13" t="s">
        <v>83</v>
      </c>
      <c r="AW841" s="13" t="s">
        <v>34</v>
      </c>
      <c r="AX841" s="13" t="s">
        <v>74</v>
      </c>
      <c r="AY841" s="157" t="s">
        <v>210</v>
      </c>
    </row>
    <row r="842" spans="2:51" s="13" customFormat="1" ht="11.25">
      <c r="B842" s="156"/>
      <c r="D842" s="150" t="s">
        <v>221</v>
      </c>
      <c r="E842" s="157" t="s">
        <v>19</v>
      </c>
      <c r="F842" s="158" t="s">
        <v>674</v>
      </c>
      <c r="H842" s="159">
        <v>-1.92</v>
      </c>
      <c r="I842" s="160"/>
      <c r="L842" s="156"/>
      <c r="M842" s="161"/>
      <c r="T842" s="162"/>
      <c r="AT842" s="157" t="s">
        <v>221</v>
      </c>
      <c r="AU842" s="157" t="s">
        <v>83</v>
      </c>
      <c r="AV842" s="13" t="s">
        <v>83</v>
      </c>
      <c r="AW842" s="13" t="s">
        <v>34</v>
      </c>
      <c r="AX842" s="13" t="s">
        <v>74</v>
      </c>
      <c r="AY842" s="157" t="s">
        <v>210</v>
      </c>
    </row>
    <row r="843" spans="2:51" s="13" customFormat="1" ht="11.25">
      <c r="B843" s="156"/>
      <c r="D843" s="150" t="s">
        <v>221</v>
      </c>
      <c r="E843" s="157" t="s">
        <v>19</v>
      </c>
      <c r="F843" s="158" t="s">
        <v>675</v>
      </c>
      <c r="H843" s="159">
        <v>1.696</v>
      </c>
      <c r="I843" s="160"/>
      <c r="L843" s="156"/>
      <c r="M843" s="161"/>
      <c r="T843" s="162"/>
      <c r="AT843" s="157" t="s">
        <v>221</v>
      </c>
      <c r="AU843" s="157" t="s">
        <v>83</v>
      </c>
      <c r="AV843" s="13" t="s">
        <v>83</v>
      </c>
      <c r="AW843" s="13" t="s">
        <v>34</v>
      </c>
      <c r="AX843" s="13" t="s">
        <v>74</v>
      </c>
      <c r="AY843" s="157" t="s">
        <v>210</v>
      </c>
    </row>
    <row r="844" spans="2:51" s="13" customFormat="1" ht="11.25">
      <c r="B844" s="156"/>
      <c r="D844" s="150" t="s">
        <v>221</v>
      </c>
      <c r="E844" s="157" t="s">
        <v>19</v>
      </c>
      <c r="F844" s="158" t="s">
        <v>676</v>
      </c>
      <c r="H844" s="159">
        <v>1.999</v>
      </c>
      <c r="I844" s="160"/>
      <c r="L844" s="156"/>
      <c r="M844" s="161"/>
      <c r="T844" s="162"/>
      <c r="AT844" s="157" t="s">
        <v>221</v>
      </c>
      <c r="AU844" s="157" t="s">
        <v>83</v>
      </c>
      <c r="AV844" s="13" t="s">
        <v>83</v>
      </c>
      <c r="AW844" s="13" t="s">
        <v>34</v>
      </c>
      <c r="AX844" s="13" t="s">
        <v>74</v>
      </c>
      <c r="AY844" s="157" t="s">
        <v>210</v>
      </c>
    </row>
    <row r="845" spans="2:51" s="14" customFormat="1" ht="11.25">
      <c r="B845" s="163"/>
      <c r="D845" s="150" t="s">
        <v>221</v>
      </c>
      <c r="E845" s="164" t="s">
        <v>19</v>
      </c>
      <c r="F845" s="165" t="s">
        <v>234</v>
      </c>
      <c r="H845" s="166">
        <v>17.724</v>
      </c>
      <c r="I845" s="167"/>
      <c r="L845" s="163"/>
      <c r="M845" s="168"/>
      <c r="T845" s="169"/>
      <c r="AT845" s="164" t="s">
        <v>221</v>
      </c>
      <c r="AU845" s="164" t="s">
        <v>83</v>
      </c>
      <c r="AV845" s="14" t="s">
        <v>91</v>
      </c>
      <c r="AW845" s="14" t="s">
        <v>34</v>
      </c>
      <c r="AX845" s="14" t="s">
        <v>74</v>
      </c>
      <c r="AY845" s="164" t="s">
        <v>210</v>
      </c>
    </row>
    <row r="846" spans="2:51" s="12" customFormat="1" ht="11.25">
      <c r="B846" s="149"/>
      <c r="D846" s="150" t="s">
        <v>221</v>
      </c>
      <c r="E846" s="151" t="s">
        <v>19</v>
      </c>
      <c r="F846" s="152" t="s">
        <v>677</v>
      </c>
      <c r="H846" s="151" t="s">
        <v>19</v>
      </c>
      <c r="I846" s="153"/>
      <c r="L846" s="149"/>
      <c r="M846" s="154"/>
      <c r="T846" s="155"/>
      <c r="AT846" s="151" t="s">
        <v>221</v>
      </c>
      <c r="AU846" s="151" t="s">
        <v>83</v>
      </c>
      <c r="AV846" s="12" t="s">
        <v>81</v>
      </c>
      <c r="AW846" s="12" t="s">
        <v>34</v>
      </c>
      <c r="AX846" s="12" t="s">
        <v>74</v>
      </c>
      <c r="AY846" s="151" t="s">
        <v>210</v>
      </c>
    </row>
    <row r="847" spans="2:51" s="13" customFormat="1" ht="11.25">
      <c r="B847" s="156"/>
      <c r="D847" s="150" t="s">
        <v>221</v>
      </c>
      <c r="E847" s="157" t="s">
        <v>19</v>
      </c>
      <c r="F847" s="158" t="s">
        <v>678</v>
      </c>
      <c r="H847" s="159">
        <v>47.582</v>
      </c>
      <c r="I847" s="160"/>
      <c r="L847" s="156"/>
      <c r="M847" s="161"/>
      <c r="T847" s="162"/>
      <c r="AT847" s="157" t="s">
        <v>221</v>
      </c>
      <c r="AU847" s="157" t="s">
        <v>83</v>
      </c>
      <c r="AV847" s="13" t="s">
        <v>83</v>
      </c>
      <c r="AW847" s="13" t="s">
        <v>34</v>
      </c>
      <c r="AX847" s="13" t="s">
        <v>74</v>
      </c>
      <c r="AY847" s="157" t="s">
        <v>210</v>
      </c>
    </row>
    <row r="848" spans="2:51" s="13" customFormat="1" ht="11.25">
      <c r="B848" s="156"/>
      <c r="D848" s="150" t="s">
        <v>221</v>
      </c>
      <c r="E848" s="157" t="s">
        <v>19</v>
      </c>
      <c r="F848" s="158" t="s">
        <v>679</v>
      </c>
      <c r="H848" s="159">
        <v>-1.636</v>
      </c>
      <c r="I848" s="160"/>
      <c r="L848" s="156"/>
      <c r="M848" s="161"/>
      <c r="T848" s="162"/>
      <c r="AT848" s="157" t="s">
        <v>221</v>
      </c>
      <c r="AU848" s="157" t="s">
        <v>83</v>
      </c>
      <c r="AV848" s="13" t="s">
        <v>83</v>
      </c>
      <c r="AW848" s="13" t="s">
        <v>34</v>
      </c>
      <c r="AX848" s="13" t="s">
        <v>74</v>
      </c>
      <c r="AY848" s="157" t="s">
        <v>210</v>
      </c>
    </row>
    <row r="849" spans="2:51" s="13" customFormat="1" ht="11.25">
      <c r="B849" s="156"/>
      <c r="D849" s="150" t="s">
        <v>221</v>
      </c>
      <c r="E849" s="157" t="s">
        <v>19</v>
      </c>
      <c r="F849" s="158" t="s">
        <v>680</v>
      </c>
      <c r="H849" s="159">
        <v>2.63</v>
      </c>
      <c r="I849" s="160"/>
      <c r="L849" s="156"/>
      <c r="M849" s="161"/>
      <c r="T849" s="162"/>
      <c r="AT849" s="157" t="s">
        <v>221</v>
      </c>
      <c r="AU849" s="157" t="s">
        <v>83</v>
      </c>
      <c r="AV849" s="13" t="s">
        <v>83</v>
      </c>
      <c r="AW849" s="13" t="s">
        <v>34</v>
      </c>
      <c r="AX849" s="13" t="s">
        <v>74</v>
      </c>
      <c r="AY849" s="157" t="s">
        <v>210</v>
      </c>
    </row>
    <row r="850" spans="2:51" s="13" customFormat="1" ht="11.25">
      <c r="B850" s="156"/>
      <c r="D850" s="150" t="s">
        <v>221</v>
      </c>
      <c r="E850" s="157" t="s">
        <v>19</v>
      </c>
      <c r="F850" s="158" t="s">
        <v>681</v>
      </c>
      <c r="H850" s="159">
        <v>-3.162</v>
      </c>
      <c r="I850" s="160"/>
      <c r="L850" s="156"/>
      <c r="M850" s="161"/>
      <c r="T850" s="162"/>
      <c r="AT850" s="157" t="s">
        <v>221</v>
      </c>
      <c r="AU850" s="157" t="s">
        <v>83</v>
      </c>
      <c r="AV850" s="13" t="s">
        <v>83</v>
      </c>
      <c r="AW850" s="13" t="s">
        <v>34</v>
      </c>
      <c r="AX850" s="13" t="s">
        <v>74</v>
      </c>
      <c r="AY850" s="157" t="s">
        <v>210</v>
      </c>
    </row>
    <row r="851" spans="2:51" s="12" customFormat="1" ht="11.25">
      <c r="B851" s="149"/>
      <c r="D851" s="150" t="s">
        <v>221</v>
      </c>
      <c r="E851" s="151" t="s">
        <v>19</v>
      </c>
      <c r="F851" s="152" t="s">
        <v>682</v>
      </c>
      <c r="H851" s="151" t="s">
        <v>19</v>
      </c>
      <c r="I851" s="153"/>
      <c r="L851" s="149"/>
      <c r="M851" s="154"/>
      <c r="T851" s="155"/>
      <c r="AT851" s="151" t="s">
        <v>221</v>
      </c>
      <c r="AU851" s="151" t="s">
        <v>83</v>
      </c>
      <c r="AV851" s="12" t="s">
        <v>81</v>
      </c>
      <c r="AW851" s="12" t="s">
        <v>34</v>
      </c>
      <c r="AX851" s="12" t="s">
        <v>74</v>
      </c>
      <c r="AY851" s="151" t="s">
        <v>210</v>
      </c>
    </row>
    <row r="852" spans="2:51" s="13" customFormat="1" ht="11.25">
      <c r="B852" s="156"/>
      <c r="D852" s="150" t="s">
        <v>221</v>
      </c>
      <c r="E852" s="157" t="s">
        <v>19</v>
      </c>
      <c r="F852" s="158" t="s">
        <v>683</v>
      </c>
      <c r="H852" s="159">
        <v>0.759</v>
      </c>
      <c r="I852" s="160"/>
      <c r="L852" s="156"/>
      <c r="M852" s="161"/>
      <c r="T852" s="162"/>
      <c r="AT852" s="157" t="s">
        <v>221</v>
      </c>
      <c r="AU852" s="157" t="s">
        <v>83</v>
      </c>
      <c r="AV852" s="13" t="s">
        <v>83</v>
      </c>
      <c r="AW852" s="13" t="s">
        <v>34</v>
      </c>
      <c r="AX852" s="13" t="s">
        <v>74</v>
      </c>
      <c r="AY852" s="157" t="s">
        <v>210</v>
      </c>
    </row>
    <row r="853" spans="2:51" s="13" customFormat="1" ht="11.25">
      <c r="B853" s="156"/>
      <c r="D853" s="150" t="s">
        <v>221</v>
      </c>
      <c r="E853" s="157" t="s">
        <v>19</v>
      </c>
      <c r="F853" s="158" t="s">
        <v>684</v>
      </c>
      <c r="H853" s="159">
        <v>0.711</v>
      </c>
      <c r="I853" s="160"/>
      <c r="L853" s="156"/>
      <c r="M853" s="161"/>
      <c r="T853" s="162"/>
      <c r="AT853" s="157" t="s">
        <v>221</v>
      </c>
      <c r="AU853" s="157" t="s">
        <v>83</v>
      </c>
      <c r="AV853" s="13" t="s">
        <v>83</v>
      </c>
      <c r="AW853" s="13" t="s">
        <v>34</v>
      </c>
      <c r="AX853" s="13" t="s">
        <v>74</v>
      </c>
      <c r="AY853" s="157" t="s">
        <v>210</v>
      </c>
    </row>
    <row r="854" spans="2:51" s="13" customFormat="1" ht="11.25">
      <c r="B854" s="156"/>
      <c r="D854" s="150" t="s">
        <v>221</v>
      </c>
      <c r="E854" s="157" t="s">
        <v>19</v>
      </c>
      <c r="F854" s="158" t="s">
        <v>685</v>
      </c>
      <c r="H854" s="159">
        <v>0.756</v>
      </c>
      <c r="I854" s="160"/>
      <c r="L854" s="156"/>
      <c r="M854" s="161"/>
      <c r="T854" s="162"/>
      <c r="AT854" s="157" t="s">
        <v>221</v>
      </c>
      <c r="AU854" s="157" t="s">
        <v>83</v>
      </c>
      <c r="AV854" s="13" t="s">
        <v>83</v>
      </c>
      <c r="AW854" s="13" t="s">
        <v>34</v>
      </c>
      <c r="AX854" s="13" t="s">
        <v>74</v>
      </c>
      <c r="AY854" s="157" t="s">
        <v>210</v>
      </c>
    </row>
    <row r="855" spans="2:51" s="13" customFormat="1" ht="11.25">
      <c r="B855" s="156"/>
      <c r="D855" s="150" t="s">
        <v>221</v>
      </c>
      <c r="E855" s="157" t="s">
        <v>19</v>
      </c>
      <c r="F855" s="158" t="s">
        <v>684</v>
      </c>
      <c r="H855" s="159">
        <v>0.711</v>
      </c>
      <c r="I855" s="160"/>
      <c r="L855" s="156"/>
      <c r="M855" s="161"/>
      <c r="T855" s="162"/>
      <c r="AT855" s="157" t="s">
        <v>221</v>
      </c>
      <c r="AU855" s="157" t="s">
        <v>83</v>
      </c>
      <c r="AV855" s="13" t="s">
        <v>83</v>
      </c>
      <c r="AW855" s="13" t="s">
        <v>34</v>
      </c>
      <c r="AX855" s="13" t="s">
        <v>74</v>
      </c>
      <c r="AY855" s="157" t="s">
        <v>210</v>
      </c>
    </row>
    <row r="856" spans="2:51" s="13" customFormat="1" ht="11.25">
      <c r="B856" s="156"/>
      <c r="D856" s="150" t="s">
        <v>221</v>
      </c>
      <c r="E856" s="157" t="s">
        <v>19</v>
      </c>
      <c r="F856" s="158" t="s">
        <v>686</v>
      </c>
      <c r="H856" s="159">
        <v>0.759</v>
      </c>
      <c r="I856" s="160"/>
      <c r="L856" s="156"/>
      <c r="M856" s="161"/>
      <c r="T856" s="162"/>
      <c r="AT856" s="157" t="s">
        <v>221</v>
      </c>
      <c r="AU856" s="157" t="s">
        <v>83</v>
      </c>
      <c r="AV856" s="13" t="s">
        <v>83</v>
      </c>
      <c r="AW856" s="13" t="s">
        <v>34</v>
      </c>
      <c r="AX856" s="13" t="s">
        <v>74</v>
      </c>
      <c r="AY856" s="157" t="s">
        <v>210</v>
      </c>
    </row>
    <row r="857" spans="2:51" s="13" customFormat="1" ht="11.25">
      <c r="B857" s="156"/>
      <c r="D857" s="150" t="s">
        <v>221</v>
      </c>
      <c r="E857" s="157" t="s">
        <v>19</v>
      </c>
      <c r="F857" s="158" t="s">
        <v>684</v>
      </c>
      <c r="H857" s="159">
        <v>0.711</v>
      </c>
      <c r="I857" s="160"/>
      <c r="L857" s="156"/>
      <c r="M857" s="161"/>
      <c r="T857" s="162"/>
      <c r="AT857" s="157" t="s">
        <v>221</v>
      </c>
      <c r="AU857" s="157" t="s">
        <v>83</v>
      </c>
      <c r="AV857" s="13" t="s">
        <v>83</v>
      </c>
      <c r="AW857" s="13" t="s">
        <v>34</v>
      </c>
      <c r="AX857" s="13" t="s">
        <v>74</v>
      </c>
      <c r="AY857" s="157" t="s">
        <v>210</v>
      </c>
    </row>
    <row r="858" spans="2:51" s="13" customFormat="1" ht="11.25">
      <c r="B858" s="156"/>
      <c r="D858" s="150" t="s">
        <v>221</v>
      </c>
      <c r="E858" s="157" t="s">
        <v>19</v>
      </c>
      <c r="F858" s="158" t="s">
        <v>687</v>
      </c>
      <c r="H858" s="159">
        <v>0.762</v>
      </c>
      <c r="I858" s="160"/>
      <c r="L858" s="156"/>
      <c r="M858" s="161"/>
      <c r="T858" s="162"/>
      <c r="AT858" s="157" t="s">
        <v>221</v>
      </c>
      <c r="AU858" s="157" t="s">
        <v>83</v>
      </c>
      <c r="AV858" s="13" t="s">
        <v>83</v>
      </c>
      <c r="AW858" s="13" t="s">
        <v>34</v>
      </c>
      <c r="AX858" s="13" t="s">
        <v>74</v>
      </c>
      <c r="AY858" s="157" t="s">
        <v>210</v>
      </c>
    </row>
    <row r="859" spans="2:51" s="13" customFormat="1" ht="11.25">
      <c r="B859" s="156"/>
      <c r="D859" s="150" t="s">
        <v>221</v>
      </c>
      <c r="E859" s="157" t="s">
        <v>19</v>
      </c>
      <c r="F859" s="158" t="s">
        <v>684</v>
      </c>
      <c r="H859" s="159">
        <v>0.711</v>
      </c>
      <c r="I859" s="160"/>
      <c r="L859" s="156"/>
      <c r="M859" s="161"/>
      <c r="T859" s="162"/>
      <c r="AT859" s="157" t="s">
        <v>221</v>
      </c>
      <c r="AU859" s="157" t="s">
        <v>83</v>
      </c>
      <c r="AV859" s="13" t="s">
        <v>83</v>
      </c>
      <c r="AW859" s="13" t="s">
        <v>34</v>
      </c>
      <c r="AX859" s="13" t="s">
        <v>74</v>
      </c>
      <c r="AY859" s="157" t="s">
        <v>210</v>
      </c>
    </row>
    <row r="860" spans="2:51" s="13" customFormat="1" ht="11.25">
      <c r="B860" s="156"/>
      <c r="D860" s="150" t="s">
        <v>221</v>
      </c>
      <c r="E860" s="157" t="s">
        <v>19</v>
      </c>
      <c r="F860" s="158" t="s">
        <v>688</v>
      </c>
      <c r="H860" s="159">
        <v>0.765</v>
      </c>
      <c r="I860" s="160"/>
      <c r="L860" s="156"/>
      <c r="M860" s="161"/>
      <c r="T860" s="162"/>
      <c r="AT860" s="157" t="s">
        <v>221</v>
      </c>
      <c r="AU860" s="157" t="s">
        <v>83</v>
      </c>
      <c r="AV860" s="13" t="s">
        <v>83</v>
      </c>
      <c r="AW860" s="13" t="s">
        <v>34</v>
      </c>
      <c r="AX860" s="13" t="s">
        <v>74</v>
      </c>
      <c r="AY860" s="157" t="s">
        <v>210</v>
      </c>
    </row>
    <row r="861" spans="2:51" s="13" customFormat="1" ht="11.25">
      <c r="B861" s="156"/>
      <c r="D861" s="150" t="s">
        <v>221</v>
      </c>
      <c r="E861" s="157" t="s">
        <v>19</v>
      </c>
      <c r="F861" s="158" t="s">
        <v>684</v>
      </c>
      <c r="H861" s="159">
        <v>0.711</v>
      </c>
      <c r="I861" s="160"/>
      <c r="L861" s="156"/>
      <c r="M861" s="161"/>
      <c r="T861" s="162"/>
      <c r="AT861" s="157" t="s">
        <v>221</v>
      </c>
      <c r="AU861" s="157" t="s">
        <v>83</v>
      </c>
      <c r="AV861" s="13" t="s">
        <v>83</v>
      </c>
      <c r="AW861" s="13" t="s">
        <v>34</v>
      </c>
      <c r="AX861" s="13" t="s">
        <v>74</v>
      </c>
      <c r="AY861" s="157" t="s">
        <v>210</v>
      </c>
    </row>
    <row r="862" spans="2:51" s="13" customFormat="1" ht="11.25">
      <c r="B862" s="156"/>
      <c r="D862" s="150" t="s">
        <v>221</v>
      </c>
      <c r="E862" s="157" t="s">
        <v>19</v>
      </c>
      <c r="F862" s="158" t="s">
        <v>689</v>
      </c>
      <c r="H862" s="159">
        <v>13.098</v>
      </c>
      <c r="I862" s="160"/>
      <c r="L862" s="156"/>
      <c r="M862" s="161"/>
      <c r="T862" s="162"/>
      <c r="AT862" s="157" t="s">
        <v>221</v>
      </c>
      <c r="AU862" s="157" t="s">
        <v>83</v>
      </c>
      <c r="AV862" s="13" t="s">
        <v>83</v>
      </c>
      <c r="AW862" s="13" t="s">
        <v>34</v>
      </c>
      <c r="AX862" s="13" t="s">
        <v>74</v>
      </c>
      <c r="AY862" s="157" t="s">
        <v>210</v>
      </c>
    </row>
    <row r="863" spans="2:51" s="13" customFormat="1" ht="11.25">
      <c r="B863" s="156"/>
      <c r="D863" s="150" t="s">
        <v>221</v>
      </c>
      <c r="E863" s="157" t="s">
        <v>19</v>
      </c>
      <c r="F863" s="158" t="s">
        <v>679</v>
      </c>
      <c r="H863" s="159">
        <v>-1.636</v>
      </c>
      <c r="I863" s="160"/>
      <c r="L863" s="156"/>
      <c r="M863" s="161"/>
      <c r="T863" s="162"/>
      <c r="AT863" s="157" t="s">
        <v>221</v>
      </c>
      <c r="AU863" s="157" t="s">
        <v>83</v>
      </c>
      <c r="AV863" s="13" t="s">
        <v>83</v>
      </c>
      <c r="AW863" s="13" t="s">
        <v>34</v>
      </c>
      <c r="AX863" s="13" t="s">
        <v>74</v>
      </c>
      <c r="AY863" s="157" t="s">
        <v>210</v>
      </c>
    </row>
    <row r="864" spans="2:51" s="14" customFormat="1" ht="11.25">
      <c r="B864" s="163"/>
      <c r="D864" s="150" t="s">
        <v>221</v>
      </c>
      <c r="E864" s="164" t="s">
        <v>19</v>
      </c>
      <c r="F864" s="165" t="s">
        <v>234</v>
      </c>
      <c r="H864" s="166">
        <v>64.232</v>
      </c>
      <c r="I864" s="167"/>
      <c r="L864" s="163"/>
      <c r="M864" s="168"/>
      <c r="T864" s="169"/>
      <c r="AT864" s="164" t="s">
        <v>221</v>
      </c>
      <c r="AU864" s="164" t="s">
        <v>83</v>
      </c>
      <c r="AV864" s="14" t="s">
        <v>91</v>
      </c>
      <c r="AW864" s="14" t="s">
        <v>34</v>
      </c>
      <c r="AX864" s="14" t="s">
        <v>74</v>
      </c>
      <c r="AY864" s="164" t="s">
        <v>210</v>
      </c>
    </row>
    <row r="865" spans="2:51" s="12" customFormat="1" ht="11.25">
      <c r="B865" s="149"/>
      <c r="D865" s="150" t="s">
        <v>221</v>
      </c>
      <c r="E865" s="151" t="s">
        <v>19</v>
      </c>
      <c r="F865" s="152" t="s">
        <v>5161</v>
      </c>
      <c r="H865" s="151" t="s">
        <v>19</v>
      </c>
      <c r="I865" s="153"/>
      <c r="L865" s="149"/>
      <c r="M865" s="154"/>
      <c r="T865" s="155"/>
      <c r="AT865" s="151" t="s">
        <v>221</v>
      </c>
      <c r="AU865" s="151" t="s">
        <v>83</v>
      </c>
      <c r="AV865" s="12" t="s">
        <v>81</v>
      </c>
      <c r="AW865" s="12" t="s">
        <v>34</v>
      </c>
      <c r="AX865" s="12" t="s">
        <v>74</v>
      </c>
      <c r="AY865" s="151" t="s">
        <v>210</v>
      </c>
    </row>
    <row r="866" spans="2:51" s="13" customFormat="1" ht="11.25">
      <c r="B866" s="156"/>
      <c r="D866" s="150" t="s">
        <v>221</v>
      </c>
      <c r="E866" s="157" t="s">
        <v>19</v>
      </c>
      <c r="F866" s="158" t="s">
        <v>5162</v>
      </c>
      <c r="H866" s="159">
        <v>3.76</v>
      </c>
      <c r="I866" s="160"/>
      <c r="L866" s="156"/>
      <c r="M866" s="161"/>
      <c r="T866" s="162"/>
      <c r="AT866" s="157" t="s">
        <v>221</v>
      </c>
      <c r="AU866" s="157" t="s">
        <v>83</v>
      </c>
      <c r="AV866" s="13" t="s">
        <v>83</v>
      </c>
      <c r="AW866" s="13" t="s">
        <v>34</v>
      </c>
      <c r="AX866" s="13" t="s">
        <v>74</v>
      </c>
      <c r="AY866" s="157" t="s">
        <v>210</v>
      </c>
    </row>
    <row r="867" spans="2:51" s="13" customFormat="1" ht="11.25">
      <c r="B867" s="156"/>
      <c r="D867" s="150" t="s">
        <v>221</v>
      </c>
      <c r="E867" s="157" t="s">
        <v>19</v>
      </c>
      <c r="F867" s="158" t="s">
        <v>2291</v>
      </c>
      <c r="H867" s="159">
        <v>20.36</v>
      </c>
      <c r="I867" s="160"/>
      <c r="L867" s="156"/>
      <c r="M867" s="161"/>
      <c r="T867" s="162"/>
      <c r="AT867" s="157" t="s">
        <v>221</v>
      </c>
      <c r="AU867" s="157" t="s">
        <v>83</v>
      </c>
      <c r="AV867" s="13" t="s">
        <v>83</v>
      </c>
      <c r="AW867" s="13" t="s">
        <v>34</v>
      </c>
      <c r="AX867" s="13" t="s">
        <v>74</v>
      </c>
      <c r="AY867" s="157" t="s">
        <v>210</v>
      </c>
    </row>
    <row r="868" spans="2:51" s="13" customFormat="1" ht="11.25">
      <c r="B868" s="156"/>
      <c r="D868" s="150" t="s">
        <v>221</v>
      </c>
      <c r="E868" s="157" t="s">
        <v>19</v>
      </c>
      <c r="F868" s="158" t="s">
        <v>2292</v>
      </c>
      <c r="H868" s="159">
        <v>30.51</v>
      </c>
      <c r="I868" s="160"/>
      <c r="L868" s="156"/>
      <c r="M868" s="161"/>
      <c r="T868" s="162"/>
      <c r="AT868" s="157" t="s">
        <v>221</v>
      </c>
      <c r="AU868" s="157" t="s">
        <v>83</v>
      </c>
      <c r="AV868" s="13" t="s">
        <v>83</v>
      </c>
      <c r="AW868" s="13" t="s">
        <v>34</v>
      </c>
      <c r="AX868" s="13" t="s">
        <v>74</v>
      </c>
      <c r="AY868" s="157" t="s">
        <v>210</v>
      </c>
    </row>
    <row r="869" spans="2:51" s="13" customFormat="1" ht="11.25">
      <c r="B869" s="156"/>
      <c r="D869" s="150" t="s">
        <v>221</v>
      </c>
      <c r="E869" s="157" t="s">
        <v>19</v>
      </c>
      <c r="F869" s="158" t="s">
        <v>2293</v>
      </c>
      <c r="H869" s="159">
        <v>14.14</v>
      </c>
      <c r="I869" s="160"/>
      <c r="L869" s="156"/>
      <c r="M869" s="161"/>
      <c r="T869" s="162"/>
      <c r="AT869" s="157" t="s">
        <v>221</v>
      </c>
      <c r="AU869" s="157" t="s">
        <v>83</v>
      </c>
      <c r="AV869" s="13" t="s">
        <v>83</v>
      </c>
      <c r="AW869" s="13" t="s">
        <v>34</v>
      </c>
      <c r="AX869" s="13" t="s">
        <v>74</v>
      </c>
      <c r="AY869" s="157" t="s">
        <v>210</v>
      </c>
    </row>
    <row r="870" spans="2:51" s="13" customFormat="1" ht="11.25">
      <c r="B870" s="156"/>
      <c r="D870" s="150" t="s">
        <v>221</v>
      </c>
      <c r="E870" s="157" t="s">
        <v>19</v>
      </c>
      <c r="F870" s="158" t="s">
        <v>2294</v>
      </c>
      <c r="H870" s="159">
        <v>3.54</v>
      </c>
      <c r="I870" s="160"/>
      <c r="L870" s="156"/>
      <c r="M870" s="161"/>
      <c r="T870" s="162"/>
      <c r="AT870" s="157" t="s">
        <v>221</v>
      </c>
      <c r="AU870" s="157" t="s">
        <v>83</v>
      </c>
      <c r="AV870" s="13" t="s">
        <v>83</v>
      </c>
      <c r="AW870" s="13" t="s">
        <v>34</v>
      </c>
      <c r="AX870" s="13" t="s">
        <v>74</v>
      </c>
      <c r="AY870" s="157" t="s">
        <v>210</v>
      </c>
    </row>
    <row r="871" spans="2:51" s="13" customFormat="1" ht="11.25">
      <c r="B871" s="156"/>
      <c r="D871" s="150" t="s">
        <v>221</v>
      </c>
      <c r="E871" s="157" t="s">
        <v>19</v>
      </c>
      <c r="F871" s="158" t="s">
        <v>2523</v>
      </c>
      <c r="H871" s="159">
        <v>2.19</v>
      </c>
      <c r="I871" s="160"/>
      <c r="L871" s="156"/>
      <c r="M871" s="161"/>
      <c r="T871" s="162"/>
      <c r="AT871" s="157" t="s">
        <v>221</v>
      </c>
      <c r="AU871" s="157" t="s">
        <v>83</v>
      </c>
      <c r="AV871" s="13" t="s">
        <v>83</v>
      </c>
      <c r="AW871" s="13" t="s">
        <v>34</v>
      </c>
      <c r="AX871" s="13" t="s">
        <v>74</v>
      </c>
      <c r="AY871" s="157" t="s">
        <v>210</v>
      </c>
    </row>
    <row r="872" spans="2:51" s="13" customFormat="1" ht="11.25">
      <c r="B872" s="156"/>
      <c r="D872" s="150" t="s">
        <v>221</v>
      </c>
      <c r="E872" s="157" t="s">
        <v>19</v>
      </c>
      <c r="F872" s="158" t="s">
        <v>2296</v>
      </c>
      <c r="H872" s="159">
        <v>3.48</v>
      </c>
      <c r="I872" s="160"/>
      <c r="L872" s="156"/>
      <c r="M872" s="161"/>
      <c r="T872" s="162"/>
      <c r="AT872" s="157" t="s">
        <v>221</v>
      </c>
      <c r="AU872" s="157" t="s">
        <v>83</v>
      </c>
      <c r="AV872" s="13" t="s">
        <v>83</v>
      </c>
      <c r="AW872" s="13" t="s">
        <v>34</v>
      </c>
      <c r="AX872" s="13" t="s">
        <v>74</v>
      </c>
      <c r="AY872" s="157" t="s">
        <v>210</v>
      </c>
    </row>
    <row r="873" spans="2:51" s="13" customFormat="1" ht="11.25">
      <c r="B873" s="156"/>
      <c r="D873" s="150" t="s">
        <v>221</v>
      </c>
      <c r="E873" s="157" t="s">
        <v>19</v>
      </c>
      <c r="F873" s="158" t="s">
        <v>2297</v>
      </c>
      <c r="H873" s="159">
        <v>4.35</v>
      </c>
      <c r="I873" s="160"/>
      <c r="L873" s="156"/>
      <c r="M873" s="161"/>
      <c r="T873" s="162"/>
      <c r="AT873" s="157" t="s">
        <v>221</v>
      </c>
      <c r="AU873" s="157" t="s">
        <v>83</v>
      </c>
      <c r="AV873" s="13" t="s">
        <v>83</v>
      </c>
      <c r="AW873" s="13" t="s">
        <v>34</v>
      </c>
      <c r="AX873" s="13" t="s">
        <v>74</v>
      </c>
      <c r="AY873" s="157" t="s">
        <v>210</v>
      </c>
    </row>
    <row r="874" spans="2:51" s="13" customFormat="1" ht="11.25">
      <c r="B874" s="156"/>
      <c r="D874" s="150" t="s">
        <v>221</v>
      </c>
      <c r="E874" s="157" t="s">
        <v>19</v>
      </c>
      <c r="F874" s="158" t="s">
        <v>2298</v>
      </c>
      <c r="H874" s="159">
        <v>2.03</v>
      </c>
      <c r="I874" s="160"/>
      <c r="L874" s="156"/>
      <c r="M874" s="161"/>
      <c r="T874" s="162"/>
      <c r="AT874" s="157" t="s">
        <v>221</v>
      </c>
      <c r="AU874" s="157" t="s">
        <v>83</v>
      </c>
      <c r="AV874" s="13" t="s">
        <v>83</v>
      </c>
      <c r="AW874" s="13" t="s">
        <v>34</v>
      </c>
      <c r="AX874" s="13" t="s">
        <v>74</v>
      </c>
      <c r="AY874" s="157" t="s">
        <v>210</v>
      </c>
    </row>
    <row r="875" spans="2:51" s="13" customFormat="1" ht="11.25">
      <c r="B875" s="156"/>
      <c r="D875" s="150" t="s">
        <v>221</v>
      </c>
      <c r="E875" s="157" t="s">
        <v>19</v>
      </c>
      <c r="F875" s="158" t="s">
        <v>2305</v>
      </c>
      <c r="H875" s="159">
        <v>7.2</v>
      </c>
      <c r="I875" s="160"/>
      <c r="L875" s="156"/>
      <c r="M875" s="161"/>
      <c r="T875" s="162"/>
      <c r="AT875" s="157" t="s">
        <v>221</v>
      </c>
      <c r="AU875" s="157" t="s">
        <v>83</v>
      </c>
      <c r="AV875" s="13" t="s">
        <v>83</v>
      </c>
      <c r="AW875" s="13" t="s">
        <v>34</v>
      </c>
      <c r="AX875" s="13" t="s">
        <v>74</v>
      </c>
      <c r="AY875" s="157" t="s">
        <v>210</v>
      </c>
    </row>
    <row r="876" spans="2:51" s="13" customFormat="1" ht="11.25">
      <c r="B876" s="156"/>
      <c r="D876" s="150" t="s">
        <v>221</v>
      </c>
      <c r="E876" s="157" t="s">
        <v>19</v>
      </c>
      <c r="F876" s="158" t="s">
        <v>2306</v>
      </c>
      <c r="H876" s="159">
        <v>5.9</v>
      </c>
      <c r="I876" s="160"/>
      <c r="L876" s="156"/>
      <c r="M876" s="161"/>
      <c r="T876" s="162"/>
      <c r="AT876" s="157" t="s">
        <v>221</v>
      </c>
      <c r="AU876" s="157" t="s">
        <v>83</v>
      </c>
      <c r="AV876" s="13" t="s">
        <v>83</v>
      </c>
      <c r="AW876" s="13" t="s">
        <v>34</v>
      </c>
      <c r="AX876" s="13" t="s">
        <v>74</v>
      </c>
      <c r="AY876" s="157" t="s">
        <v>210</v>
      </c>
    </row>
    <row r="877" spans="2:51" s="14" customFormat="1" ht="11.25">
      <c r="B877" s="163"/>
      <c r="D877" s="150" t="s">
        <v>221</v>
      </c>
      <c r="E877" s="164" t="s">
        <v>19</v>
      </c>
      <c r="F877" s="165" t="s">
        <v>234</v>
      </c>
      <c r="H877" s="166">
        <v>97.46</v>
      </c>
      <c r="I877" s="167"/>
      <c r="L877" s="163"/>
      <c r="M877" s="168"/>
      <c r="T877" s="169"/>
      <c r="AT877" s="164" t="s">
        <v>221</v>
      </c>
      <c r="AU877" s="164" t="s">
        <v>83</v>
      </c>
      <c r="AV877" s="14" t="s">
        <v>91</v>
      </c>
      <c r="AW877" s="14" t="s">
        <v>34</v>
      </c>
      <c r="AX877" s="14" t="s">
        <v>74</v>
      </c>
      <c r="AY877" s="164" t="s">
        <v>210</v>
      </c>
    </row>
    <row r="878" spans="2:51" s="15" customFormat="1" ht="11.25">
      <c r="B878" s="170"/>
      <c r="D878" s="150" t="s">
        <v>221</v>
      </c>
      <c r="E878" s="171" t="s">
        <v>19</v>
      </c>
      <c r="F878" s="172" t="s">
        <v>236</v>
      </c>
      <c r="H878" s="173">
        <v>712.239</v>
      </c>
      <c r="I878" s="174"/>
      <c r="L878" s="170"/>
      <c r="M878" s="175"/>
      <c r="T878" s="176"/>
      <c r="AT878" s="171" t="s">
        <v>221</v>
      </c>
      <c r="AU878" s="171" t="s">
        <v>83</v>
      </c>
      <c r="AV878" s="15" t="s">
        <v>217</v>
      </c>
      <c r="AW878" s="15" t="s">
        <v>34</v>
      </c>
      <c r="AX878" s="15" t="s">
        <v>81</v>
      </c>
      <c r="AY878" s="171" t="s">
        <v>210</v>
      </c>
    </row>
    <row r="879" spans="2:65" s="1" customFormat="1" ht="16.5" customHeight="1">
      <c r="B879" s="33"/>
      <c r="C879" s="132" t="s">
        <v>1038</v>
      </c>
      <c r="D879" s="132" t="s">
        <v>212</v>
      </c>
      <c r="E879" s="133" t="s">
        <v>5167</v>
      </c>
      <c r="F879" s="134" t="s">
        <v>5168</v>
      </c>
      <c r="G879" s="135" t="s">
        <v>270</v>
      </c>
      <c r="H879" s="136">
        <v>216.362</v>
      </c>
      <c r="I879" s="137"/>
      <c r="J879" s="138">
        <f>ROUND(I879*H879,2)</f>
        <v>0</v>
      </c>
      <c r="K879" s="134" t="s">
        <v>216</v>
      </c>
      <c r="L879" s="33"/>
      <c r="M879" s="139" t="s">
        <v>19</v>
      </c>
      <c r="N879" s="140" t="s">
        <v>45</v>
      </c>
      <c r="P879" s="141">
        <f>O879*H879</f>
        <v>0</v>
      </c>
      <c r="Q879" s="141">
        <v>0.00014</v>
      </c>
      <c r="R879" s="141">
        <f>Q879*H879</f>
        <v>0.030290679999999997</v>
      </c>
      <c r="S879" s="141">
        <v>0</v>
      </c>
      <c r="T879" s="142">
        <f>S879*H879</f>
        <v>0</v>
      </c>
      <c r="AR879" s="143" t="s">
        <v>368</v>
      </c>
      <c r="AT879" s="143" t="s">
        <v>212</v>
      </c>
      <c r="AU879" s="143" t="s">
        <v>83</v>
      </c>
      <c r="AY879" s="18" t="s">
        <v>210</v>
      </c>
      <c r="BE879" s="144">
        <f>IF(N879="základní",J879,0)</f>
        <v>0</v>
      </c>
      <c r="BF879" s="144">
        <f>IF(N879="snížená",J879,0)</f>
        <v>0</v>
      </c>
      <c r="BG879" s="144">
        <f>IF(N879="zákl. přenesená",J879,0)</f>
        <v>0</v>
      </c>
      <c r="BH879" s="144">
        <f>IF(N879="sníž. přenesená",J879,0)</f>
        <v>0</v>
      </c>
      <c r="BI879" s="144">
        <f>IF(N879="nulová",J879,0)</f>
        <v>0</v>
      </c>
      <c r="BJ879" s="18" t="s">
        <v>81</v>
      </c>
      <c r="BK879" s="144">
        <f>ROUND(I879*H879,2)</f>
        <v>0</v>
      </c>
      <c r="BL879" s="18" t="s">
        <v>368</v>
      </c>
      <c r="BM879" s="143" t="s">
        <v>5169</v>
      </c>
    </row>
    <row r="880" spans="2:47" s="1" customFormat="1" ht="11.25">
      <c r="B880" s="33"/>
      <c r="D880" s="145" t="s">
        <v>219</v>
      </c>
      <c r="F880" s="146" t="s">
        <v>5170</v>
      </c>
      <c r="I880" s="147"/>
      <c r="L880" s="33"/>
      <c r="M880" s="148"/>
      <c r="T880" s="54"/>
      <c r="AT880" s="18" t="s">
        <v>219</v>
      </c>
      <c r="AU880" s="18" t="s">
        <v>83</v>
      </c>
    </row>
    <row r="881" spans="2:47" s="1" customFormat="1" ht="58.5">
      <c r="B881" s="33"/>
      <c r="D881" s="150" t="s">
        <v>1511</v>
      </c>
      <c r="F881" s="187" t="s">
        <v>5171</v>
      </c>
      <c r="I881" s="147"/>
      <c r="L881" s="33"/>
      <c r="M881" s="148"/>
      <c r="T881" s="54"/>
      <c r="AT881" s="18" t="s">
        <v>1511</v>
      </c>
      <c r="AU881" s="18" t="s">
        <v>83</v>
      </c>
    </row>
    <row r="882" spans="2:51" s="12" customFormat="1" ht="11.25">
      <c r="B882" s="149"/>
      <c r="D882" s="150" t="s">
        <v>221</v>
      </c>
      <c r="E882" s="151" t="s">
        <v>19</v>
      </c>
      <c r="F882" s="152" t="s">
        <v>5172</v>
      </c>
      <c r="H882" s="151" t="s">
        <v>19</v>
      </c>
      <c r="I882" s="153"/>
      <c r="L882" s="149"/>
      <c r="M882" s="154"/>
      <c r="T882" s="155"/>
      <c r="AT882" s="151" t="s">
        <v>221</v>
      </c>
      <c r="AU882" s="151" t="s">
        <v>83</v>
      </c>
      <c r="AV882" s="12" t="s">
        <v>81</v>
      </c>
      <c r="AW882" s="12" t="s">
        <v>34</v>
      </c>
      <c r="AX882" s="12" t="s">
        <v>74</v>
      </c>
      <c r="AY882" s="151" t="s">
        <v>210</v>
      </c>
    </row>
    <row r="883" spans="2:51" s="12" customFormat="1" ht="11.25">
      <c r="B883" s="149"/>
      <c r="D883" s="150" t="s">
        <v>221</v>
      </c>
      <c r="E883" s="151" t="s">
        <v>19</v>
      </c>
      <c r="F883" s="152" t="s">
        <v>623</v>
      </c>
      <c r="H883" s="151" t="s">
        <v>19</v>
      </c>
      <c r="I883" s="153"/>
      <c r="L883" s="149"/>
      <c r="M883" s="154"/>
      <c r="T883" s="155"/>
      <c r="AT883" s="151" t="s">
        <v>221</v>
      </c>
      <c r="AU883" s="151" t="s">
        <v>83</v>
      </c>
      <c r="AV883" s="12" t="s">
        <v>81</v>
      </c>
      <c r="AW883" s="12" t="s">
        <v>34</v>
      </c>
      <c r="AX883" s="12" t="s">
        <v>74</v>
      </c>
      <c r="AY883" s="151" t="s">
        <v>210</v>
      </c>
    </row>
    <row r="884" spans="2:51" s="13" customFormat="1" ht="11.25">
      <c r="B884" s="156"/>
      <c r="D884" s="150" t="s">
        <v>221</v>
      </c>
      <c r="E884" s="157" t="s">
        <v>19</v>
      </c>
      <c r="F884" s="158" t="s">
        <v>5173</v>
      </c>
      <c r="H884" s="159">
        <v>67.332</v>
      </c>
      <c r="I884" s="160"/>
      <c r="L884" s="156"/>
      <c r="M884" s="161"/>
      <c r="T884" s="162"/>
      <c r="AT884" s="157" t="s">
        <v>221</v>
      </c>
      <c r="AU884" s="157" t="s">
        <v>83</v>
      </c>
      <c r="AV884" s="13" t="s">
        <v>83</v>
      </c>
      <c r="AW884" s="13" t="s">
        <v>34</v>
      </c>
      <c r="AX884" s="13" t="s">
        <v>74</v>
      </c>
      <c r="AY884" s="157" t="s">
        <v>210</v>
      </c>
    </row>
    <row r="885" spans="2:51" s="13" customFormat="1" ht="11.25">
      <c r="B885" s="156"/>
      <c r="D885" s="150" t="s">
        <v>221</v>
      </c>
      <c r="E885" s="157" t="s">
        <v>19</v>
      </c>
      <c r="F885" s="158" t="s">
        <v>5174</v>
      </c>
      <c r="H885" s="159">
        <v>-2.422</v>
      </c>
      <c r="I885" s="160"/>
      <c r="L885" s="156"/>
      <c r="M885" s="161"/>
      <c r="T885" s="162"/>
      <c r="AT885" s="157" t="s">
        <v>221</v>
      </c>
      <c r="AU885" s="157" t="s">
        <v>83</v>
      </c>
      <c r="AV885" s="13" t="s">
        <v>83</v>
      </c>
      <c r="AW885" s="13" t="s">
        <v>34</v>
      </c>
      <c r="AX885" s="13" t="s">
        <v>74</v>
      </c>
      <c r="AY885" s="157" t="s">
        <v>210</v>
      </c>
    </row>
    <row r="886" spans="2:51" s="13" customFormat="1" ht="11.25">
      <c r="B886" s="156"/>
      <c r="D886" s="150" t="s">
        <v>221</v>
      </c>
      <c r="E886" s="157" t="s">
        <v>19</v>
      </c>
      <c r="F886" s="158" t="s">
        <v>5175</v>
      </c>
      <c r="H886" s="159">
        <v>2.905</v>
      </c>
      <c r="I886" s="160"/>
      <c r="L886" s="156"/>
      <c r="M886" s="161"/>
      <c r="T886" s="162"/>
      <c r="AT886" s="157" t="s">
        <v>221</v>
      </c>
      <c r="AU886" s="157" t="s">
        <v>83</v>
      </c>
      <c r="AV886" s="13" t="s">
        <v>83</v>
      </c>
      <c r="AW886" s="13" t="s">
        <v>34</v>
      </c>
      <c r="AX886" s="13" t="s">
        <v>74</v>
      </c>
      <c r="AY886" s="157" t="s">
        <v>210</v>
      </c>
    </row>
    <row r="887" spans="2:51" s="13" customFormat="1" ht="11.25">
      <c r="B887" s="156"/>
      <c r="D887" s="150" t="s">
        <v>221</v>
      </c>
      <c r="E887" s="157" t="s">
        <v>19</v>
      </c>
      <c r="F887" s="158" t="s">
        <v>5176</v>
      </c>
      <c r="H887" s="159">
        <v>-2.145</v>
      </c>
      <c r="I887" s="160"/>
      <c r="L887" s="156"/>
      <c r="M887" s="161"/>
      <c r="T887" s="162"/>
      <c r="AT887" s="157" t="s">
        <v>221</v>
      </c>
      <c r="AU887" s="157" t="s">
        <v>83</v>
      </c>
      <c r="AV887" s="13" t="s">
        <v>83</v>
      </c>
      <c r="AW887" s="13" t="s">
        <v>34</v>
      </c>
      <c r="AX887" s="13" t="s">
        <v>74</v>
      </c>
      <c r="AY887" s="157" t="s">
        <v>210</v>
      </c>
    </row>
    <row r="888" spans="2:51" s="13" customFormat="1" ht="11.25">
      <c r="B888" s="156"/>
      <c r="D888" s="150" t="s">
        <v>221</v>
      </c>
      <c r="E888" s="157" t="s">
        <v>19</v>
      </c>
      <c r="F888" s="158" t="s">
        <v>5177</v>
      </c>
      <c r="H888" s="159">
        <v>2.39</v>
      </c>
      <c r="I888" s="160"/>
      <c r="L888" s="156"/>
      <c r="M888" s="161"/>
      <c r="T888" s="162"/>
      <c r="AT888" s="157" t="s">
        <v>221</v>
      </c>
      <c r="AU888" s="157" t="s">
        <v>83</v>
      </c>
      <c r="AV888" s="13" t="s">
        <v>83</v>
      </c>
      <c r="AW888" s="13" t="s">
        <v>34</v>
      </c>
      <c r="AX888" s="13" t="s">
        <v>74</v>
      </c>
      <c r="AY888" s="157" t="s">
        <v>210</v>
      </c>
    </row>
    <row r="889" spans="2:51" s="13" customFormat="1" ht="11.25">
      <c r="B889" s="156"/>
      <c r="D889" s="150" t="s">
        <v>221</v>
      </c>
      <c r="E889" s="157" t="s">
        <v>19</v>
      </c>
      <c r="F889" s="158" t="s">
        <v>5178</v>
      </c>
      <c r="H889" s="159">
        <v>-2.223</v>
      </c>
      <c r="I889" s="160"/>
      <c r="L889" s="156"/>
      <c r="M889" s="161"/>
      <c r="T889" s="162"/>
      <c r="AT889" s="157" t="s">
        <v>221</v>
      </c>
      <c r="AU889" s="157" t="s">
        <v>83</v>
      </c>
      <c r="AV889" s="13" t="s">
        <v>83</v>
      </c>
      <c r="AW889" s="13" t="s">
        <v>34</v>
      </c>
      <c r="AX889" s="13" t="s">
        <v>74</v>
      </c>
      <c r="AY889" s="157" t="s">
        <v>210</v>
      </c>
    </row>
    <row r="890" spans="2:51" s="13" customFormat="1" ht="11.25">
      <c r="B890" s="156"/>
      <c r="D890" s="150" t="s">
        <v>221</v>
      </c>
      <c r="E890" s="157" t="s">
        <v>19</v>
      </c>
      <c r="F890" s="158" t="s">
        <v>5179</v>
      </c>
      <c r="H890" s="159">
        <v>6.421</v>
      </c>
      <c r="I890" s="160"/>
      <c r="L890" s="156"/>
      <c r="M890" s="161"/>
      <c r="T890" s="162"/>
      <c r="AT890" s="157" t="s">
        <v>221</v>
      </c>
      <c r="AU890" s="157" t="s">
        <v>83</v>
      </c>
      <c r="AV890" s="13" t="s">
        <v>83</v>
      </c>
      <c r="AW890" s="13" t="s">
        <v>34</v>
      </c>
      <c r="AX890" s="13" t="s">
        <v>74</v>
      </c>
      <c r="AY890" s="157" t="s">
        <v>210</v>
      </c>
    </row>
    <row r="891" spans="2:51" s="13" customFormat="1" ht="11.25">
      <c r="B891" s="156"/>
      <c r="D891" s="150" t="s">
        <v>221</v>
      </c>
      <c r="E891" s="157" t="s">
        <v>19</v>
      </c>
      <c r="F891" s="158" t="s">
        <v>2325</v>
      </c>
      <c r="H891" s="159">
        <v>-1.739</v>
      </c>
      <c r="I891" s="160"/>
      <c r="L891" s="156"/>
      <c r="M891" s="161"/>
      <c r="T891" s="162"/>
      <c r="AT891" s="157" t="s">
        <v>221</v>
      </c>
      <c r="AU891" s="157" t="s">
        <v>83</v>
      </c>
      <c r="AV891" s="13" t="s">
        <v>83</v>
      </c>
      <c r="AW891" s="13" t="s">
        <v>34</v>
      </c>
      <c r="AX891" s="13" t="s">
        <v>74</v>
      </c>
      <c r="AY891" s="157" t="s">
        <v>210</v>
      </c>
    </row>
    <row r="892" spans="2:51" s="13" customFormat="1" ht="11.25">
      <c r="B892" s="156"/>
      <c r="D892" s="150" t="s">
        <v>221</v>
      </c>
      <c r="E892" s="157" t="s">
        <v>19</v>
      </c>
      <c r="F892" s="158" t="s">
        <v>5180</v>
      </c>
      <c r="H892" s="159">
        <v>3.959</v>
      </c>
      <c r="I892" s="160"/>
      <c r="L892" s="156"/>
      <c r="M892" s="161"/>
      <c r="T892" s="162"/>
      <c r="AT892" s="157" t="s">
        <v>221</v>
      </c>
      <c r="AU892" s="157" t="s">
        <v>83</v>
      </c>
      <c r="AV892" s="13" t="s">
        <v>83</v>
      </c>
      <c r="AW892" s="13" t="s">
        <v>34</v>
      </c>
      <c r="AX892" s="13" t="s">
        <v>74</v>
      </c>
      <c r="AY892" s="157" t="s">
        <v>210</v>
      </c>
    </row>
    <row r="893" spans="2:51" s="13" customFormat="1" ht="11.25">
      <c r="B893" s="156"/>
      <c r="D893" s="150" t="s">
        <v>221</v>
      </c>
      <c r="E893" s="157" t="s">
        <v>19</v>
      </c>
      <c r="F893" s="158" t="s">
        <v>5181</v>
      </c>
      <c r="H893" s="159">
        <v>42.512</v>
      </c>
      <c r="I893" s="160"/>
      <c r="L893" s="156"/>
      <c r="M893" s="161"/>
      <c r="T893" s="162"/>
      <c r="AT893" s="157" t="s">
        <v>221</v>
      </c>
      <c r="AU893" s="157" t="s">
        <v>83</v>
      </c>
      <c r="AV893" s="13" t="s">
        <v>83</v>
      </c>
      <c r="AW893" s="13" t="s">
        <v>34</v>
      </c>
      <c r="AX893" s="13" t="s">
        <v>74</v>
      </c>
      <c r="AY893" s="157" t="s">
        <v>210</v>
      </c>
    </row>
    <row r="894" spans="2:51" s="13" customFormat="1" ht="11.25">
      <c r="B894" s="156"/>
      <c r="D894" s="150" t="s">
        <v>221</v>
      </c>
      <c r="E894" s="157" t="s">
        <v>19</v>
      </c>
      <c r="F894" s="158" t="s">
        <v>5182</v>
      </c>
      <c r="H894" s="159">
        <v>61.584</v>
      </c>
      <c r="I894" s="160"/>
      <c r="L894" s="156"/>
      <c r="M894" s="161"/>
      <c r="T894" s="162"/>
      <c r="AT894" s="157" t="s">
        <v>221</v>
      </c>
      <c r="AU894" s="157" t="s">
        <v>83</v>
      </c>
      <c r="AV894" s="13" t="s">
        <v>83</v>
      </c>
      <c r="AW894" s="13" t="s">
        <v>34</v>
      </c>
      <c r="AX894" s="13" t="s">
        <v>74</v>
      </c>
      <c r="AY894" s="157" t="s">
        <v>210</v>
      </c>
    </row>
    <row r="895" spans="2:51" s="13" customFormat="1" ht="11.25">
      <c r="B895" s="156"/>
      <c r="D895" s="150" t="s">
        <v>221</v>
      </c>
      <c r="E895" s="157" t="s">
        <v>19</v>
      </c>
      <c r="F895" s="158" t="s">
        <v>5176</v>
      </c>
      <c r="H895" s="159">
        <v>-2.145</v>
      </c>
      <c r="I895" s="160"/>
      <c r="L895" s="156"/>
      <c r="M895" s="161"/>
      <c r="T895" s="162"/>
      <c r="AT895" s="157" t="s">
        <v>221</v>
      </c>
      <c r="AU895" s="157" t="s">
        <v>83</v>
      </c>
      <c r="AV895" s="13" t="s">
        <v>83</v>
      </c>
      <c r="AW895" s="13" t="s">
        <v>34</v>
      </c>
      <c r="AX895" s="13" t="s">
        <v>74</v>
      </c>
      <c r="AY895" s="157" t="s">
        <v>210</v>
      </c>
    </row>
    <row r="896" spans="2:51" s="13" customFormat="1" ht="11.25">
      <c r="B896" s="156"/>
      <c r="D896" s="150" t="s">
        <v>221</v>
      </c>
      <c r="E896" s="157" t="s">
        <v>19</v>
      </c>
      <c r="F896" s="158" t="s">
        <v>5183</v>
      </c>
      <c r="H896" s="159">
        <v>-1.998</v>
      </c>
      <c r="I896" s="160"/>
      <c r="L896" s="156"/>
      <c r="M896" s="161"/>
      <c r="T896" s="162"/>
      <c r="AT896" s="157" t="s">
        <v>221</v>
      </c>
      <c r="AU896" s="157" t="s">
        <v>83</v>
      </c>
      <c r="AV896" s="13" t="s">
        <v>83</v>
      </c>
      <c r="AW896" s="13" t="s">
        <v>34</v>
      </c>
      <c r="AX896" s="13" t="s">
        <v>74</v>
      </c>
      <c r="AY896" s="157" t="s">
        <v>210</v>
      </c>
    </row>
    <row r="897" spans="2:51" s="13" customFormat="1" ht="11.25">
      <c r="B897" s="156"/>
      <c r="D897" s="150" t="s">
        <v>221</v>
      </c>
      <c r="E897" s="157" t="s">
        <v>19</v>
      </c>
      <c r="F897" s="158" t="s">
        <v>5184</v>
      </c>
      <c r="H897" s="159">
        <v>1.973</v>
      </c>
      <c r="I897" s="160"/>
      <c r="L897" s="156"/>
      <c r="M897" s="161"/>
      <c r="T897" s="162"/>
      <c r="AT897" s="157" t="s">
        <v>221</v>
      </c>
      <c r="AU897" s="157" t="s">
        <v>83</v>
      </c>
      <c r="AV897" s="13" t="s">
        <v>83</v>
      </c>
      <c r="AW897" s="13" t="s">
        <v>34</v>
      </c>
      <c r="AX897" s="13" t="s">
        <v>74</v>
      </c>
      <c r="AY897" s="157" t="s">
        <v>210</v>
      </c>
    </row>
    <row r="898" spans="2:51" s="13" customFormat="1" ht="11.25">
      <c r="B898" s="156"/>
      <c r="D898" s="150" t="s">
        <v>221</v>
      </c>
      <c r="E898" s="157" t="s">
        <v>19</v>
      </c>
      <c r="F898" s="158" t="s">
        <v>5185</v>
      </c>
      <c r="H898" s="159">
        <v>-1.904</v>
      </c>
      <c r="I898" s="160"/>
      <c r="L898" s="156"/>
      <c r="M898" s="161"/>
      <c r="T898" s="162"/>
      <c r="AT898" s="157" t="s">
        <v>221</v>
      </c>
      <c r="AU898" s="157" t="s">
        <v>83</v>
      </c>
      <c r="AV898" s="13" t="s">
        <v>83</v>
      </c>
      <c r="AW898" s="13" t="s">
        <v>34</v>
      </c>
      <c r="AX898" s="13" t="s">
        <v>74</v>
      </c>
      <c r="AY898" s="157" t="s">
        <v>210</v>
      </c>
    </row>
    <row r="899" spans="2:51" s="13" customFormat="1" ht="11.25">
      <c r="B899" s="156"/>
      <c r="D899" s="150" t="s">
        <v>221</v>
      </c>
      <c r="E899" s="157" t="s">
        <v>19</v>
      </c>
      <c r="F899" s="158" t="s">
        <v>5186</v>
      </c>
      <c r="H899" s="159">
        <v>5.25</v>
      </c>
      <c r="I899" s="160"/>
      <c r="L899" s="156"/>
      <c r="M899" s="161"/>
      <c r="T899" s="162"/>
      <c r="AT899" s="157" t="s">
        <v>221</v>
      </c>
      <c r="AU899" s="157" t="s">
        <v>83</v>
      </c>
      <c r="AV899" s="13" t="s">
        <v>83</v>
      </c>
      <c r="AW899" s="13" t="s">
        <v>34</v>
      </c>
      <c r="AX899" s="13" t="s">
        <v>74</v>
      </c>
      <c r="AY899" s="157" t="s">
        <v>210</v>
      </c>
    </row>
    <row r="900" spans="2:51" s="13" customFormat="1" ht="11.25">
      <c r="B900" s="156"/>
      <c r="D900" s="150" t="s">
        <v>221</v>
      </c>
      <c r="E900" s="157" t="s">
        <v>19</v>
      </c>
      <c r="F900" s="158" t="s">
        <v>5187</v>
      </c>
      <c r="H900" s="159">
        <v>36.612</v>
      </c>
      <c r="I900" s="160"/>
      <c r="L900" s="156"/>
      <c r="M900" s="161"/>
      <c r="T900" s="162"/>
      <c r="AT900" s="157" t="s">
        <v>221</v>
      </c>
      <c r="AU900" s="157" t="s">
        <v>83</v>
      </c>
      <c r="AV900" s="13" t="s">
        <v>83</v>
      </c>
      <c r="AW900" s="13" t="s">
        <v>34</v>
      </c>
      <c r="AX900" s="13" t="s">
        <v>74</v>
      </c>
      <c r="AY900" s="157" t="s">
        <v>210</v>
      </c>
    </row>
    <row r="901" spans="2:51" s="15" customFormat="1" ht="11.25">
      <c r="B901" s="170"/>
      <c r="D901" s="150" t="s">
        <v>221</v>
      </c>
      <c r="E901" s="171" t="s">
        <v>19</v>
      </c>
      <c r="F901" s="172" t="s">
        <v>236</v>
      </c>
      <c r="H901" s="173">
        <v>216.36200000000002</v>
      </c>
      <c r="I901" s="174"/>
      <c r="L901" s="170"/>
      <c r="M901" s="175"/>
      <c r="T901" s="176"/>
      <c r="AT901" s="171" t="s">
        <v>221</v>
      </c>
      <c r="AU901" s="171" t="s">
        <v>83</v>
      </c>
      <c r="AV901" s="15" t="s">
        <v>217</v>
      </c>
      <c r="AW901" s="15" t="s">
        <v>34</v>
      </c>
      <c r="AX901" s="15" t="s">
        <v>81</v>
      </c>
      <c r="AY901" s="171" t="s">
        <v>210</v>
      </c>
    </row>
    <row r="902" spans="2:65" s="1" customFormat="1" ht="16.5" customHeight="1">
      <c r="B902" s="33"/>
      <c r="C902" s="132" t="s">
        <v>1042</v>
      </c>
      <c r="D902" s="132" t="s">
        <v>212</v>
      </c>
      <c r="E902" s="133" t="s">
        <v>5188</v>
      </c>
      <c r="F902" s="134" t="s">
        <v>5168</v>
      </c>
      <c r="G902" s="135" t="s">
        <v>270</v>
      </c>
      <c r="H902" s="136">
        <v>62.587</v>
      </c>
      <c r="I902" s="137"/>
      <c r="J902" s="138">
        <f>ROUND(I902*H902,2)</f>
        <v>0</v>
      </c>
      <c r="K902" s="134" t="s">
        <v>216</v>
      </c>
      <c r="L902" s="33"/>
      <c r="M902" s="139" t="s">
        <v>19</v>
      </c>
      <c r="N902" s="140" t="s">
        <v>45</v>
      </c>
      <c r="P902" s="141">
        <f>O902*H902</f>
        <v>0</v>
      </c>
      <c r="Q902" s="141">
        <v>0.00014</v>
      </c>
      <c r="R902" s="141">
        <f>Q902*H902</f>
        <v>0.00876218</v>
      </c>
      <c r="S902" s="141">
        <v>0</v>
      </c>
      <c r="T902" s="142">
        <f>S902*H902</f>
        <v>0</v>
      </c>
      <c r="AR902" s="143" t="s">
        <v>368</v>
      </c>
      <c r="AT902" s="143" t="s">
        <v>212</v>
      </c>
      <c r="AU902" s="143" t="s">
        <v>83</v>
      </c>
      <c r="AY902" s="18" t="s">
        <v>210</v>
      </c>
      <c r="BE902" s="144">
        <f>IF(N902="základní",J902,0)</f>
        <v>0</v>
      </c>
      <c r="BF902" s="144">
        <f>IF(N902="snížená",J902,0)</f>
        <v>0</v>
      </c>
      <c r="BG902" s="144">
        <f>IF(N902="zákl. přenesená",J902,0)</f>
        <v>0</v>
      </c>
      <c r="BH902" s="144">
        <f>IF(N902="sníž. přenesená",J902,0)</f>
        <v>0</v>
      </c>
      <c r="BI902" s="144">
        <f>IF(N902="nulová",J902,0)</f>
        <v>0</v>
      </c>
      <c r="BJ902" s="18" t="s">
        <v>81</v>
      </c>
      <c r="BK902" s="144">
        <f>ROUND(I902*H902,2)</f>
        <v>0</v>
      </c>
      <c r="BL902" s="18" t="s">
        <v>368</v>
      </c>
      <c r="BM902" s="143" t="s">
        <v>5189</v>
      </c>
    </row>
    <row r="903" spans="2:47" s="1" customFormat="1" ht="11.25">
      <c r="B903" s="33"/>
      <c r="D903" s="145" t="s">
        <v>219</v>
      </c>
      <c r="F903" s="146" t="s">
        <v>5190</v>
      </c>
      <c r="I903" s="147"/>
      <c r="L903" s="33"/>
      <c r="M903" s="148"/>
      <c r="T903" s="54"/>
      <c r="AT903" s="18" t="s">
        <v>219</v>
      </c>
      <c r="AU903" s="18" t="s">
        <v>83</v>
      </c>
    </row>
    <row r="904" spans="2:47" s="1" customFormat="1" ht="58.5">
      <c r="B904" s="33"/>
      <c r="D904" s="150" t="s">
        <v>1511</v>
      </c>
      <c r="F904" s="187" t="s">
        <v>5191</v>
      </c>
      <c r="I904" s="147"/>
      <c r="L904" s="33"/>
      <c r="M904" s="148"/>
      <c r="T904" s="54"/>
      <c r="AT904" s="18" t="s">
        <v>1511</v>
      </c>
      <c r="AU904" s="18" t="s">
        <v>83</v>
      </c>
    </row>
    <row r="905" spans="2:51" s="12" customFormat="1" ht="11.25">
      <c r="B905" s="149"/>
      <c r="D905" s="150" t="s">
        <v>221</v>
      </c>
      <c r="E905" s="151" t="s">
        <v>19</v>
      </c>
      <c r="F905" s="152" t="s">
        <v>5172</v>
      </c>
      <c r="H905" s="151" t="s">
        <v>19</v>
      </c>
      <c r="I905" s="153"/>
      <c r="L905" s="149"/>
      <c r="M905" s="154"/>
      <c r="T905" s="155"/>
      <c r="AT905" s="151" t="s">
        <v>221</v>
      </c>
      <c r="AU905" s="151" t="s">
        <v>83</v>
      </c>
      <c r="AV905" s="12" t="s">
        <v>81</v>
      </c>
      <c r="AW905" s="12" t="s">
        <v>34</v>
      </c>
      <c r="AX905" s="12" t="s">
        <v>74</v>
      </c>
      <c r="AY905" s="151" t="s">
        <v>210</v>
      </c>
    </row>
    <row r="906" spans="2:51" s="13" customFormat="1" ht="11.25">
      <c r="B906" s="156"/>
      <c r="D906" s="150" t="s">
        <v>221</v>
      </c>
      <c r="E906" s="157" t="s">
        <v>19</v>
      </c>
      <c r="F906" s="158" t="s">
        <v>5192</v>
      </c>
      <c r="H906" s="159">
        <v>64.593</v>
      </c>
      <c r="I906" s="160"/>
      <c r="L906" s="156"/>
      <c r="M906" s="161"/>
      <c r="T906" s="162"/>
      <c r="AT906" s="157" t="s">
        <v>221</v>
      </c>
      <c r="AU906" s="157" t="s">
        <v>83</v>
      </c>
      <c r="AV906" s="13" t="s">
        <v>83</v>
      </c>
      <c r="AW906" s="13" t="s">
        <v>34</v>
      </c>
      <c r="AX906" s="13" t="s">
        <v>74</v>
      </c>
      <c r="AY906" s="157" t="s">
        <v>210</v>
      </c>
    </row>
    <row r="907" spans="2:51" s="13" customFormat="1" ht="11.25">
      <c r="B907" s="156"/>
      <c r="D907" s="150" t="s">
        <v>221</v>
      </c>
      <c r="E907" s="157" t="s">
        <v>19</v>
      </c>
      <c r="F907" s="158" t="s">
        <v>5193</v>
      </c>
      <c r="H907" s="159">
        <v>-3.775</v>
      </c>
      <c r="I907" s="160"/>
      <c r="L907" s="156"/>
      <c r="M907" s="161"/>
      <c r="T907" s="162"/>
      <c r="AT907" s="157" t="s">
        <v>221</v>
      </c>
      <c r="AU907" s="157" t="s">
        <v>83</v>
      </c>
      <c r="AV907" s="13" t="s">
        <v>83</v>
      </c>
      <c r="AW907" s="13" t="s">
        <v>34</v>
      </c>
      <c r="AX907" s="13" t="s">
        <v>74</v>
      </c>
      <c r="AY907" s="157" t="s">
        <v>210</v>
      </c>
    </row>
    <row r="908" spans="2:51" s="13" customFormat="1" ht="11.25">
      <c r="B908" s="156"/>
      <c r="D908" s="150" t="s">
        <v>221</v>
      </c>
      <c r="E908" s="157" t="s">
        <v>19</v>
      </c>
      <c r="F908" s="158" t="s">
        <v>5194</v>
      </c>
      <c r="H908" s="159">
        <v>2.797</v>
      </c>
      <c r="I908" s="160"/>
      <c r="L908" s="156"/>
      <c r="M908" s="161"/>
      <c r="T908" s="162"/>
      <c r="AT908" s="157" t="s">
        <v>221</v>
      </c>
      <c r="AU908" s="157" t="s">
        <v>83</v>
      </c>
      <c r="AV908" s="13" t="s">
        <v>83</v>
      </c>
      <c r="AW908" s="13" t="s">
        <v>34</v>
      </c>
      <c r="AX908" s="13" t="s">
        <v>74</v>
      </c>
      <c r="AY908" s="157" t="s">
        <v>210</v>
      </c>
    </row>
    <row r="909" spans="2:51" s="13" customFormat="1" ht="11.25">
      <c r="B909" s="156"/>
      <c r="D909" s="150" t="s">
        <v>221</v>
      </c>
      <c r="E909" s="157" t="s">
        <v>19</v>
      </c>
      <c r="F909" s="158" t="s">
        <v>5195</v>
      </c>
      <c r="H909" s="159">
        <v>1.391</v>
      </c>
      <c r="I909" s="160"/>
      <c r="L909" s="156"/>
      <c r="M909" s="161"/>
      <c r="T909" s="162"/>
      <c r="AT909" s="157" t="s">
        <v>221</v>
      </c>
      <c r="AU909" s="157" t="s">
        <v>83</v>
      </c>
      <c r="AV909" s="13" t="s">
        <v>83</v>
      </c>
      <c r="AW909" s="13" t="s">
        <v>34</v>
      </c>
      <c r="AX909" s="13" t="s">
        <v>74</v>
      </c>
      <c r="AY909" s="157" t="s">
        <v>210</v>
      </c>
    </row>
    <row r="910" spans="2:51" s="13" customFormat="1" ht="11.25">
      <c r="B910" s="156"/>
      <c r="D910" s="150" t="s">
        <v>221</v>
      </c>
      <c r="E910" s="157" t="s">
        <v>19</v>
      </c>
      <c r="F910" s="158" t="s">
        <v>5196</v>
      </c>
      <c r="H910" s="159">
        <v>3.927</v>
      </c>
      <c r="I910" s="160"/>
      <c r="L910" s="156"/>
      <c r="M910" s="161"/>
      <c r="T910" s="162"/>
      <c r="AT910" s="157" t="s">
        <v>221</v>
      </c>
      <c r="AU910" s="157" t="s">
        <v>83</v>
      </c>
      <c r="AV910" s="13" t="s">
        <v>83</v>
      </c>
      <c r="AW910" s="13" t="s">
        <v>34</v>
      </c>
      <c r="AX910" s="13" t="s">
        <v>74</v>
      </c>
      <c r="AY910" s="157" t="s">
        <v>210</v>
      </c>
    </row>
    <row r="911" spans="2:51" s="13" customFormat="1" ht="11.25">
      <c r="B911" s="156"/>
      <c r="D911" s="150" t="s">
        <v>221</v>
      </c>
      <c r="E911" s="157" t="s">
        <v>19</v>
      </c>
      <c r="F911" s="158" t="s">
        <v>707</v>
      </c>
      <c r="H911" s="159">
        <v>-2.277</v>
      </c>
      <c r="I911" s="160"/>
      <c r="L911" s="156"/>
      <c r="M911" s="161"/>
      <c r="T911" s="162"/>
      <c r="AT911" s="157" t="s">
        <v>221</v>
      </c>
      <c r="AU911" s="157" t="s">
        <v>83</v>
      </c>
      <c r="AV911" s="13" t="s">
        <v>83</v>
      </c>
      <c r="AW911" s="13" t="s">
        <v>34</v>
      </c>
      <c r="AX911" s="13" t="s">
        <v>74</v>
      </c>
      <c r="AY911" s="157" t="s">
        <v>210</v>
      </c>
    </row>
    <row r="912" spans="2:51" s="13" customFormat="1" ht="11.25">
      <c r="B912" s="156"/>
      <c r="D912" s="150" t="s">
        <v>221</v>
      </c>
      <c r="E912" s="157" t="s">
        <v>19</v>
      </c>
      <c r="F912" s="158" t="s">
        <v>5197</v>
      </c>
      <c r="H912" s="159">
        <v>-2.079</v>
      </c>
      <c r="I912" s="160"/>
      <c r="L912" s="156"/>
      <c r="M912" s="161"/>
      <c r="T912" s="162"/>
      <c r="AT912" s="157" t="s">
        <v>221</v>
      </c>
      <c r="AU912" s="157" t="s">
        <v>83</v>
      </c>
      <c r="AV912" s="13" t="s">
        <v>83</v>
      </c>
      <c r="AW912" s="13" t="s">
        <v>34</v>
      </c>
      <c r="AX912" s="13" t="s">
        <v>74</v>
      </c>
      <c r="AY912" s="157" t="s">
        <v>210</v>
      </c>
    </row>
    <row r="913" spans="2:51" s="13" customFormat="1" ht="11.25">
      <c r="B913" s="156"/>
      <c r="D913" s="150" t="s">
        <v>221</v>
      </c>
      <c r="E913" s="157" t="s">
        <v>19</v>
      </c>
      <c r="F913" s="158" t="s">
        <v>2345</v>
      </c>
      <c r="H913" s="159">
        <v>-1.99</v>
      </c>
      <c r="I913" s="160"/>
      <c r="L913" s="156"/>
      <c r="M913" s="161"/>
      <c r="T913" s="162"/>
      <c r="AT913" s="157" t="s">
        <v>221</v>
      </c>
      <c r="AU913" s="157" t="s">
        <v>83</v>
      </c>
      <c r="AV913" s="13" t="s">
        <v>83</v>
      </c>
      <c r="AW913" s="13" t="s">
        <v>34</v>
      </c>
      <c r="AX913" s="13" t="s">
        <v>74</v>
      </c>
      <c r="AY913" s="157" t="s">
        <v>210</v>
      </c>
    </row>
    <row r="914" spans="2:51" s="15" customFormat="1" ht="11.25">
      <c r="B914" s="170"/>
      <c r="D914" s="150" t="s">
        <v>221</v>
      </c>
      <c r="E914" s="171" t="s">
        <v>19</v>
      </c>
      <c r="F914" s="172" t="s">
        <v>236</v>
      </c>
      <c r="H914" s="173">
        <v>62.58700000000001</v>
      </c>
      <c r="I914" s="174"/>
      <c r="L914" s="170"/>
      <c r="M914" s="175"/>
      <c r="T914" s="176"/>
      <c r="AT914" s="171" t="s">
        <v>221</v>
      </c>
      <c r="AU914" s="171" t="s">
        <v>83</v>
      </c>
      <c r="AV914" s="15" t="s">
        <v>217</v>
      </c>
      <c r="AW914" s="15" t="s">
        <v>34</v>
      </c>
      <c r="AX914" s="15" t="s">
        <v>81</v>
      </c>
      <c r="AY914" s="171" t="s">
        <v>210</v>
      </c>
    </row>
    <row r="915" spans="2:63" s="11" customFormat="1" ht="25.9" customHeight="1">
      <c r="B915" s="120"/>
      <c r="D915" s="121" t="s">
        <v>73</v>
      </c>
      <c r="E915" s="122" t="s">
        <v>2170</v>
      </c>
      <c r="F915" s="122" t="s">
        <v>2171</v>
      </c>
      <c r="I915" s="123"/>
      <c r="J915" s="124">
        <f>BK915</f>
        <v>0</v>
      </c>
      <c r="L915" s="120"/>
      <c r="M915" s="125"/>
      <c r="P915" s="126">
        <f>SUM(P916:P917)</f>
        <v>0</v>
      </c>
      <c r="R915" s="126">
        <f>SUM(R916:R917)</f>
        <v>0</v>
      </c>
      <c r="T915" s="127">
        <f>SUM(T916:T917)</f>
        <v>0</v>
      </c>
      <c r="AR915" s="121" t="s">
        <v>217</v>
      </c>
      <c r="AT915" s="128" t="s">
        <v>73</v>
      </c>
      <c r="AU915" s="128" t="s">
        <v>74</v>
      </c>
      <c r="AY915" s="121" t="s">
        <v>210</v>
      </c>
      <c r="BK915" s="129">
        <f>SUM(BK916:BK917)</f>
        <v>0</v>
      </c>
    </row>
    <row r="916" spans="2:65" s="1" customFormat="1" ht="16.5" customHeight="1">
      <c r="B916" s="33"/>
      <c r="C916" s="132" t="s">
        <v>1049</v>
      </c>
      <c r="D916" s="132" t="s">
        <v>212</v>
      </c>
      <c r="E916" s="133" t="s">
        <v>2173</v>
      </c>
      <c r="F916" s="134" t="s">
        <v>2174</v>
      </c>
      <c r="G916" s="135" t="s">
        <v>295</v>
      </c>
      <c r="H916" s="136">
        <v>1</v>
      </c>
      <c r="I916" s="137"/>
      <c r="J916" s="138">
        <f>ROUND(I916*H916,2)</f>
        <v>0</v>
      </c>
      <c r="K916" s="134" t="s">
        <v>296</v>
      </c>
      <c r="L916" s="33"/>
      <c r="M916" s="139" t="s">
        <v>19</v>
      </c>
      <c r="N916" s="140" t="s">
        <v>45</v>
      </c>
      <c r="P916" s="141">
        <f>O916*H916</f>
        <v>0</v>
      </c>
      <c r="Q916" s="141">
        <v>0</v>
      </c>
      <c r="R916" s="141">
        <f>Q916*H916</f>
        <v>0</v>
      </c>
      <c r="S916" s="141">
        <v>0</v>
      </c>
      <c r="T916" s="142">
        <f>S916*H916</f>
        <v>0</v>
      </c>
      <c r="AR916" s="143" t="s">
        <v>2175</v>
      </c>
      <c r="AT916" s="143" t="s">
        <v>212</v>
      </c>
      <c r="AU916" s="143" t="s">
        <v>81</v>
      </c>
      <c r="AY916" s="18" t="s">
        <v>210</v>
      </c>
      <c r="BE916" s="144">
        <f>IF(N916="základní",J916,0)</f>
        <v>0</v>
      </c>
      <c r="BF916" s="144">
        <f>IF(N916="snížená",J916,0)</f>
        <v>0</v>
      </c>
      <c r="BG916" s="144">
        <f>IF(N916="zákl. přenesená",J916,0)</f>
        <v>0</v>
      </c>
      <c r="BH916" s="144">
        <f>IF(N916="sníž. přenesená",J916,0)</f>
        <v>0</v>
      </c>
      <c r="BI916" s="144">
        <f>IF(N916="nulová",J916,0)</f>
        <v>0</v>
      </c>
      <c r="BJ916" s="18" t="s">
        <v>81</v>
      </c>
      <c r="BK916" s="144">
        <f>ROUND(I916*H916,2)</f>
        <v>0</v>
      </c>
      <c r="BL916" s="18" t="s">
        <v>2175</v>
      </c>
      <c r="BM916" s="143" t="s">
        <v>2176</v>
      </c>
    </row>
    <row r="917" spans="2:65" s="1" customFormat="1" ht="16.5" customHeight="1">
      <c r="B917" s="33"/>
      <c r="C917" s="132" t="s">
        <v>1056</v>
      </c>
      <c r="D917" s="132" t="s">
        <v>212</v>
      </c>
      <c r="E917" s="133" t="s">
        <v>2178</v>
      </c>
      <c r="F917" s="134" t="s">
        <v>2179</v>
      </c>
      <c r="G917" s="135" t="s">
        <v>2180</v>
      </c>
      <c r="H917" s="188"/>
      <c r="I917" s="137"/>
      <c r="J917" s="138">
        <f>ROUND(I917*H917,2)</f>
        <v>0</v>
      </c>
      <c r="K917" s="134" t="s">
        <v>296</v>
      </c>
      <c r="L917" s="33"/>
      <c r="M917" s="189" t="s">
        <v>19</v>
      </c>
      <c r="N917" s="190" t="s">
        <v>45</v>
      </c>
      <c r="O917" s="191"/>
      <c r="P917" s="192">
        <f>O917*H917</f>
        <v>0</v>
      </c>
      <c r="Q917" s="192">
        <v>0</v>
      </c>
      <c r="R917" s="192">
        <f>Q917*H917</f>
        <v>0</v>
      </c>
      <c r="S917" s="192">
        <v>0</v>
      </c>
      <c r="T917" s="193">
        <f>S917*H917</f>
        <v>0</v>
      </c>
      <c r="AR917" s="143" t="s">
        <v>2175</v>
      </c>
      <c r="AT917" s="143" t="s">
        <v>212</v>
      </c>
      <c r="AU917" s="143" t="s">
        <v>81</v>
      </c>
      <c r="AY917" s="18" t="s">
        <v>210</v>
      </c>
      <c r="BE917" s="144">
        <f>IF(N917="základní",J917,0)</f>
        <v>0</v>
      </c>
      <c r="BF917" s="144">
        <f>IF(N917="snížená",J917,0)</f>
        <v>0</v>
      </c>
      <c r="BG917" s="144">
        <f>IF(N917="zákl. přenesená",J917,0)</f>
        <v>0</v>
      </c>
      <c r="BH917" s="144">
        <f>IF(N917="sníž. přenesená",J917,0)</f>
        <v>0</v>
      </c>
      <c r="BI917" s="144">
        <f>IF(N917="nulová",J917,0)</f>
        <v>0</v>
      </c>
      <c r="BJ917" s="18" t="s">
        <v>81</v>
      </c>
      <c r="BK917" s="144">
        <f>ROUND(I917*H917,2)</f>
        <v>0</v>
      </c>
      <c r="BL917" s="18" t="s">
        <v>2175</v>
      </c>
      <c r="BM917" s="143" t="s">
        <v>2181</v>
      </c>
    </row>
    <row r="918" spans="2:12" s="1" customFormat="1" ht="6.95" customHeight="1">
      <c r="B918" s="42"/>
      <c r="C918" s="43"/>
      <c r="D918" s="43"/>
      <c r="E918" s="43"/>
      <c r="F918" s="43"/>
      <c r="G918" s="43"/>
      <c r="H918" s="43"/>
      <c r="I918" s="43"/>
      <c r="J918" s="43"/>
      <c r="K918" s="43"/>
      <c r="L918" s="33"/>
    </row>
  </sheetData>
  <sheetProtection algorithmName="SHA-512" hashValue="JUQ3PuQBk7ttLqxrQ+aKW+DH9Q9tnTe/NWgZox7/1lW9xzrZ0EWgsrqsOcd1uILUpYuZdxn+flRKTqXnsTNNhg==" saltValue="scZvkPvKh+fM/fthxl2QvRT2N1xb3xjAL668kz4svigPToP8M+I36G5BZBh13LFDLu7t1x/N4odzMvqJPKOVCA==" spinCount="100000" sheet="1" objects="1" scenarios="1" formatColumns="0" formatRows="0" autoFilter="0"/>
  <autoFilter ref="C102:K917"/>
  <mergeCells count="15">
    <mergeCell ref="E89:H89"/>
    <mergeCell ref="E93:H93"/>
    <mergeCell ref="E91:H91"/>
    <mergeCell ref="E95:H95"/>
    <mergeCell ref="L2:V2"/>
    <mergeCell ref="E31:H31"/>
    <mergeCell ref="E52:H52"/>
    <mergeCell ref="E56:H56"/>
    <mergeCell ref="E54:H54"/>
    <mergeCell ref="E58:H58"/>
    <mergeCell ref="E7:H7"/>
    <mergeCell ref="E11:H11"/>
    <mergeCell ref="E9:H9"/>
    <mergeCell ref="E13:H13"/>
    <mergeCell ref="E22:H22"/>
  </mergeCells>
  <hyperlinks>
    <hyperlink ref="F107" r:id="rId1" display="https://podminky.urs.cz/item/CS_URS_2023_01/622311141"/>
    <hyperlink ref="F125" r:id="rId2" display="https://podminky.urs.cz/item/CS_URS_2023_01/622311191"/>
    <hyperlink ref="F142" r:id="rId3" display="https://podminky.urs.cz/item/CS_URS_2023_01/941111111"/>
    <hyperlink ref="F152" r:id="rId4" display="https://podminky.urs.cz/item/CS_URS_2023_01/941111211"/>
    <hyperlink ref="F155" r:id="rId5" display="https://podminky.urs.cz/item/CS_URS_2023_01/941111811"/>
    <hyperlink ref="F158" r:id="rId6" display="https://podminky.urs.cz/item/CS_URS_2023_01/944511111"/>
    <hyperlink ref="F160" r:id="rId7" display="https://podminky.urs.cz/item/CS_URS_2023_01/944511211"/>
    <hyperlink ref="F163" r:id="rId8" display="https://podminky.urs.cz/item/CS_URS_2023_01/944511811"/>
    <hyperlink ref="F165" r:id="rId9" display="https://podminky.urs.cz/item/CS_URS_2023_01/978015391"/>
    <hyperlink ref="F189" r:id="rId10" display="https://podminky.urs.cz/item/CS_URS_2023_01/985141212"/>
    <hyperlink ref="F215" r:id="rId11" display="https://podminky.urs.cz/item/CS_URS_2023_01/985221101"/>
    <hyperlink ref="F223" r:id="rId12" display="https://podminky.urs.cz/item/CS_URS_2023_01/985421190"/>
    <hyperlink ref="F282" r:id="rId13" display="https://podminky.urs.cz/item/CS_URS_2023_01/997006511"/>
    <hyperlink ref="F284" r:id="rId14" display="https://podminky.urs.cz/item/CS_URS_2023_01/997013002"/>
    <hyperlink ref="F288" r:id="rId15" display="https://podminky.urs.cz/item/CS_URS_2023_01/997013213"/>
    <hyperlink ref="F293" r:id="rId16" display="https://podminky.urs.cz/item/CS_URS_2023_01/997013501"/>
    <hyperlink ref="F295" r:id="rId17" display="https://podminky.urs.cz/item/CS_URS_2023_01/997013509"/>
    <hyperlink ref="F299" r:id="rId18" display="https://podminky.urs.cz/item/CS_URS_2023_01/997013631"/>
    <hyperlink ref="F302" r:id="rId19" display="https://podminky.urs.cz/item/CS_URS_2023_01/997013811"/>
    <hyperlink ref="F308" r:id="rId20" display="https://podminky.urs.cz/item/CS_URS_2023_01/998011002"/>
    <hyperlink ref="F310" r:id="rId21" display="https://podminky.urs.cz/item/CS_URS_2023_01/998017002"/>
    <hyperlink ref="F312" r:id="rId22" display="https://podminky.urs.cz/item/CS_URS_2023_01/998018002"/>
    <hyperlink ref="F330" r:id="rId23" display="https://podminky.urs.cz/item/CS_URS_2023_01/762083122"/>
    <hyperlink ref="F362" r:id="rId24" display="https://podminky.urs.cz/item/CS_URS_2023_01/762331922"/>
    <hyperlink ref="F371" r:id="rId25" display="https://podminky.urs.cz/item/CS_URS_2023_01/762332932"/>
    <hyperlink ref="F419" r:id="rId26" display="https://podminky.urs.cz/item/CS_URS_2023_01/762332933"/>
    <hyperlink ref="F447" r:id="rId27" display="https://podminky.urs.cz/item/CS_URS_2023_01/762332934"/>
    <hyperlink ref="F461" r:id="rId28" display="https://podminky.urs.cz/item/CS_URS_2023_01/762341821"/>
    <hyperlink ref="F469" r:id="rId29" display="https://podminky.urs.cz/item/CS_URS_2023_01/762342214"/>
    <hyperlink ref="F481" r:id="rId30" display="https://podminky.urs.cz/item/CS_URS_2023_01/762342812"/>
    <hyperlink ref="F487" r:id="rId31" display="https://podminky.urs.cz/item/CS_URS_2023_01/762395000"/>
    <hyperlink ref="F504" r:id="rId32" display="https://podminky.urs.cz/item/CS_URS_2023_01/762522944"/>
    <hyperlink ref="F533" r:id="rId33" display="https://podminky.urs.cz/item/CS_URS_2023_01/998762102"/>
    <hyperlink ref="F535" r:id="rId34" display="https://podminky.urs.cz/item/CS_URS_2023_01/998762181"/>
    <hyperlink ref="F538" r:id="rId35" display="https://podminky.urs.cz/item/CS_URS_2023_01/765162023"/>
    <hyperlink ref="F548" r:id="rId36" display="https://podminky.urs.cz/item/CS_URS_2023_01/765162801"/>
    <hyperlink ref="F554" r:id="rId37" display="https://podminky.urs.cz/item/CS_URS_2023_01/998765102"/>
    <hyperlink ref="F556" r:id="rId38" display="https://podminky.urs.cz/item/CS_URS_2023_01/998765181"/>
    <hyperlink ref="F559" r:id="rId39" display="https://podminky.urs.cz/item/CS_URS_2023_01/766121210"/>
    <hyperlink ref="F586" r:id="rId40" display="https://podminky.urs.cz/item/CS_URS_2023_01/998766102"/>
    <hyperlink ref="F588" r:id="rId41" display="https://podminky.urs.cz/item/CS_URS_2023_01/998766181"/>
    <hyperlink ref="F591" r:id="rId42" display="https://podminky.urs.cz/item/CS_URS_2023_01/783268103"/>
    <hyperlink ref="F599" r:id="rId43" display="https://podminky.urs.cz/item/CS_URS_2023_01/783827127"/>
    <hyperlink ref="F644" r:id="rId44" display="https://podminky.urs.cz/item/CS_URS_2023_01/784181121"/>
    <hyperlink ref="F762" r:id="rId45" display="https://podminky.urs.cz/item/CS_URS_2023_01/784221101"/>
    <hyperlink ref="F880" r:id="rId46" display="https://podminky.urs.cz/item/CS_URS_2023_01/784-R01"/>
    <hyperlink ref="F903" r:id="rId47" display="https://podminky.urs.cz/item/CS_URS_2023_01/784-R02"/>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8"/>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2:BM108"/>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8"/>
      <c r="M2" s="288"/>
      <c r="N2" s="288"/>
      <c r="O2" s="288"/>
      <c r="P2" s="288"/>
      <c r="Q2" s="288"/>
      <c r="R2" s="288"/>
      <c r="S2" s="288"/>
      <c r="T2" s="288"/>
      <c r="U2" s="288"/>
      <c r="V2" s="288"/>
      <c r="AT2" s="18" t="s">
        <v>151</v>
      </c>
    </row>
    <row r="3" spans="2:46" ht="6.95" customHeight="1">
      <c r="B3" s="19"/>
      <c r="C3" s="20"/>
      <c r="D3" s="20"/>
      <c r="E3" s="20"/>
      <c r="F3" s="20"/>
      <c r="G3" s="20"/>
      <c r="H3" s="20"/>
      <c r="I3" s="20"/>
      <c r="J3" s="20"/>
      <c r="K3" s="20"/>
      <c r="L3" s="21"/>
      <c r="AT3" s="18" t="s">
        <v>83</v>
      </c>
    </row>
    <row r="4" spans="2:46" ht="24.95" customHeight="1">
      <c r="B4" s="21"/>
      <c r="D4" s="22" t="s">
        <v>166</v>
      </c>
      <c r="L4" s="21"/>
      <c r="M4" s="91" t="s">
        <v>10</v>
      </c>
      <c r="AT4" s="18" t="s">
        <v>4</v>
      </c>
    </row>
    <row r="5" spans="2:12" ht="6.95" customHeight="1">
      <c r="B5" s="21"/>
      <c r="L5" s="21"/>
    </row>
    <row r="6" spans="2:12" ht="12" customHeight="1">
      <c r="B6" s="21"/>
      <c r="D6" s="28" t="s">
        <v>16</v>
      </c>
      <c r="L6" s="21"/>
    </row>
    <row r="7" spans="2:12" ht="16.5" customHeight="1">
      <c r="B7" s="21"/>
      <c r="E7" s="326" t="str">
        <f>'Rekapitulace stavby'!K6</f>
        <v>Revitalizace Starého děkanství, Nymburk</v>
      </c>
      <c r="F7" s="327"/>
      <c r="G7" s="327"/>
      <c r="H7" s="327"/>
      <c r="L7" s="21"/>
    </row>
    <row r="8" spans="2:12" ht="12.75">
      <c r="B8" s="21"/>
      <c r="D8" s="28" t="s">
        <v>167</v>
      </c>
      <c r="L8" s="21"/>
    </row>
    <row r="9" spans="2:12" ht="16.5" customHeight="1">
      <c r="B9" s="21"/>
      <c r="E9" s="326" t="s">
        <v>4923</v>
      </c>
      <c r="F9" s="288"/>
      <c r="G9" s="288"/>
      <c r="H9" s="288"/>
      <c r="L9" s="21"/>
    </row>
    <row r="10" spans="2:12" ht="12" customHeight="1">
      <c r="B10" s="21"/>
      <c r="D10" s="28" t="s">
        <v>169</v>
      </c>
      <c r="L10" s="21"/>
    </row>
    <row r="11" spans="2:12" s="1" customFormat="1" ht="16.5" customHeight="1">
      <c r="B11" s="33"/>
      <c r="E11" s="322" t="s">
        <v>170</v>
      </c>
      <c r="F11" s="328"/>
      <c r="G11" s="328"/>
      <c r="H11" s="328"/>
      <c r="L11" s="33"/>
    </row>
    <row r="12" spans="2:12" s="1" customFormat="1" ht="12" customHeight="1">
      <c r="B12" s="33"/>
      <c r="D12" s="28" t="s">
        <v>171</v>
      </c>
      <c r="L12" s="33"/>
    </row>
    <row r="13" spans="2:12" s="1" customFormat="1" ht="16.5" customHeight="1">
      <c r="B13" s="33"/>
      <c r="E13" s="309" t="s">
        <v>5198</v>
      </c>
      <c r="F13" s="328"/>
      <c r="G13" s="328"/>
      <c r="H13" s="328"/>
      <c r="L13" s="33"/>
    </row>
    <row r="14" spans="2:12" s="1" customFormat="1" ht="11.25">
      <c r="B14" s="33"/>
      <c r="L14" s="33"/>
    </row>
    <row r="15" spans="2:12" s="1" customFormat="1" ht="12" customHeight="1">
      <c r="B15" s="33"/>
      <c r="D15" s="28" t="s">
        <v>18</v>
      </c>
      <c r="F15" s="26" t="s">
        <v>19</v>
      </c>
      <c r="I15" s="28" t="s">
        <v>20</v>
      </c>
      <c r="J15" s="26" t="s">
        <v>19</v>
      </c>
      <c r="L15" s="33"/>
    </row>
    <row r="16" spans="2:12" s="1" customFormat="1" ht="12" customHeight="1">
      <c r="B16" s="33"/>
      <c r="D16" s="28" t="s">
        <v>21</v>
      </c>
      <c r="F16" s="26" t="s">
        <v>27</v>
      </c>
      <c r="I16" s="28" t="s">
        <v>23</v>
      </c>
      <c r="J16" s="50" t="str">
        <f>'Rekapitulace stavby'!AN8</f>
        <v>2. 5. 2022</v>
      </c>
      <c r="L16" s="33"/>
    </row>
    <row r="17" spans="2:12" s="1" customFormat="1" ht="10.9" customHeight="1">
      <c r="B17" s="33"/>
      <c r="L17" s="33"/>
    </row>
    <row r="18" spans="2:12" s="1" customFormat="1" ht="12" customHeight="1">
      <c r="B18" s="33"/>
      <c r="D18" s="28" t="s">
        <v>25</v>
      </c>
      <c r="I18" s="28" t="s">
        <v>26</v>
      </c>
      <c r="J18" s="26" t="str">
        <f>IF('Rekapitulace stavby'!AN10="","",'Rekapitulace stavby'!AN10)</f>
        <v/>
      </c>
      <c r="L18" s="33"/>
    </row>
    <row r="19" spans="2:12" s="1" customFormat="1" ht="18" customHeight="1">
      <c r="B19" s="33"/>
      <c r="E19" s="26" t="str">
        <f>IF('Rekapitulace stavby'!E11="","",'Rekapitulace stavby'!E11)</f>
        <v xml:space="preserve"> </v>
      </c>
      <c r="I19" s="28" t="s">
        <v>28</v>
      </c>
      <c r="J19" s="26" t="str">
        <f>IF('Rekapitulace stavby'!AN11="","",'Rekapitulace stavby'!AN11)</f>
        <v/>
      </c>
      <c r="L19" s="33"/>
    </row>
    <row r="20" spans="2:12" s="1" customFormat="1" ht="6.95" customHeight="1">
      <c r="B20" s="33"/>
      <c r="L20" s="33"/>
    </row>
    <row r="21" spans="2:12" s="1" customFormat="1" ht="12" customHeight="1">
      <c r="B21" s="33"/>
      <c r="D21" s="28" t="s">
        <v>29</v>
      </c>
      <c r="I21" s="28" t="s">
        <v>26</v>
      </c>
      <c r="J21" s="29" t="str">
        <f>'Rekapitulace stavby'!AN13</f>
        <v>Vyplň údaj</v>
      </c>
      <c r="L21" s="33"/>
    </row>
    <row r="22" spans="2:12" s="1" customFormat="1" ht="18" customHeight="1">
      <c r="B22" s="33"/>
      <c r="E22" s="329" t="str">
        <f>'Rekapitulace stavby'!E14</f>
        <v>Vyplň údaj</v>
      </c>
      <c r="F22" s="287"/>
      <c r="G22" s="287"/>
      <c r="H22" s="287"/>
      <c r="I22" s="28" t="s">
        <v>28</v>
      </c>
      <c r="J22" s="29" t="str">
        <f>'Rekapitulace stavby'!AN14</f>
        <v>Vyplň údaj</v>
      </c>
      <c r="L22" s="33"/>
    </row>
    <row r="23" spans="2:12" s="1" customFormat="1" ht="6.95" customHeight="1">
      <c r="B23" s="33"/>
      <c r="L23" s="33"/>
    </row>
    <row r="24" spans="2:12" s="1" customFormat="1" ht="12" customHeight="1">
      <c r="B24" s="33"/>
      <c r="D24" s="28" t="s">
        <v>31</v>
      </c>
      <c r="I24" s="28" t="s">
        <v>26</v>
      </c>
      <c r="J24" s="26" t="s">
        <v>32</v>
      </c>
      <c r="L24" s="33"/>
    </row>
    <row r="25" spans="2:12" s="1" customFormat="1" ht="18" customHeight="1">
      <c r="B25" s="33"/>
      <c r="E25" s="26" t="s">
        <v>33</v>
      </c>
      <c r="I25" s="28" t="s">
        <v>28</v>
      </c>
      <c r="J25" s="26" t="s">
        <v>19</v>
      </c>
      <c r="L25" s="33"/>
    </row>
    <row r="26" spans="2:12" s="1" customFormat="1" ht="6.95" customHeight="1">
      <c r="B26" s="33"/>
      <c r="L26" s="33"/>
    </row>
    <row r="27" spans="2:12" s="1" customFormat="1" ht="12" customHeight="1">
      <c r="B27" s="33"/>
      <c r="D27" s="28" t="s">
        <v>35</v>
      </c>
      <c r="I27" s="28" t="s">
        <v>26</v>
      </c>
      <c r="J27" s="26" t="str">
        <f>IF('Rekapitulace stavby'!AN19="","",'Rekapitulace stavby'!AN19)</f>
        <v>47747528</v>
      </c>
      <c r="L27" s="33"/>
    </row>
    <row r="28" spans="2:12" s="1" customFormat="1" ht="18" customHeight="1">
      <c r="B28" s="33"/>
      <c r="E28" s="26" t="str">
        <f>IF('Rekapitulace stavby'!E20="","",'Rekapitulace stavby'!E20)</f>
        <v>Veronika Šoulová</v>
      </c>
      <c r="I28" s="28" t="s">
        <v>28</v>
      </c>
      <c r="J28" s="26" t="str">
        <f>IF('Rekapitulace stavby'!AN20="","",'Rekapitulace stavby'!AN20)</f>
        <v/>
      </c>
      <c r="L28" s="33"/>
    </row>
    <row r="29" spans="2:12" s="1" customFormat="1" ht="6.95" customHeight="1">
      <c r="B29" s="33"/>
      <c r="L29" s="33"/>
    </row>
    <row r="30" spans="2:12" s="1" customFormat="1" ht="12" customHeight="1">
      <c r="B30" s="33"/>
      <c r="D30" s="28" t="s">
        <v>38</v>
      </c>
      <c r="L30" s="33"/>
    </row>
    <row r="31" spans="2:12" s="7" customFormat="1" ht="16.5" customHeight="1">
      <c r="B31" s="92"/>
      <c r="E31" s="292" t="s">
        <v>19</v>
      </c>
      <c r="F31" s="292"/>
      <c r="G31" s="292"/>
      <c r="H31" s="292"/>
      <c r="L31" s="92"/>
    </row>
    <row r="32" spans="2:12" s="1" customFormat="1" ht="6.95" customHeight="1">
      <c r="B32" s="33"/>
      <c r="L32" s="33"/>
    </row>
    <row r="33" spans="2:12" s="1" customFormat="1" ht="6.95" customHeight="1">
      <c r="B33" s="33"/>
      <c r="D33" s="51"/>
      <c r="E33" s="51"/>
      <c r="F33" s="51"/>
      <c r="G33" s="51"/>
      <c r="H33" s="51"/>
      <c r="I33" s="51"/>
      <c r="J33" s="51"/>
      <c r="K33" s="51"/>
      <c r="L33" s="33"/>
    </row>
    <row r="34" spans="2:12" s="1" customFormat="1" ht="25.35" customHeight="1">
      <c r="B34" s="33"/>
      <c r="D34" s="93" t="s">
        <v>40</v>
      </c>
      <c r="J34" s="64">
        <f>ROUND(J92,2)</f>
        <v>0</v>
      </c>
      <c r="L34" s="33"/>
    </row>
    <row r="35" spans="2:12" s="1" customFormat="1" ht="6.95" customHeight="1">
      <c r="B35" s="33"/>
      <c r="D35" s="51"/>
      <c r="E35" s="51"/>
      <c r="F35" s="51"/>
      <c r="G35" s="51"/>
      <c r="H35" s="51"/>
      <c r="I35" s="51"/>
      <c r="J35" s="51"/>
      <c r="K35" s="51"/>
      <c r="L35" s="33"/>
    </row>
    <row r="36" spans="2:12" s="1" customFormat="1" ht="14.45" customHeight="1">
      <c r="B36" s="33"/>
      <c r="F36" s="36" t="s">
        <v>42</v>
      </c>
      <c r="I36" s="36" t="s">
        <v>41</v>
      </c>
      <c r="J36" s="36" t="s">
        <v>43</v>
      </c>
      <c r="L36" s="33"/>
    </row>
    <row r="37" spans="2:12" s="1" customFormat="1" ht="14.45" customHeight="1">
      <c r="B37" s="33"/>
      <c r="D37" s="53" t="s">
        <v>44</v>
      </c>
      <c r="E37" s="28" t="s">
        <v>45</v>
      </c>
      <c r="F37" s="83">
        <f>ROUND((SUM(BE92:BE107)),2)</f>
        <v>0</v>
      </c>
      <c r="I37" s="94">
        <v>0.21</v>
      </c>
      <c r="J37" s="83">
        <f>ROUND(((SUM(BE92:BE107))*I37),2)</f>
        <v>0</v>
      </c>
      <c r="L37" s="33"/>
    </row>
    <row r="38" spans="2:12" s="1" customFormat="1" ht="14.45" customHeight="1">
      <c r="B38" s="33"/>
      <c r="E38" s="28" t="s">
        <v>46</v>
      </c>
      <c r="F38" s="83">
        <f>ROUND((SUM(BF92:BF107)),2)</f>
        <v>0</v>
      </c>
      <c r="I38" s="94">
        <v>0.15</v>
      </c>
      <c r="J38" s="83">
        <f>ROUND(((SUM(BF92:BF107))*I38),2)</f>
        <v>0</v>
      </c>
      <c r="L38" s="33"/>
    </row>
    <row r="39" spans="2:12" s="1" customFormat="1" ht="14.45" customHeight="1" hidden="1">
      <c r="B39" s="33"/>
      <c r="E39" s="28" t="s">
        <v>47</v>
      </c>
      <c r="F39" s="83">
        <f>ROUND((SUM(BG92:BG107)),2)</f>
        <v>0</v>
      </c>
      <c r="I39" s="94">
        <v>0.21</v>
      </c>
      <c r="J39" s="83">
        <f>0</f>
        <v>0</v>
      </c>
      <c r="L39" s="33"/>
    </row>
    <row r="40" spans="2:12" s="1" customFormat="1" ht="14.45" customHeight="1" hidden="1">
      <c r="B40" s="33"/>
      <c r="E40" s="28" t="s">
        <v>48</v>
      </c>
      <c r="F40" s="83">
        <f>ROUND((SUM(BH92:BH107)),2)</f>
        <v>0</v>
      </c>
      <c r="I40" s="94">
        <v>0.15</v>
      </c>
      <c r="J40" s="83">
        <f>0</f>
        <v>0</v>
      </c>
      <c r="L40" s="33"/>
    </row>
    <row r="41" spans="2:12" s="1" customFormat="1" ht="14.45" customHeight="1" hidden="1">
      <c r="B41" s="33"/>
      <c r="E41" s="28" t="s">
        <v>49</v>
      </c>
      <c r="F41" s="83">
        <f>ROUND((SUM(BI92:BI107)),2)</f>
        <v>0</v>
      </c>
      <c r="I41" s="94">
        <v>0</v>
      </c>
      <c r="J41" s="83">
        <f>0</f>
        <v>0</v>
      </c>
      <c r="L41" s="33"/>
    </row>
    <row r="42" spans="2:12" s="1" customFormat="1" ht="6.95" customHeight="1">
      <c r="B42" s="33"/>
      <c r="L42" s="33"/>
    </row>
    <row r="43" spans="2:12" s="1" customFormat="1" ht="25.35" customHeight="1">
      <c r="B43" s="33"/>
      <c r="C43" s="95"/>
      <c r="D43" s="96" t="s">
        <v>50</v>
      </c>
      <c r="E43" s="55"/>
      <c r="F43" s="55"/>
      <c r="G43" s="97" t="s">
        <v>51</v>
      </c>
      <c r="H43" s="98" t="s">
        <v>52</v>
      </c>
      <c r="I43" s="55"/>
      <c r="J43" s="99">
        <f>SUM(J34:J41)</f>
        <v>0</v>
      </c>
      <c r="K43" s="100"/>
      <c r="L43" s="33"/>
    </row>
    <row r="44" spans="2:12" s="1" customFormat="1" ht="14.45" customHeight="1">
      <c r="B44" s="42"/>
      <c r="C44" s="43"/>
      <c r="D44" s="43"/>
      <c r="E44" s="43"/>
      <c r="F44" s="43"/>
      <c r="G44" s="43"/>
      <c r="H44" s="43"/>
      <c r="I44" s="43"/>
      <c r="J44" s="43"/>
      <c r="K44" s="43"/>
      <c r="L44" s="33"/>
    </row>
    <row r="48" spans="2:12" s="1" customFormat="1" ht="6.95" customHeight="1">
      <c r="B48" s="44"/>
      <c r="C48" s="45"/>
      <c r="D48" s="45"/>
      <c r="E48" s="45"/>
      <c r="F48" s="45"/>
      <c r="G48" s="45"/>
      <c r="H48" s="45"/>
      <c r="I48" s="45"/>
      <c r="J48" s="45"/>
      <c r="K48" s="45"/>
      <c r="L48" s="33"/>
    </row>
    <row r="49" spans="2:12" s="1" customFormat="1" ht="24.95" customHeight="1">
      <c r="B49" s="33"/>
      <c r="C49" s="22" t="s">
        <v>173</v>
      </c>
      <c r="L49" s="33"/>
    </row>
    <row r="50" spans="2:12" s="1" customFormat="1" ht="6.95" customHeight="1">
      <c r="B50" s="33"/>
      <c r="L50" s="33"/>
    </row>
    <row r="51" spans="2:12" s="1" customFormat="1" ht="12" customHeight="1">
      <c r="B51" s="33"/>
      <c r="C51" s="28" t="s">
        <v>16</v>
      </c>
      <c r="L51" s="33"/>
    </row>
    <row r="52" spans="2:12" s="1" customFormat="1" ht="16.5" customHeight="1">
      <c r="B52" s="33"/>
      <c r="E52" s="326" t="str">
        <f>E7</f>
        <v>Revitalizace Starého děkanství, Nymburk</v>
      </c>
      <c r="F52" s="327"/>
      <c r="G52" s="327"/>
      <c r="H52" s="327"/>
      <c r="L52" s="33"/>
    </row>
    <row r="53" spans="2:12" ht="12" customHeight="1">
      <c r="B53" s="21"/>
      <c r="C53" s="28" t="s">
        <v>167</v>
      </c>
      <c r="L53" s="21"/>
    </row>
    <row r="54" spans="2:12" ht="16.5" customHeight="1">
      <c r="B54" s="21"/>
      <c r="E54" s="326" t="s">
        <v>4923</v>
      </c>
      <c r="F54" s="288"/>
      <c r="G54" s="288"/>
      <c r="H54" s="288"/>
      <c r="L54" s="21"/>
    </row>
    <row r="55" spans="2:12" ht="12" customHeight="1">
      <c r="B55" s="21"/>
      <c r="C55" s="28" t="s">
        <v>169</v>
      </c>
      <c r="L55" s="21"/>
    </row>
    <row r="56" spans="2:12" s="1" customFormat="1" ht="16.5" customHeight="1">
      <c r="B56" s="33"/>
      <c r="E56" s="322" t="s">
        <v>170</v>
      </c>
      <c r="F56" s="328"/>
      <c r="G56" s="328"/>
      <c r="H56" s="328"/>
      <c r="L56" s="33"/>
    </row>
    <row r="57" spans="2:12" s="1" customFormat="1" ht="12" customHeight="1">
      <c r="B57" s="33"/>
      <c r="C57" s="28" t="s">
        <v>171</v>
      </c>
      <c r="L57" s="33"/>
    </row>
    <row r="58" spans="2:12" s="1" customFormat="1" ht="16.5" customHeight="1">
      <c r="B58" s="33"/>
      <c r="E58" s="309" t="str">
        <f>E13</f>
        <v>01.3 - PBŘ</v>
      </c>
      <c r="F58" s="328"/>
      <c r="G58" s="328"/>
      <c r="H58" s="328"/>
      <c r="L58" s="33"/>
    </row>
    <row r="59" spans="2:12" s="1" customFormat="1" ht="6.95" customHeight="1">
      <c r="B59" s="33"/>
      <c r="L59" s="33"/>
    </row>
    <row r="60" spans="2:12" s="1" customFormat="1" ht="12" customHeight="1">
      <c r="B60" s="33"/>
      <c r="C60" s="28" t="s">
        <v>21</v>
      </c>
      <c r="F60" s="26" t="str">
        <f>F16</f>
        <v xml:space="preserve"> </v>
      </c>
      <c r="I60" s="28" t="s">
        <v>23</v>
      </c>
      <c r="J60" s="50" t="str">
        <f>IF(J16="","",J16)</f>
        <v>2. 5. 2022</v>
      </c>
      <c r="L60" s="33"/>
    </row>
    <row r="61" spans="2:12" s="1" customFormat="1" ht="6.95" customHeight="1">
      <c r="B61" s="33"/>
      <c r="L61" s="33"/>
    </row>
    <row r="62" spans="2:12" s="1" customFormat="1" ht="15.2" customHeight="1">
      <c r="B62" s="33"/>
      <c r="C62" s="28" t="s">
        <v>25</v>
      </c>
      <c r="F62" s="26" t="str">
        <f>E19</f>
        <v xml:space="preserve"> </v>
      </c>
      <c r="I62" s="28" t="s">
        <v>31</v>
      </c>
      <c r="J62" s="31" t="str">
        <f>E25</f>
        <v>FAPAL s.r.o.</v>
      </c>
      <c r="L62" s="33"/>
    </row>
    <row r="63" spans="2:12" s="1" customFormat="1" ht="15.2" customHeight="1">
      <c r="B63" s="33"/>
      <c r="C63" s="28" t="s">
        <v>29</v>
      </c>
      <c r="F63" s="26" t="str">
        <f>IF(E22="","",E22)</f>
        <v>Vyplň údaj</v>
      </c>
      <c r="I63" s="28" t="s">
        <v>35</v>
      </c>
      <c r="J63" s="31" t="str">
        <f>E28</f>
        <v>Veronika Šoulová</v>
      </c>
      <c r="L63" s="33"/>
    </row>
    <row r="64" spans="2:12" s="1" customFormat="1" ht="10.35" customHeight="1">
      <c r="B64" s="33"/>
      <c r="L64" s="33"/>
    </row>
    <row r="65" spans="2:12" s="1" customFormat="1" ht="29.25" customHeight="1">
      <c r="B65" s="33"/>
      <c r="C65" s="101" t="s">
        <v>174</v>
      </c>
      <c r="D65" s="95"/>
      <c r="E65" s="95"/>
      <c r="F65" s="95"/>
      <c r="G65" s="95"/>
      <c r="H65" s="95"/>
      <c r="I65" s="95"/>
      <c r="J65" s="102" t="s">
        <v>175</v>
      </c>
      <c r="K65" s="95"/>
      <c r="L65" s="33"/>
    </row>
    <row r="66" spans="2:12" s="1" customFormat="1" ht="10.35" customHeight="1">
      <c r="B66" s="33"/>
      <c r="L66" s="33"/>
    </row>
    <row r="67" spans="2:47" s="1" customFormat="1" ht="22.9" customHeight="1">
      <c r="B67" s="33"/>
      <c r="C67" s="103" t="s">
        <v>72</v>
      </c>
      <c r="J67" s="64">
        <f>J92</f>
        <v>0</v>
      </c>
      <c r="L67" s="33"/>
      <c r="AU67" s="18" t="s">
        <v>176</v>
      </c>
    </row>
    <row r="68" spans="2:12" s="8" customFormat="1" ht="24.95" customHeight="1">
      <c r="B68" s="104"/>
      <c r="D68" s="105" t="s">
        <v>194</v>
      </c>
      <c r="E68" s="106"/>
      <c r="F68" s="106"/>
      <c r="G68" s="106"/>
      <c r="H68" s="106"/>
      <c r="I68" s="106"/>
      <c r="J68" s="107">
        <f>J93</f>
        <v>0</v>
      </c>
      <c r="L68" s="104"/>
    </row>
    <row r="69" spans="2:12" s="1" customFormat="1" ht="21.75" customHeight="1">
      <c r="B69" s="33"/>
      <c r="L69" s="33"/>
    </row>
    <row r="70" spans="2:12" s="1" customFormat="1" ht="6.95" customHeight="1">
      <c r="B70" s="42"/>
      <c r="C70" s="43"/>
      <c r="D70" s="43"/>
      <c r="E70" s="43"/>
      <c r="F70" s="43"/>
      <c r="G70" s="43"/>
      <c r="H70" s="43"/>
      <c r="I70" s="43"/>
      <c r="J70" s="43"/>
      <c r="K70" s="43"/>
      <c r="L70" s="33"/>
    </row>
    <row r="74" spans="2:12" s="1" customFormat="1" ht="6.95" customHeight="1">
      <c r="B74" s="44"/>
      <c r="C74" s="45"/>
      <c r="D74" s="45"/>
      <c r="E74" s="45"/>
      <c r="F74" s="45"/>
      <c r="G74" s="45"/>
      <c r="H74" s="45"/>
      <c r="I74" s="45"/>
      <c r="J74" s="45"/>
      <c r="K74" s="45"/>
      <c r="L74" s="33"/>
    </row>
    <row r="75" spans="2:12" s="1" customFormat="1" ht="24.95" customHeight="1">
      <c r="B75" s="33"/>
      <c r="C75" s="22" t="s">
        <v>195</v>
      </c>
      <c r="L75" s="33"/>
    </row>
    <row r="76" spans="2:12" s="1" customFormat="1" ht="6.95" customHeight="1">
      <c r="B76" s="33"/>
      <c r="L76" s="33"/>
    </row>
    <row r="77" spans="2:12" s="1" customFormat="1" ht="12" customHeight="1">
      <c r="B77" s="33"/>
      <c r="C77" s="28" t="s">
        <v>16</v>
      </c>
      <c r="L77" s="33"/>
    </row>
    <row r="78" spans="2:12" s="1" customFormat="1" ht="16.5" customHeight="1">
      <c r="B78" s="33"/>
      <c r="E78" s="326" t="str">
        <f>E7</f>
        <v>Revitalizace Starého děkanství, Nymburk</v>
      </c>
      <c r="F78" s="327"/>
      <c r="G78" s="327"/>
      <c r="H78" s="327"/>
      <c r="L78" s="33"/>
    </row>
    <row r="79" spans="2:12" ht="12" customHeight="1">
      <c r="B79" s="21"/>
      <c r="C79" s="28" t="s">
        <v>167</v>
      </c>
      <c r="L79" s="21"/>
    </row>
    <row r="80" spans="2:12" ht="16.5" customHeight="1">
      <c r="B80" s="21"/>
      <c r="E80" s="326" t="s">
        <v>4923</v>
      </c>
      <c r="F80" s="288"/>
      <c r="G80" s="288"/>
      <c r="H80" s="288"/>
      <c r="L80" s="21"/>
    </row>
    <row r="81" spans="2:12" ht="12" customHeight="1">
      <c r="B81" s="21"/>
      <c r="C81" s="28" t="s">
        <v>169</v>
      </c>
      <c r="L81" s="21"/>
    </row>
    <row r="82" spans="2:12" s="1" customFormat="1" ht="16.5" customHeight="1">
      <c r="B82" s="33"/>
      <c r="E82" s="322" t="s">
        <v>170</v>
      </c>
      <c r="F82" s="328"/>
      <c r="G82" s="328"/>
      <c r="H82" s="328"/>
      <c r="L82" s="33"/>
    </row>
    <row r="83" spans="2:12" s="1" customFormat="1" ht="12" customHeight="1">
      <c r="B83" s="33"/>
      <c r="C83" s="28" t="s">
        <v>171</v>
      </c>
      <c r="L83" s="33"/>
    </row>
    <row r="84" spans="2:12" s="1" customFormat="1" ht="16.5" customHeight="1">
      <c r="B84" s="33"/>
      <c r="E84" s="309" t="str">
        <f>E13</f>
        <v>01.3 - PBŘ</v>
      </c>
      <c r="F84" s="328"/>
      <c r="G84" s="328"/>
      <c r="H84" s="328"/>
      <c r="L84" s="33"/>
    </row>
    <row r="85" spans="2:12" s="1" customFormat="1" ht="6.95" customHeight="1">
      <c r="B85" s="33"/>
      <c r="L85" s="33"/>
    </row>
    <row r="86" spans="2:12" s="1" customFormat="1" ht="12" customHeight="1">
      <c r="B86" s="33"/>
      <c r="C86" s="28" t="s">
        <v>21</v>
      </c>
      <c r="F86" s="26" t="str">
        <f>F16</f>
        <v xml:space="preserve"> </v>
      </c>
      <c r="I86" s="28" t="s">
        <v>23</v>
      </c>
      <c r="J86" s="50" t="str">
        <f>IF(J16="","",J16)</f>
        <v>2. 5. 2022</v>
      </c>
      <c r="L86" s="33"/>
    </row>
    <row r="87" spans="2:12" s="1" customFormat="1" ht="6.95" customHeight="1">
      <c r="B87" s="33"/>
      <c r="L87" s="33"/>
    </row>
    <row r="88" spans="2:12" s="1" customFormat="1" ht="15.2" customHeight="1">
      <c r="B88" s="33"/>
      <c r="C88" s="28" t="s">
        <v>25</v>
      </c>
      <c r="F88" s="26" t="str">
        <f>E19</f>
        <v xml:space="preserve"> </v>
      </c>
      <c r="I88" s="28" t="s">
        <v>31</v>
      </c>
      <c r="J88" s="31" t="str">
        <f>E25</f>
        <v>FAPAL s.r.o.</v>
      </c>
      <c r="L88" s="33"/>
    </row>
    <row r="89" spans="2:12" s="1" customFormat="1" ht="15.2" customHeight="1">
      <c r="B89" s="33"/>
      <c r="C89" s="28" t="s">
        <v>29</v>
      </c>
      <c r="F89" s="26" t="str">
        <f>IF(E22="","",E22)</f>
        <v>Vyplň údaj</v>
      </c>
      <c r="I89" s="28" t="s">
        <v>35</v>
      </c>
      <c r="J89" s="31" t="str">
        <f>E28</f>
        <v>Veronika Šoulová</v>
      </c>
      <c r="L89" s="33"/>
    </row>
    <row r="90" spans="2:12" s="1" customFormat="1" ht="10.35" customHeight="1">
      <c r="B90" s="33"/>
      <c r="L90" s="33"/>
    </row>
    <row r="91" spans="2:20" s="10" customFormat="1" ht="29.25" customHeight="1">
      <c r="B91" s="112"/>
      <c r="C91" s="113" t="s">
        <v>196</v>
      </c>
      <c r="D91" s="114" t="s">
        <v>59</v>
      </c>
      <c r="E91" s="114" t="s">
        <v>55</v>
      </c>
      <c r="F91" s="114" t="s">
        <v>56</v>
      </c>
      <c r="G91" s="114" t="s">
        <v>197</v>
      </c>
      <c r="H91" s="114" t="s">
        <v>198</v>
      </c>
      <c r="I91" s="114" t="s">
        <v>199</v>
      </c>
      <c r="J91" s="114" t="s">
        <v>175</v>
      </c>
      <c r="K91" s="115" t="s">
        <v>200</v>
      </c>
      <c r="L91" s="112"/>
      <c r="M91" s="57" t="s">
        <v>19</v>
      </c>
      <c r="N91" s="58" t="s">
        <v>44</v>
      </c>
      <c r="O91" s="58" t="s">
        <v>201</v>
      </c>
      <c r="P91" s="58" t="s">
        <v>202</v>
      </c>
      <c r="Q91" s="58" t="s">
        <v>203</v>
      </c>
      <c r="R91" s="58" t="s">
        <v>204</v>
      </c>
      <c r="S91" s="58" t="s">
        <v>205</v>
      </c>
      <c r="T91" s="59" t="s">
        <v>206</v>
      </c>
    </row>
    <row r="92" spans="2:63" s="1" customFormat="1" ht="22.9" customHeight="1">
      <c r="B92" s="33"/>
      <c r="C92" s="62" t="s">
        <v>207</v>
      </c>
      <c r="J92" s="116">
        <f>BK92</f>
        <v>0</v>
      </c>
      <c r="L92" s="33"/>
      <c r="M92" s="60"/>
      <c r="N92" s="51"/>
      <c r="O92" s="51"/>
      <c r="P92" s="117">
        <f>P93</f>
        <v>0</v>
      </c>
      <c r="Q92" s="51"/>
      <c r="R92" s="117">
        <f>R93</f>
        <v>0</v>
      </c>
      <c r="S92" s="51"/>
      <c r="T92" s="118">
        <f>T93</f>
        <v>0</v>
      </c>
      <c r="AT92" s="18" t="s">
        <v>73</v>
      </c>
      <c r="AU92" s="18" t="s">
        <v>176</v>
      </c>
      <c r="BK92" s="119">
        <f>BK93</f>
        <v>0</v>
      </c>
    </row>
    <row r="93" spans="2:63" s="11" customFormat="1" ht="25.9" customHeight="1">
      <c r="B93" s="120"/>
      <c r="D93" s="121" t="s">
        <v>73</v>
      </c>
      <c r="E93" s="122" t="s">
        <v>2170</v>
      </c>
      <c r="F93" s="122" t="s">
        <v>2171</v>
      </c>
      <c r="I93" s="123"/>
      <c r="J93" s="124">
        <f>BK93</f>
        <v>0</v>
      </c>
      <c r="L93" s="120"/>
      <c r="M93" s="125"/>
      <c r="P93" s="126">
        <f>SUM(P94:P107)</f>
        <v>0</v>
      </c>
      <c r="R93" s="126">
        <f>SUM(R94:R107)</f>
        <v>0</v>
      </c>
      <c r="T93" s="127">
        <f>SUM(T94:T107)</f>
        <v>0</v>
      </c>
      <c r="AR93" s="121" t="s">
        <v>217</v>
      </c>
      <c r="AT93" s="128" t="s">
        <v>73</v>
      </c>
      <c r="AU93" s="128" t="s">
        <v>74</v>
      </c>
      <c r="AY93" s="121" t="s">
        <v>210</v>
      </c>
      <c r="BK93" s="129">
        <f>SUM(BK94:BK107)</f>
        <v>0</v>
      </c>
    </row>
    <row r="94" spans="2:65" s="1" customFormat="1" ht="16.5" customHeight="1">
      <c r="B94" s="33"/>
      <c r="C94" s="132" t="s">
        <v>81</v>
      </c>
      <c r="D94" s="132" t="s">
        <v>212</v>
      </c>
      <c r="E94" s="133" t="s">
        <v>3108</v>
      </c>
      <c r="F94" s="134" t="s">
        <v>5199</v>
      </c>
      <c r="G94" s="135" t="s">
        <v>295</v>
      </c>
      <c r="H94" s="136">
        <v>1</v>
      </c>
      <c r="I94" s="137"/>
      <c r="J94" s="138">
        <f>ROUND(I94*H94,2)</f>
        <v>0</v>
      </c>
      <c r="K94" s="134" t="s">
        <v>19</v>
      </c>
      <c r="L94" s="33"/>
      <c r="M94" s="139" t="s">
        <v>19</v>
      </c>
      <c r="N94" s="140" t="s">
        <v>45</v>
      </c>
      <c r="P94" s="141">
        <f>O94*H94</f>
        <v>0</v>
      </c>
      <c r="Q94" s="141">
        <v>0</v>
      </c>
      <c r="R94" s="141">
        <f>Q94*H94</f>
        <v>0</v>
      </c>
      <c r="S94" s="141">
        <v>0</v>
      </c>
      <c r="T94" s="142">
        <f>S94*H94</f>
        <v>0</v>
      </c>
      <c r="AR94" s="143" t="s">
        <v>2175</v>
      </c>
      <c r="AT94" s="143" t="s">
        <v>212</v>
      </c>
      <c r="AU94" s="143" t="s">
        <v>81</v>
      </c>
      <c r="AY94" s="18" t="s">
        <v>210</v>
      </c>
      <c r="BE94" s="144">
        <f>IF(N94="základní",J94,0)</f>
        <v>0</v>
      </c>
      <c r="BF94" s="144">
        <f>IF(N94="snížená",J94,0)</f>
        <v>0</v>
      </c>
      <c r="BG94" s="144">
        <f>IF(N94="zákl. přenesená",J94,0)</f>
        <v>0</v>
      </c>
      <c r="BH94" s="144">
        <f>IF(N94="sníž. přenesená",J94,0)</f>
        <v>0</v>
      </c>
      <c r="BI94" s="144">
        <f>IF(N94="nulová",J94,0)</f>
        <v>0</v>
      </c>
      <c r="BJ94" s="18" t="s">
        <v>81</v>
      </c>
      <c r="BK94" s="144">
        <f>ROUND(I94*H94,2)</f>
        <v>0</v>
      </c>
      <c r="BL94" s="18" t="s">
        <v>2175</v>
      </c>
      <c r="BM94" s="143" t="s">
        <v>5200</v>
      </c>
    </row>
    <row r="95" spans="2:51" s="12" customFormat="1" ht="11.25">
      <c r="B95" s="149"/>
      <c r="D95" s="150" t="s">
        <v>221</v>
      </c>
      <c r="E95" s="151" t="s">
        <v>19</v>
      </c>
      <c r="F95" s="152" t="s">
        <v>5201</v>
      </c>
      <c r="H95" s="151" t="s">
        <v>19</v>
      </c>
      <c r="I95" s="153"/>
      <c r="L95" s="149"/>
      <c r="M95" s="154"/>
      <c r="T95" s="155"/>
      <c r="AT95" s="151" t="s">
        <v>221</v>
      </c>
      <c r="AU95" s="151" t="s">
        <v>81</v>
      </c>
      <c r="AV95" s="12" t="s">
        <v>81</v>
      </c>
      <c r="AW95" s="12" t="s">
        <v>34</v>
      </c>
      <c r="AX95" s="12" t="s">
        <v>74</v>
      </c>
      <c r="AY95" s="151" t="s">
        <v>210</v>
      </c>
    </row>
    <row r="96" spans="2:51" s="13" customFormat="1" ht="11.25">
      <c r="B96" s="156"/>
      <c r="D96" s="150" t="s">
        <v>221</v>
      </c>
      <c r="E96" s="157" t="s">
        <v>19</v>
      </c>
      <c r="F96" s="158" t="s">
        <v>81</v>
      </c>
      <c r="H96" s="159">
        <v>1</v>
      </c>
      <c r="I96" s="160"/>
      <c r="L96" s="156"/>
      <c r="M96" s="161"/>
      <c r="T96" s="162"/>
      <c r="AT96" s="157" t="s">
        <v>221</v>
      </c>
      <c r="AU96" s="157" t="s">
        <v>81</v>
      </c>
      <c r="AV96" s="13" t="s">
        <v>83</v>
      </c>
      <c r="AW96" s="13" t="s">
        <v>34</v>
      </c>
      <c r="AX96" s="13" t="s">
        <v>81</v>
      </c>
      <c r="AY96" s="157" t="s">
        <v>210</v>
      </c>
    </row>
    <row r="97" spans="2:65" s="1" customFormat="1" ht="16.5" customHeight="1">
      <c r="B97" s="33"/>
      <c r="C97" s="132" t="s">
        <v>83</v>
      </c>
      <c r="D97" s="132" t="s">
        <v>212</v>
      </c>
      <c r="E97" s="133" t="s">
        <v>4622</v>
      </c>
      <c r="F97" s="134" t="s">
        <v>5202</v>
      </c>
      <c r="G97" s="135" t="s">
        <v>868</v>
      </c>
      <c r="H97" s="136">
        <v>4</v>
      </c>
      <c r="I97" s="137"/>
      <c r="J97" s="138">
        <f aca="true" t="shared" si="0" ref="J97:J103">ROUND(I97*H97,2)</f>
        <v>0</v>
      </c>
      <c r="K97" s="134" t="s">
        <v>19</v>
      </c>
      <c r="L97" s="33"/>
      <c r="M97" s="139" t="s">
        <v>19</v>
      </c>
      <c r="N97" s="140" t="s">
        <v>45</v>
      </c>
      <c r="P97" s="141">
        <f aca="true" t="shared" si="1" ref="P97:P103">O97*H97</f>
        <v>0</v>
      </c>
      <c r="Q97" s="141">
        <v>0</v>
      </c>
      <c r="R97" s="141">
        <f aca="true" t="shared" si="2" ref="R97:R103">Q97*H97</f>
        <v>0</v>
      </c>
      <c r="S97" s="141">
        <v>0</v>
      </c>
      <c r="T97" s="142">
        <f aca="true" t="shared" si="3" ref="T97:T103">S97*H97</f>
        <v>0</v>
      </c>
      <c r="AR97" s="143" t="s">
        <v>2175</v>
      </c>
      <c r="AT97" s="143" t="s">
        <v>212</v>
      </c>
      <c r="AU97" s="143" t="s">
        <v>81</v>
      </c>
      <c r="AY97" s="18" t="s">
        <v>210</v>
      </c>
      <c r="BE97" s="144">
        <f aca="true" t="shared" si="4" ref="BE97:BE103">IF(N97="základní",J97,0)</f>
        <v>0</v>
      </c>
      <c r="BF97" s="144">
        <f aca="true" t="shared" si="5" ref="BF97:BF103">IF(N97="snížená",J97,0)</f>
        <v>0</v>
      </c>
      <c r="BG97" s="144">
        <f aca="true" t="shared" si="6" ref="BG97:BG103">IF(N97="zákl. přenesená",J97,0)</f>
        <v>0</v>
      </c>
      <c r="BH97" s="144">
        <f aca="true" t="shared" si="7" ref="BH97:BH103">IF(N97="sníž. přenesená",J97,0)</f>
        <v>0</v>
      </c>
      <c r="BI97" s="144">
        <f aca="true" t="shared" si="8" ref="BI97:BI103">IF(N97="nulová",J97,0)</f>
        <v>0</v>
      </c>
      <c r="BJ97" s="18" t="s">
        <v>81</v>
      </c>
      <c r="BK97" s="144">
        <f aca="true" t="shared" si="9" ref="BK97:BK103">ROUND(I97*H97,2)</f>
        <v>0</v>
      </c>
      <c r="BL97" s="18" t="s">
        <v>2175</v>
      </c>
      <c r="BM97" s="143" t="s">
        <v>5203</v>
      </c>
    </row>
    <row r="98" spans="2:65" s="1" customFormat="1" ht="16.5" customHeight="1">
      <c r="B98" s="33"/>
      <c r="C98" s="132" t="s">
        <v>91</v>
      </c>
      <c r="D98" s="132" t="s">
        <v>212</v>
      </c>
      <c r="E98" s="133" t="s">
        <v>4624</v>
      </c>
      <c r="F98" s="134" t="s">
        <v>5204</v>
      </c>
      <c r="G98" s="135" t="s">
        <v>868</v>
      </c>
      <c r="H98" s="136">
        <v>1</v>
      </c>
      <c r="I98" s="137"/>
      <c r="J98" s="138">
        <f t="shared" si="0"/>
        <v>0</v>
      </c>
      <c r="K98" s="134" t="s">
        <v>19</v>
      </c>
      <c r="L98" s="33"/>
      <c r="M98" s="139" t="s">
        <v>19</v>
      </c>
      <c r="N98" s="140" t="s">
        <v>45</v>
      </c>
      <c r="P98" s="141">
        <f t="shared" si="1"/>
        <v>0</v>
      </c>
      <c r="Q98" s="141">
        <v>0</v>
      </c>
      <c r="R98" s="141">
        <f t="shared" si="2"/>
        <v>0</v>
      </c>
      <c r="S98" s="141">
        <v>0</v>
      </c>
      <c r="T98" s="142">
        <f t="shared" si="3"/>
        <v>0</v>
      </c>
      <c r="AR98" s="143" t="s">
        <v>2175</v>
      </c>
      <c r="AT98" s="143" t="s">
        <v>212</v>
      </c>
      <c r="AU98" s="143" t="s">
        <v>81</v>
      </c>
      <c r="AY98" s="18" t="s">
        <v>210</v>
      </c>
      <c r="BE98" s="144">
        <f t="shared" si="4"/>
        <v>0</v>
      </c>
      <c r="BF98" s="144">
        <f t="shared" si="5"/>
        <v>0</v>
      </c>
      <c r="BG98" s="144">
        <f t="shared" si="6"/>
        <v>0</v>
      </c>
      <c r="BH98" s="144">
        <f t="shared" si="7"/>
        <v>0</v>
      </c>
      <c r="BI98" s="144">
        <f t="shared" si="8"/>
        <v>0</v>
      </c>
      <c r="BJ98" s="18" t="s">
        <v>81</v>
      </c>
      <c r="BK98" s="144">
        <f t="shared" si="9"/>
        <v>0</v>
      </c>
      <c r="BL98" s="18" t="s">
        <v>2175</v>
      </c>
      <c r="BM98" s="143" t="s">
        <v>5205</v>
      </c>
    </row>
    <row r="99" spans="2:65" s="1" customFormat="1" ht="16.5" customHeight="1">
      <c r="B99" s="33"/>
      <c r="C99" s="132" t="s">
        <v>217</v>
      </c>
      <c r="D99" s="132" t="s">
        <v>212</v>
      </c>
      <c r="E99" s="133" t="s">
        <v>4626</v>
      </c>
      <c r="F99" s="134" t="s">
        <v>5206</v>
      </c>
      <c r="G99" s="135" t="s">
        <v>295</v>
      </c>
      <c r="H99" s="136">
        <v>1</v>
      </c>
      <c r="I99" s="137"/>
      <c r="J99" s="138">
        <f t="shared" si="0"/>
        <v>0</v>
      </c>
      <c r="K99" s="134" t="s">
        <v>19</v>
      </c>
      <c r="L99" s="33"/>
      <c r="M99" s="139" t="s">
        <v>19</v>
      </c>
      <c r="N99" s="140" t="s">
        <v>45</v>
      </c>
      <c r="P99" s="141">
        <f t="shared" si="1"/>
        <v>0</v>
      </c>
      <c r="Q99" s="141">
        <v>0</v>
      </c>
      <c r="R99" s="141">
        <f t="shared" si="2"/>
        <v>0</v>
      </c>
      <c r="S99" s="141">
        <v>0</v>
      </c>
      <c r="T99" s="142">
        <f t="shared" si="3"/>
        <v>0</v>
      </c>
      <c r="AR99" s="143" t="s">
        <v>2175</v>
      </c>
      <c r="AT99" s="143" t="s">
        <v>212</v>
      </c>
      <c r="AU99" s="143" t="s">
        <v>81</v>
      </c>
      <c r="AY99" s="18" t="s">
        <v>210</v>
      </c>
      <c r="BE99" s="144">
        <f t="shared" si="4"/>
        <v>0</v>
      </c>
      <c r="BF99" s="144">
        <f t="shared" si="5"/>
        <v>0</v>
      </c>
      <c r="BG99" s="144">
        <f t="shared" si="6"/>
        <v>0</v>
      </c>
      <c r="BH99" s="144">
        <f t="shared" si="7"/>
        <v>0</v>
      </c>
      <c r="BI99" s="144">
        <f t="shared" si="8"/>
        <v>0</v>
      </c>
      <c r="BJ99" s="18" t="s">
        <v>81</v>
      </c>
      <c r="BK99" s="144">
        <f t="shared" si="9"/>
        <v>0</v>
      </c>
      <c r="BL99" s="18" t="s">
        <v>2175</v>
      </c>
      <c r="BM99" s="143" t="s">
        <v>5207</v>
      </c>
    </row>
    <row r="100" spans="2:65" s="1" customFormat="1" ht="16.5" customHeight="1">
      <c r="B100" s="33"/>
      <c r="C100" s="132" t="s">
        <v>267</v>
      </c>
      <c r="D100" s="132" t="s">
        <v>212</v>
      </c>
      <c r="E100" s="133" t="s">
        <v>4628</v>
      </c>
      <c r="F100" s="134" t="s">
        <v>5208</v>
      </c>
      <c r="G100" s="135" t="s">
        <v>295</v>
      </c>
      <c r="H100" s="136">
        <v>3</v>
      </c>
      <c r="I100" s="137"/>
      <c r="J100" s="138">
        <f t="shared" si="0"/>
        <v>0</v>
      </c>
      <c r="K100" s="134" t="s">
        <v>19</v>
      </c>
      <c r="L100" s="33"/>
      <c r="M100" s="139" t="s">
        <v>19</v>
      </c>
      <c r="N100" s="140" t="s">
        <v>45</v>
      </c>
      <c r="P100" s="141">
        <f t="shared" si="1"/>
        <v>0</v>
      </c>
      <c r="Q100" s="141">
        <v>0</v>
      </c>
      <c r="R100" s="141">
        <f t="shared" si="2"/>
        <v>0</v>
      </c>
      <c r="S100" s="141">
        <v>0</v>
      </c>
      <c r="T100" s="142">
        <f t="shared" si="3"/>
        <v>0</v>
      </c>
      <c r="AR100" s="143" t="s">
        <v>2175</v>
      </c>
      <c r="AT100" s="143" t="s">
        <v>212</v>
      </c>
      <c r="AU100" s="143" t="s">
        <v>81</v>
      </c>
      <c r="AY100" s="18" t="s">
        <v>210</v>
      </c>
      <c r="BE100" s="144">
        <f t="shared" si="4"/>
        <v>0</v>
      </c>
      <c r="BF100" s="144">
        <f t="shared" si="5"/>
        <v>0</v>
      </c>
      <c r="BG100" s="144">
        <f t="shared" si="6"/>
        <v>0</v>
      </c>
      <c r="BH100" s="144">
        <f t="shared" si="7"/>
        <v>0</v>
      </c>
      <c r="BI100" s="144">
        <f t="shared" si="8"/>
        <v>0</v>
      </c>
      <c r="BJ100" s="18" t="s">
        <v>81</v>
      </c>
      <c r="BK100" s="144">
        <f t="shared" si="9"/>
        <v>0</v>
      </c>
      <c r="BL100" s="18" t="s">
        <v>2175</v>
      </c>
      <c r="BM100" s="143" t="s">
        <v>5209</v>
      </c>
    </row>
    <row r="101" spans="2:65" s="1" customFormat="1" ht="16.5" customHeight="1">
      <c r="B101" s="33"/>
      <c r="C101" s="132" t="s">
        <v>276</v>
      </c>
      <c r="D101" s="132" t="s">
        <v>212</v>
      </c>
      <c r="E101" s="133" t="s">
        <v>5210</v>
      </c>
      <c r="F101" s="134" t="s">
        <v>5211</v>
      </c>
      <c r="G101" s="135" t="s">
        <v>295</v>
      </c>
      <c r="H101" s="136">
        <v>1</v>
      </c>
      <c r="I101" s="137"/>
      <c r="J101" s="138">
        <f t="shared" si="0"/>
        <v>0</v>
      </c>
      <c r="K101" s="134" t="s">
        <v>19</v>
      </c>
      <c r="L101" s="33"/>
      <c r="M101" s="139" t="s">
        <v>19</v>
      </c>
      <c r="N101" s="140" t="s">
        <v>45</v>
      </c>
      <c r="P101" s="141">
        <f t="shared" si="1"/>
        <v>0</v>
      </c>
      <c r="Q101" s="141">
        <v>0</v>
      </c>
      <c r="R101" s="141">
        <f t="shared" si="2"/>
        <v>0</v>
      </c>
      <c r="S101" s="141">
        <v>0</v>
      </c>
      <c r="T101" s="142">
        <f t="shared" si="3"/>
        <v>0</v>
      </c>
      <c r="AR101" s="143" t="s">
        <v>2175</v>
      </c>
      <c r="AT101" s="143" t="s">
        <v>212</v>
      </c>
      <c r="AU101" s="143" t="s">
        <v>81</v>
      </c>
      <c r="AY101" s="18" t="s">
        <v>210</v>
      </c>
      <c r="BE101" s="144">
        <f t="shared" si="4"/>
        <v>0</v>
      </c>
      <c r="BF101" s="144">
        <f t="shared" si="5"/>
        <v>0</v>
      </c>
      <c r="BG101" s="144">
        <f t="shared" si="6"/>
        <v>0</v>
      </c>
      <c r="BH101" s="144">
        <f t="shared" si="7"/>
        <v>0</v>
      </c>
      <c r="BI101" s="144">
        <f t="shared" si="8"/>
        <v>0</v>
      </c>
      <c r="BJ101" s="18" t="s">
        <v>81</v>
      </c>
      <c r="BK101" s="144">
        <f t="shared" si="9"/>
        <v>0</v>
      </c>
      <c r="BL101" s="18" t="s">
        <v>2175</v>
      </c>
      <c r="BM101" s="143" t="s">
        <v>5212</v>
      </c>
    </row>
    <row r="102" spans="2:65" s="1" customFormat="1" ht="16.5" customHeight="1">
      <c r="B102" s="33"/>
      <c r="C102" s="132" t="s">
        <v>281</v>
      </c>
      <c r="D102" s="132" t="s">
        <v>212</v>
      </c>
      <c r="E102" s="133" t="s">
        <v>5213</v>
      </c>
      <c r="F102" s="134" t="s">
        <v>5214</v>
      </c>
      <c r="G102" s="135" t="s">
        <v>868</v>
      </c>
      <c r="H102" s="136">
        <v>10</v>
      </c>
      <c r="I102" s="137"/>
      <c r="J102" s="138">
        <f t="shared" si="0"/>
        <v>0</v>
      </c>
      <c r="K102" s="134" t="s">
        <v>19</v>
      </c>
      <c r="L102" s="33"/>
      <c r="M102" s="139" t="s">
        <v>19</v>
      </c>
      <c r="N102" s="140" t="s">
        <v>45</v>
      </c>
      <c r="P102" s="141">
        <f t="shared" si="1"/>
        <v>0</v>
      </c>
      <c r="Q102" s="141">
        <v>0</v>
      </c>
      <c r="R102" s="141">
        <f t="shared" si="2"/>
        <v>0</v>
      </c>
      <c r="S102" s="141">
        <v>0</v>
      </c>
      <c r="T102" s="142">
        <f t="shared" si="3"/>
        <v>0</v>
      </c>
      <c r="AR102" s="143" t="s">
        <v>2175</v>
      </c>
      <c r="AT102" s="143" t="s">
        <v>212</v>
      </c>
      <c r="AU102" s="143" t="s">
        <v>81</v>
      </c>
      <c r="AY102" s="18" t="s">
        <v>210</v>
      </c>
      <c r="BE102" s="144">
        <f t="shared" si="4"/>
        <v>0</v>
      </c>
      <c r="BF102" s="144">
        <f t="shared" si="5"/>
        <v>0</v>
      </c>
      <c r="BG102" s="144">
        <f t="shared" si="6"/>
        <v>0</v>
      </c>
      <c r="BH102" s="144">
        <f t="shared" si="7"/>
        <v>0</v>
      </c>
      <c r="BI102" s="144">
        <f t="shared" si="8"/>
        <v>0</v>
      </c>
      <c r="BJ102" s="18" t="s">
        <v>81</v>
      </c>
      <c r="BK102" s="144">
        <f t="shared" si="9"/>
        <v>0</v>
      </c>
      <c r="BL102" s="18" t="s">
        <v>2175</v>
      </c>
      <c r="BM102" s="143" t="s">
        <v>5215</v>
      </c>
    </row>
    <row r="103" spans="2:65" s="1" customFormat="1" ht="16.5" customHeight="1">
      <c r="B103" s="33"/>
      <c r="C103" s="132" t="s">
        <v>286</v>
      </c>
      <c r="D103" s="132" t="s">
        <v>212</v>
      </c>
      <c r="E103" s="133" t="s">
        <v>5216</v>
      </c>
      <c r="F103" s="134" t="s">
        <v>5217</v>
      </c>
      <c r="G103" s="135" t="s">
        <v>868</v>
      </c>
      <c r="H103" s="136">
        <v>26</v>
      </c>
      <c r="I103" s="137"/>
      <c r="J103" s="138">
        <f t="shared" si="0"/>
        <v>0</v>
      </c>
      <c r="K103" s="134" t="s">
        <v>19</v>
      </c>
      <c r="L103" s="33"/>
      <c r="M103" s="139" t="s">
        <v>19</v>
      </c>
      <c r="N103" s="140" t="s">
        <v>45</v>
      </c>
      <c r="P103" s="141">
        <f t="shared" si="1"/>
        <v>0</v>
      </c>
      <c r="Q103" s="141">
        <v>0</v>
      </c>
      <c r="R103" s="141">
        <f t="shared" si="2"/>
        <v>0</v>
      </c>
      <c r="S103" s="141">
        <v>0</v>
      </c>
      <c r="T103" s="142">
        <f t="shared" si="3"/>
        <v>0</v>
      </c>
      <c r="AR103" s="143" t="s">
        <v>2175</v>
      </c>
      <c r="AT103" s="143" t="s">
        <v>212</v>
      </c>
      <c r="AU103" s="143" t="s">
        <v>81</v>
      </c>
      <c r="AY103" s="18" t="s">
        <v>210</v>
      </c>
      <c r="BE103" s="144">
        <f t="shared" si="4"/>
        <v>0</v>
      </c>
      <c r="BF103" s="144">
        <f t="shared" si="5"/>
        <v>0</v>
      </c>
      <c r="BG103" s="144">
        <f t="shared" si="6"/>
        <v>0</v>
      </c>
      <c r="BH103" s="144">
        <f t="shared" si="7"/>
        <v>0</v>
      </c>
      <c r="BI103" s="144">
        <f t="shared" si="8"/>
        <v>0</v>
      </c>
      <c r="BJ103" s="18" t="s">
        <v>81</v>
      </c>
      <c r="BK103" s="144">
        <f t="shared" si="9"/>
        <v>0</v>
      </c>
      <c r="BL103" s="18" t="s">
        <v>2175</v>
      </c>
      <c r="BM103" s="143" t="s">
        <v>5218</v>
      </c>
    </row>
    <row r="104" spans="2:51" s="13" customFormat="1" ht="11.25">
      <c r="B104" s="156"/>
      <c r="D104" s="150" t="s">
        <v>221</v>
      </c>
      <c r="E104" s="157" t="s">
        <v>19</v>
      </c>
      <c r="F104" s="158" t="s">
        <v>5219</v>
      </c>
      <c r="H104" s="159">
        <v>26</v>
      </c>
      <c r="I104" s="160"/>
      <c r="L104" s="156"/>
      <c r="M104" s="161"/>
      <c r="T104" s="162"/>
      <c r="AT104" s="157" t="s">
        <v>221</v>
      </c>
      <c r="AU104" s="157" t="s">
        <v>81</v>
      </c>
      <c r="AV104" s="13" t="s">
        <v>83</v>
      </c>
      <c r="AW104" s="13" t="s">
        <v>34</v>
      </c>
      <c r="AX104" s="13" t="s">
        <v>81</v>
      </c>
      <c r="AY104" s="157" t="s">
        <v>210</v>
      </c>
    </row>
    <row r="105" spans="2:65" s="1" customFormat="1" ht="16.5" customHeight="1">
      <c r="B105" s="33"/>
      <c r="C105" s="132" t="s">
        <v>292</v>
      </c>
      <c r="D105" s="132" t="s">
        <v>212</v>
      </c>
      <c r="E105" s="133" t="s">
        <v>5220</v>
      </c>
      <c r="F105" s="134" t="s">
        <v>5221</v>
      </c>
      <c r="G105" s="135" t="s">
        <v>868</v>
      </c>
      <c r="H105" s="136">
        <v>1</v>
      </c>
      <c r="I105" s="137"/>
      <c r="J105" s="138">
        <f>ROUND(I105*H105,2)</f>
        <v>0</v>
      </c>
      <c r="K105" s="134" t="s">
        <v>19</v>
      </c>
      <c r="L105" s="33"/>
      <c r="M105" s="139" t="s">
        <v>19</v>
      </c>
      <c r="N105" s="140" t="s">
        <v>45</v>
      </c>
      <c r="P105" s="141">
        <f>O105*H105</f>
        <v>0</v>
      </c>
      <c r="Q105" s="141">
        <v>0</v>
      </c>
      <c r="R105" s="141">
        <f>Q105*H105</f>
        <v>0</v>
      </c>
      <c r="S105" s="141">
        <v>0</v>
      </c>
      <c r="T105" s="142">
        <f>S105*H105</f>
        <v>0</v>
      </c>
      <c r="AR105" s="143" t="s">
        <v>2175</v>
      </c>
      <c r="AT105" s="143" t="s">
        <v>212</v>
      </c>
      <c r="AU105" s="143" t="s">
        <v>81</v>
      </c>
      <c r="AY105" s="18" t="s">
        <v>210</v>
      </c>
      <c r="BE105" s="144">
        <f>IF(N105="základní",J105,0)</f>
        <v>0</v>
      </c>
      <c r="BF105" s="144">
        <f>IF(N105="snížená",J105,0)</f>
        <v>0</v>
      </c>
      <c r="BG105" s="144">
        <f>IF(N105="zákl. přenesená",J105,0)</f>
        <v>0</v>
      </c>
      <c r="BH105" s="144">
        <f>IF(N105="sníž. přenesená",J105,0)</f>
        <v>0</v>
      </c>
      <c r="BI105" s="144">
        <f>IF(N105="nulová",J105,0)</f>
        <v>0</v>
      </c>
      <c r="BJ105" s="18" t="s">
        <v>81</v>
      </c>
      <c r="BK105" s="144">
        <f>ROUND(I105*H105,2)</f>
        <v>0</v>
      </c>
      <c r="BL105" s="18" t="s">
        <v>2175</v>
      </c>
      <c r="BM105" s="143" t="s">
        <v>5222</v>
      </c>
    </row>
    <row r="106" spans="2:51" s="12" customFormat="1" ht="11.25">
      <c r="B106" s="149"/>
      <c r="D106" s="150" t="s">
        <v>221</v>
      </c>
      <c r="E106" s="151" t="s">
        <v>19</v>
      </c>
      <c r="F106" s="152" t="s">
        <v>5223</v>
      </c>
      <c r="H106" s="151" t="s">
        <v>19</v>
      </c>
      <c r="I106" s="153"/>
      <c r="L106" s="149"/>
      <c r="M106" s="154"/>
      <c r="T106" s="155"/>
      <c r="AT106" s="151" t="s">
        <v>221</v>
      </c>
      <c r="AU106" s="151" t="s">
        <v>81</v>
      </c>
      <c r="AV106" s="12" t="s">
        <v>81</v>
      </c>
      <c r="AW106" s="12" t="s">
        <v>34</v>
      </c>
      <c r="AX106" s="12" t="s">
        <v>74</v>
      </c>
      <c r="AY106" s="151" t="s">
        <v>210</v>
      </c>
    </row>
    <row r="107" spans="2:51" s="13" customFormat="1" ht="11.25">
      <c r="B107" s="156"/>
      <c r="D107" s="150" t="s">
        <v>221</v>
      </c>
      <c r="E107" s="157" t="s">
        <v>19</v>
      </c>
      <c r="F107" s="158" t="s">
        <v>81</v>
      </c>
      <c r="H107" s="159">
        <v>1</v>
      </c>
      <c r="I107" s="160"/>
      <c r="L107" s="156"/>
      <c r="M107" s="202"/>
      <c r="N107" s="203"/>
      <c r="O107" s="203"/>
      <c r="P107" s="203"/>
      <c r="Q107" s="203"/>
      <c r="R107" s="203"/>
      <c r="S107" s="203"/>
      <c r="T107" s="204"/>
      <c r="AT107" s="157" t="s">
        <v>221</v>
      </c>
      <c r="AU107" s="157" t="s">
        <v>81</v>
      </c>
      <c r="AV107" s="13" t="s">
        <v>83</v>
      </c>
      <c r="AW107" s="13" t="s">
        <v>34</v>
      </c>
      <c r="AX107" s="13" t="s">
        <v>81</v>
      </c>
      <c r="AY107" s="157" t="s">
        <v>210</v>
      </c>
    </row>
    <row r="108" spans="2:12" s="1" customFormat="1" ht="6.95" customHeight="1">
      <c r="B108" s="42"/>
      <c r="C108" s="43"/>
      <c r="D108" s="43"/>
      <c r="E108" s="43"/>
      <c r="F108" s="43"/>
      <c r="G108" s="43"/>
      <c r="H108" s="43"/>
      <c r="I108" s="43"/>
      <c r="J108" s="43"/>
      <c r="K108" s="43"/>
      <c r="L108" s="33"/>
    </row>
  </sheetData>
  <sheetProtection algorithmName="SHA-512" hashValue="n2SQt2lsvoG8rFyfFaKBEUWQGWUV2LUTiFYrhqhBUjo1s7TNt23J2OIsJYE8yMGQ8SnGjYZwMeXemOZCiP0uSw==" saltValue="h/MUVeZXrdxiGKfSzzoUIZAJ66gLdl4Tpr35Xl//JQgJjUUW8LmF+V8FI8tRbQ65z+o4PqsrEd2BDUiflaA4uw==" spinCount="100000" sheet="1" objects="1" scenarios="1" formatColumns="0" formatRows="0" autoFilter="0"/>
  <autoFilter ref="C91:K107"/>
  <mergeCells count="15">
    <mergeCell ref="E78:H78"/>
    <mergeCell ref="E82:H82"/>
    <mergeCell ref="E80:H80"/>
    <mergeCell ref="E84:H84"/>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1596"/>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8"/>
      <c r="M2" s="288"/>
      <c r="N2" s="288"/>
      <c r="O2" s="288"/>
      <c r="P2" s="288"/>
      <c r="Q2" s="288"/>
      <c r="R2" s="288"/>
      <c r="S2" s="288"/>
      <c r="T2" s="288"/>
      <c r="U2" s="288"/>
      <c r="V2" s="288"/>
      <c r="AT2" s="18" t="s">
        <v>92</v>
      </c>
    </row>
    <row r="3" spans="2:46" ht="6.95" customHeight="1">
      <c r="B3" s="19"/>
      <c r="C3" s="20"/>
      <c r="D3" s="20"/>
      <c r="E3" s="20"/>
      <c r="F3" s="20"/>
      <c r="G3" s="20"/>
      <c r="H3" s="20"/>
      <c r="I3" s="20"/>
      <c r="J3" s="20"/>
      <c r="K3" s="20"/>
      <c r="L3" s="21"/>
      <c r="AT3" s="18" t="s">
        <v>83</v>
      </c>
    </row>
    <row r="4" spans="2:46" ht="24.95" customHeight="1">
      <c r="B4" s="21"/>
      <c r="D4" s="22" t="s">
        <v>166</v>
      </c>
      <c r="L4" s="21"/>
      <c r="M4" s="91" t="s">
        <v>10</v>
      </c>
      <c r="AT4" s="18" t="s">
        <v>4</v>
      </c>
    </row>
    <row r="5" spans="2:12" ht="6.95" customHeight="1">
      <c r="B5" s="21"/>
      <c r="L5" s="21"/>
    </row>
    <row r="6" spans="2:12" ht="12" customHeight="1">
      <c r="B6" s="21"/>
      <c r="D6" s="28" t="s">
        <v>16</v>
      </c>
      <c r="L6" s="21"/>
    </row>
    <row r="7" spans="2:12" ht="16.5" customHeight="1">
      <c r="B7" s="21"/>
      <c r="E7" s="326" t="str">
        <f>'Rekapitulace stavby'!K6</f>
        <v>Revitalizace Starého děkanství, Nymburk</v>
      </c>
      <c r="F7" s="327"/>
      <c r="G7" s="327"/>
      <c r="H7" s="327"/>
      <c r="L7" s="21"/>
    </row>
    <row r="8" spans="2:12" ht="12.75">
      <c r="B8" s="21"/>
      <c r="D8" s="28" t="s">
        <v>167</v>
      </c>
      <c r="L8" s="21"/>
    </row>
    <row r="9" spans="2:12" ht="16.5" customHeight="1">
      <c r="B9" s="21"/>
      <c r="E9" s="326" t="s">
        <v>168</v>
      </c>
      <c r="F9" s="288"/>
      <c r="G9" s="288"/>
      <c r="H9" s="288"/>
      <c r="L9" s="21"/>
    </row>
    <row r="10" spans="2:12" ht="12" customHeight="1">
      <c r="B10" s="21"/>
      <c r="D10" s="28" t="s">
        <v>169</v>
      </c>
      <c r="L10" s="21"/>
    </row>
    <row r="11" spans="2:12" s="1" customFormat="1" ht="16.5" customHeight="1">
      <c r="B11" s="33"/>
      <c r="E11" s="322" t="s">
        <v>170</v>
      </c>
      <c r="F11" s="328"/>
      <c r="G11" s="328"/>
      <c r="H11" s="328"/>
      <c r="L11" s="33"/>
    </row>
    <row r="12" spans="2:12" s="1" customFormat="1" ht="12" customHeight="1">
      <c r="B12" s="33"/>
      <c r="D12" s="28" t="s">
        <v>171</v>
      </c>
      <c r="L12" s="33"/>
    </row>
    <row r="13" spans="2:12" s="1" customFormat="1" ht="16.5" customHeight="1">
      <c r="B13" s="33"/>
      <c r="E13" s="309" t="s">
        <v>172</v>
      </c>
      <c r="F13" s="328"/>
      <c r="G13" s="328"/>
      <c r="H13" s="328"/>
      <c r="L13" s="33"/>
    </row>
    <row r="14" spans="2:12" s="1" customFormat="1" ht="11.25">
      <c r="B14" s="33"/>
      <c r="L14" s="33"/>
    </row>
    <row r="15" spans="2:12" s="1" customFormat="1" ht="12" customHeight="1">
      <c r="B15" s="33"/>
      <c r="D15" s="28" t="s">
        <v>18</v>
      </c>
      <c r="F15" s="26" t="s">
        <v>19</v>
      </c>
      <c r="I15" s="28" t="s">
        <v>20</v>
      </c>
      <c r="J15" s="26" t="s">
        <v>19</v>
      </c>
      <c r="L15" s="33"/>
    </row>
    <row r="16" spans="2:12" s="1" customFormat="1" ht="12" customHeight="1">
      <c r="B16" s="33"/>
      <c r="D16" s="28" t="s">
        <v>21</v>
      </c>
      <c r="F16" s="26" t="s">
        <v>27</v>
      </c>
      <c r="I16" s="28" t="s">
        <v>23</v>
      </c>
      <c r="J16" s="50" t="str">
        <f>'Rekapitulace stavby'!AN8</f>
        <v>2. 5. 2022</v>
      </c>
      <c r="L16" s="33"/>
    </row>
    <row r="17" spans="2:12" s="1" customFormat="1" ht="10.9" customHeight="1">
      <c r="B17" s="33"/>
      <c r="L17" s="33"/>
    </row>
    <row r="18" spans="2:12" s="1" customFormat="1" ht="12" customHeight="1">
      <c r="B18" s="33"/>
      <c r="D18" s="28" t="s">
        <v>25</v>
      </c>
      <c r="I18" s="28" t="s">
        <v>26</v>
      </c>
      <c r="J18" s="26" t="str">
        <f>IF('Rekapitulace stavby'!AN10="","",'Rekapitulace stavby'!AN10)</f>
        <v/>
      </c>
      <c r="L18" s="33"/>
    </row>
    <row r="19" spans="2:12" s="1" customFormat="1" ht="18" customHeight="1">
      <c r="B19" s="33"/>
      <c r="E19" s="26" t="str">
        <f>IF('Rekapitulace stavby'!E11="","",'Rekapitulace stavby'!E11)</f>
        <v xml:space="preserve"> </v>
      </c>
      <c r="I19" s="28" t="s">
        <v>28</v>
      </c>
      <c r="J19" s="26" t="str">
        <f>IF('Rekapitulace stavby'!AN11="","",'Rekapitulace stavby'!AN11)</f>
        <v/>
      </c>
      <c r="L19" s="33"/>
    </row>
    <row r="20" spans="2:12" s="1" customFormat="1" ht="6.95" customHeight="1">
      <c r="B20" s="33"/>
      <c r="L20" s="33"/>
    </row>
    <row r="21" spans="2:12" s="1" customFormat="1" ht="12" customHeight="1">
      <c r="B21" s="33"/>
      <c r="D21" s="28" t="s">
        <v>29</v>
      </c>
      <c r="I21" s="28" t="s">
        <v>26</v>
      </c>
      <c r="J21" s="29" t="str">
        <f>'Rekapitulace stavby'!AN13</f>
        <v>Vyplň údaj</v>
      </c>
      <c r="L21" s="33"/>
    </row>
    <row r="22" spans="2:12" s="1" customFormat="1" ht="18" customHeight="1">
      <c r="B22" s="33"/>
      <c r="E22" s="329" t="str">
        <f>'Rekapitulace stavby'!E14</f>
        <v>Vyplň údaj</v>
      </c>
      <c r="F22" s="287"/>
      <c r="G22" s="287"/>
      <c r="H22" s="287"/>
      <c r="I22" s="28" t="s">
        <v>28</v>
      </c>
      <c r="J22" s="29" t="str">
        <f>'Rekapitulace stavby'!AN14</f>
        <v>Vyplň údaj</v>
      </c>
      <c r="L22" s="33"/>
    </row>
    <row r="23" spans="2:12" s="1" customFormat="1" ht="6.95" customHeight="1">
      <c r="B23" s="33"/>
      <c r="L23" s="33"/>
    </row>
    <row r="24" spans="2:12" s="1" customFormat="1" ht="12" customHeight="1">
      <c r="B24" s="33"/>
      <c r="D24" s="28" t="s">
        <v>31</v>
      </c>
      <c r="I24" s="28" t="s">
        <v>26</v>
      </c>
      <c r="J24" s="26" t="s">
        <v>32</v>
      </c>
      <c r="L24" s="33"/>
    </row>
    <row r="25" spans="2:12" s="1" customFormat="1" ht="18" customHeight="1">
      <c r="B25" s="33"/>
      <c r="E25" s="26" t="s">
        <v>33</v>
      </c>
      <c r="I25" s="28" t="s">
        <v>28</v>
      </c>
      <c r="J25" s="26" t="s">
        <v>19</v>
      </c>
      <c r="L25" s="33"/>
    </row>
    <row r="26" spans="2:12" s="1" customFormat="1" ht="6.95" customHeight="1">
      <c r="B26" s="33"/>
      <c r="L26" s="33"/>
    </row>
    <row r="27" spans="2:12" s="1" customFormat="1" ht="12" customHeight="1">
      <c r="B27" s="33"/>
      <c r="D27" s="28" t="s">
        <v>35</v>
      </c>
      <c r="I27" s="28" t="s">
        <v>26</v>
      </c>
      <c r="J27" s="26" t="str">
        <f>IF('Rekapitulace stavby'!AN19="","",'Rekapitulace stavby'!AN19)</f>
        <v>47747528</v>
      </c>
      <c r="L27" s="33"/>
    </row>
    <row r="28" spans="2:12" s="1" customFormat="1" ht="18" customHeight="1">
      <c r="B28" s="33"/>
      <c r="E28" s="26" t="str">
        <f>IF('Rekapitulace stavby'!E20="","",'Rekapitulace stavby'!E20)</f>
        <v>Veronika Šoulová</v>
      </c>
      <c r="I28" s="28" t="s">
        <v>28</v>
      </c>
      <c r="J28" s="26" t="str">
        <f>IF('Rekapitulace stavby'!AN20="","",'Rekapitulace stavby'!AN20)</f>
        <v/>
      </c>
      <c r="L28" s="33"/>
    </row>
    <row r="29" spans="2:12" s="1" customFormat="1" ht="6.95" customHeight="1">
      <c r="B29" s="33"/>
      <c r="L29" s="33"/>
    </row>
    <row r="30" spans="2:12" s="1" customFormat="1" ht="12" customHeight="1">
      <c r="B30" s="33"/>
      <c r="D30" s="28" t="s">
        <v>38</v>
      </c>
      <c r="L30" s="33"/>
    </row>
    <row r="31" spans="2:12" s="7" customFormat="1" ht="16.5" customHeight="1">
      <c r="B31" s="92"/>
      <c r="E31" s="292" t="s">
        <v>19</v>
      </c>
      <c r="F31" s="292"/>
      <c r="G31" s="292"/>
      <c r="H31" s="292"/>
      <c r="L31" s="92"/>
    </row>
    <row r="32" spans="2:12" s="1" customFormat="1" ht="6.95" customHeight="1">
      <c r="B32" s="33"/>
      <c r="L32" s="33"/>
    </row>
    <row r="33" spans="2:12" s="1" customFormat="1" ht="6.95" customHeight="1">
      <c r="B33" s="33"/>
      <c r="D33" s="51"/>
      <c r="E33" s="51"/>
      <c r="F33" s="51"/>
      <c r="G33" s="51"/>
      <c r="H33" s="51"/>
      <c r="I33" s="51"/>
      <c r="J33" s="51"/>
      <c r="K33" s="51"/>
      <c r="L33" s="33"/>
    </row>
    <row r="34" spans="2:12" s="1" customFormat="1" ht="25.35" customHeight="1">
      <c r="B34" s="33"/>
      <c r="D34" s="93" t="s">
        <v>40</v>
      </c>
      <c r="J34" s="64">
        <f>ROUND(J109,2)</f>
        <v>0</v>
      </c>
      <c r="L34" s="33"/>
    </row>
    <row r="35" spans="2:12" s="1" customFormat="1" ht="6.95" customHeight="1">
      <c r="B35" s="33"/>
      <c r="D35" s="51"/>
      <c r="E35" s="51"/>
      <c r="F35" s="51"/>
      <c r="G35" s="51"/>
      <c r="H35" s="51"/>
      <c r="I35" s="51"/>
      <c r="J35" s="51"/>
      <c r="K35" s="51"/>
      <c r="L35" s="33"/>
    </row>
    <row r="36" spans="2:12" s="1" customFormat="1" ht="14.45" customHeight="1">
      <c r="B36" s="33"/>
      <c r="F36" s="36" t="s">
        <v>42</v>
      </c>
      <c r="I36" s="36" t="s">
        <v>41</v>
      </c>
      <c r="J36" s="36" t="s">
        <v>43</v>
      </c>
      <c r="L36" s="33"/>
    </row>
    <row r="37" spans="2:12" s="1" customFormat="1" ht="14.45" customHeight="1">
      <c r="B37" s="33"/>
      <c r="D37" s="53" t="s">
        <v>44</v>
      </c>
      <c r="E37" s="28" t="s">
        <v>45</v>
      </c>
      <c r="F37" s="83">
        <f>ROUND((SUM(BE109:BE1595)),2)</f>
        <v>0</v>
      </c>
      <c r="I37" s="94">
        <v>0.21</v>
      </c>
      <c r="J37" s="83">
        <f>ROUND(((SUM(BE109:BE1595))*I37),2)</f>
        <v>0</v>
      </c>
      <c r="L37" s="33"/>
    </row>
    <row r="38" spans="2:12" s="1" customFormat="1" ht="14.45" customHeight="1">
      <c r="B38" s="33"/>
      <c r="E38" s="28" t="s">
        <v>46</v>
      </c>
      <c r="F38" s="83">
        <f>ROUND((SUM(BF109:BF1595)),2)</f>
        <v>0</v>
      </c>
      <c r="I38" s="94">
        <v>0.15</v>
      </c>
      <c r="J38" s="83">
        <f>ROUND(((SUM(BF109:BF1595))*I38),2)</f>
        <v>0</v>
      </c>
      <c r="L38" s="33"/>
    </row>
    <row r="39" spans="2:12" s="1" customFormat="1" ht="14.45" customHeight="1" hidden="1">
      <c r="B39" s="33"/>
      <c r="E39" s="28" t="s">
        <v>47</v>
      </c>
      <c r="F39" s="83">
        <f>ROUND((SUM(BG109:BG1595)),2)</f>
        <v>0</v>
      </c>
      <c r="I39" s="94">
        <v>0.21</v>
      </c>
      <c r="J39" s="83">
        <f>0</f>
        <v>0</v>
      </c>
      <c r="L39" s="33"/>
    </row>
    <row r="40" spans="2:12" s="1" customFormat="1" ht="14.45" customHeight="1" hidden="1">
      <c r="B40" s="33"/>
      <c r="E40" s="28" t="s">
        <v>48</v>
      </c>
      <c r="F40" s="83">
        <f>ROUND((SUM(BH109:BH1595)),2)</f>
        <v>0</v>
      </c>
      <c r="I40" s="94">
        <v>0.15</v>
      </c>
      <c r="J40" s="83">
        <f>0</f>
        <v>0</v>
      </c>
      <c r="L40" s="33"/>
    </row>
    <row r="41" spans="2:12" s="1" customFormat="1" ht="14.45" customHeight="1" hidden="1">
      <c r="B41" s="33"/>
      <c r="E41" s="28" t="s">
        <v>49</v>
      </c>
      <c r="F41" s="83">
        <f>ROUND((SUM(BI109:BI1595)),2)</f>
        <v>0</v>
      </c>
      <c r="I41" s="94">
        <v>0</v>
      </c>
      <c r="J41" s="83">
        <f>0</f>
        <v>0</v>
      </c>
      <c r="L41" s="33"/>
    </row>
    <row r="42" spans="2:12" s="1" customFormat="1" ht="6.95" customHeight="1">
      <c r="B42" s="33"/>
      <c r="L42" s="33"/>
    </row>
    <row r="43" spans="2:12" s="1" customFormat="1" ht="25.35" customHeight="1">
      <c r="B43" s="33"/>
      <c r="C43" s="95"/>
      <c r="D43" s="96" t="s">
        <v>50</v>
      </c>
      <c r="E43" s="55"/>
      <c r="F43" s="55"/>
      <c r="G43" s="97" t="s">
        <v>51</v>
      </c>
      <c r="H43" s="98" t="s">
        <v>52</v>
      </c>
      <c r="I43" s="55"/>
      <c r="J43" s="99">
        <f>SUM(J34:J41)</f>
        <v>0</v>
      </c>
      <c r="K43" s="100"/>
      <c r="L43" s="33"/>
    </row>
    <row r="44" spans="2:12" s="1" customFormat="1" ht="14.45" customHeight="1">
      <c r="B44" s="42"/>
      <c r="C44" s="43"/>
      <c r="D44" s="43"/>
      <c r="E44" s="43"/>
      <c r="F44" s="43"/>
      <c r="G44" s="43"/>
      <c r="H44" s="43"/>
      <c r="I44" s="43"/>
      <c r="J44" s="43"/>
      <c r="K44" s="43"/>
      <c r="L44" s="33"/>
    </row>
    <row r="48" spans="2:12" s="1" customFormat="1" ht="6.95" customHeight="1">
      <c r="B48" s="44"/>
      <c r="C48" s="45"/>
      <c r="D48" s="45"/>
      <c r="E48" s="45"/>
      <c r="F48" s="45"/>
      <c r="G48" s="45"/>
      <c r="H48" s="45"/>
      <c r="I48" s="45"/>
      <c r="J48" s="45"/>
      <c r="K48" s="45"/>
      <c r="L48" s="33"/>
    </row>
    <row r="49" spans="2:12" s="1" customFormat="1" ht="24.95" customHeight="1">
      <c r="B49" s="33"/>
      <c r="C49" s="22" t="s">
        <v>173</v>
      </c>
      <c r="L49" s="33"/>
    </row>
    <row r="50" spans="2:12" s="1" customFormat="1" ht="6.95" customHeight="1">
      <c r="B50" s="33"/>
      <c r="L50" s="33"/>
    </row>
    <row r="51" spans="2:12" s="1" customFormat="1" ht="12" customHeight="1">
      <c r="B51" s="33"/>
      <c r="C51" s="28" t="s">
        <v>16</v>
      </c>
      <c r="L51" s="33"/>
    </row>
    <row r="52" spans="2:12" s="1" customFormat="1" ht="16.5" customHeight="1">
      <c r="B52" s="33"/>
      <c r="E52" s="326" t="str">
        <f>E7</f>
        <v>Revitalizace Starého děkanství, Nymburk</v>
      </c>
      <c r="F52" s="327"/>
      <c r="G52" s="327"/>
      <c r="H52" s="327"/>
      <c r="L52" s="33"/>
    </row>
    <row r="53" spans="2:12" ht="12" customHeight="1">
      <c r="B53" s="21"/>
      <c r="C53" s="28" t="s">
        <v>167</v>
      </c>
      <c r="L53" s="21"/>
    </row>
    <row r="54" spans="2:12" ht="16.5" customHeight="1">
      <c r="B54" s="21"/>
      <c r="E54" s="326" t="s">
        <v>168</v>
      </c>
      <c r="F54" s="288"/>
      <c r="G54" s="288"/>
      <c r="H54" s="288"/>
      <c r="L54" s="21"/>
    </row>
    <row r="55" spans="2:12" ht="12" customHeight="1">
      <c r="B55" s="21"/>
      <c r="C55" s="28" t="s">
        <v>169</v>
      </c>
      <c r="L55" s="21"/>
    </row>
    <row r="56" spans="2:12" s="1" customFormat="1" ht="16.5" customHeight="1">
      <c r="B56" s="33"/>
      <c r="E56" s="322" t="s">
        <v>170</v>
      </c>
      <c r="F56" s="328"/>
      <c r="G56" s="328"/>
      <c r="H56" s="328"/>
      <c r="L56" s="33"/>
    </row>
    <row r="57" spans="2:12" s="1" customFormat="1" ht="12" customHeight="1">
      <c r="B57" s="33"/>
      <c r="C57" s="28" t="s">
        <v>171</v>
      </c>
      <c r="L57" s="33"/>
    </row>
    <row r="58" spans="2:12" s="1" customFormat="1" ht="16.5" customHeight="1">
      <c r="B58" s="33"/>
      <c r="E58" s="309" t="str">
        <f>E13</f>
        <v>01.1,01.2 - Architektonicko - stavební řešení + Stavebně konstrukční část</v>
      </c>
      <c r="F58" s="328"/>
      <c r="G58" s="328"/>
      <c r="H58" s="328"/>
      <c r="L58" s="33"/>
    </row>
    <row r="59" spans="2:12" s="1" customFormat="1" ht="6.95" customHeight="1">
      <c r="B59" s="33"/>
      <c r="L59" s="33"/>
    </row>
    <row r="60" spans="2:12" s="1" customFormat="1" ht="12" customHeight="1">
      <c r="B60" s="33"/>
      <c r="C60" s="28" t="s">
        <v>21</v>
      </c>
      <c r="F60" s="26" t="str">
        <f>F16</f>
        <v xml:space="preserve"> </v>
      </c>
      <c r="I60" s="28" t="s">
        <v>23</v>
      </c>
      <c r="J60" s="50" t="str">
        <f>IF(J16="","",J16)</f>
        <v>2. 5. 2022</v>
      </c>
      <c r="L60" s="33"/>
    </row>
    <row r="61" spans="2:12" s="1" customFormat="1" ht="6.95" customHeight="1">
      <c r="B61" s="33"/>
      <c r="L61" s="33"/>
    </row>
    <row r="62" spans="2:12" s="1" customFormat="1" ht="15.2" customHeight="1">
      <c r="B62" s="33"/>
      <c r="C62" s="28" t="s">
        <v>25</v>
      </c>
      <c r="F62" s="26" t="str">
        <f>E19</f>
        <v xml:space="preserve"> </v>
      </c>
      <c r="I62" s="28" t="s">
        <v>31</v>
      </c>
      <c r="J62" s="31" t="str">
        <f>E25</f>
        <v>FAPAL s.r.o.</v>
      </c>
      <c r="L62" s="33"/>
    </row>
    <row r="63" spans="2:12" s="1" customFormat="1" ht="15.2" customHeight="1">
      <c r="B63" s="33"/>
      <c r="C63" s="28" t="s">
        <v>29</v>
      </c>
      <c r="F63" s="26" t="str">
        <f>IF(E22="","",E22)</f>
        <v>Vyplň údaj</v>
      </c>
      <c r="I63" s="28" t="s">
        <v>35</v>
      </c>
      <c r="J63" s="31" t="str">
        <f>E28</f>
        <v>Veronika Šoulová</v>
      </c>
      <c r="L63" s="33"/>
    </row>
    <row r="64" spans="2:12" s="1" customFormat="1" ht="10.35" customHeight="1">
      <c r="B64" s="33"/>
      <c r="L64" s="33"/>
    </row>
    <row r="65" spans="2:12" s="1" customFormat="1" ht="29.25" customHeight="1">
      <c r="B65" s="33"/>
      <c r="C65" s="101" t="s">
        <v>174</v>
      </c>
      <c r="D65" s="95"/>
      <c r="E65" s="95"/>
      <c r="F65" s="95"/>
      <c r="G65" s="95"/>
      <c r="H65" s="95"/>
      <c r="I65" s="95"/>
      <c r="J65" s="102" t="s">
        <v>175</v>
      </c>
      <c r="K65" s="95"/>
      <c r="L65" s="33"/>
    </row>
    <row r="66" spans="2:12" s="1" customFormat="1" ht="10.35" customHeight="1">
      <c r="B66" s="33"/>
      <c r="L66" s="33"/>
    </row>
    <row r="67" spans="2:47" s="1" customFormat="1" ht="22.9" customHeight="1">
      <c r="B67" s="33"/>
      <c r="C67" s="103" t="s">
        <v>72</v>
      </c>
      <c r="J67" s="64">
        <f>J109</f>
        <v>0</v>
      </c>
      <c r="L67" s="33"/>
      <c r="AU67" s="18" t="s">
        <v>176</v>
      </c>
    </row>
    <row r="68" spans="2:12" s="8" customFormat="1" ht="24.95" customHeight="1">
      <c r="B68" s="104"/>
      <c r="D68" s="105" t="s">
        <v>177</v>
      </c>
      <c r="E68" s="106"/>
      <c r="F68" s="106"/>
      <c r="G68" s="106"/>
      <c r="H68" s="106"/>
      <c r="I68" s="106"/>
      <c r="J68" s="107">
        <f>J110</f>
        <v>0</v>
      </c>
      <c r="L68" s="104"/>
    </row>
    <row r="69" spans="2:12" s="9" customFormat="1" ht="19.9" customHeight="1">
      <c r="B69" s="108"/>
      <c r="D69" s="109" t="s">
        <v>178</v>
      </c>
      <c r="E69" s="110"/>
      <c r="F69" s="110"/>
      <c r="G69" s="110"/>
      <c r="H69" s="110"/>
      <c r="I69" s="110"/>
      <c r="J69" s="111">
        <f>J111</f>
        <v>0</v>
      </c>
      <c r="L69" s="108"/>
    </row>
    <row r="70" spans="2:12" s="9" customFormat="1" ht="19.9" customHeight="1">
      <c r="B70" s="108"/>
      <c r="D70" s="109" t="s">
        <v>179</v>
      </c>
      <c r="E70" s="110"/>
      <c r="F70" s="110"/>
      <c r="G70" s="110"/>
      <c r="H70" s="110"/>
      <c r="I70" s="110"/>
      <c r="J70" s="111">
        <f>J177</f>
        <v>0</v>
      </c>
      <c r="L70" s="108"/>
    </row>
    <row r="71" spans="2:12" s="9" customFormat="1" ht="19.9" customHeight="1">
      <c r="B71" s="108"/>
      <c r="D71" s="109" t="s">
        <v>180</v>
      </c>
      <c r="E71" s="110"/>
      <c r="F71" s="110"/>
      <c r="G71" s="110"/>
      <c r="H71" s="110"/>
      <c r="I71" s="110"/>
      <c r="J71" s="111">
        <f>J254</f>
        <v>0</v>
      </c>
      <c r="L71" s="108"/>
    </row>
    <row r="72" spans="2:12" s="9" customFormat="1" ht="19.9" customHeight="1">
      <c r="B72" s="108"/>
      <c r="D72" s="109" t="s">
        <v>181</v>
      </c>
      <c r="E72" s="110"/>
      <c r="F72" s="110"/>
      <c r="G72" s="110"/>
      <c r="H72" s="110"/>
      <c r="I72" s="110"/>
      <c r="J72" s="111">
        <f>J276</f>
        <v>0</v>
      </c>
      <c r="L72" s="108"/>
    </row>
    <row r="73" spans="2:12" s="9" customFormat="1" ht="19.9" customHeight="1">
      <c r="B73" s="108"/>
      <c r="D73" s="109" t="s">
        <v>182</v>
      </c>
      <c r="E73" s="110"/>
      <c r="F73" s="110"/>
      <c r="G73" s="110"/>
      <c r="H73" s="110"/>
      <c r="I73" s="110"/>
      <c r="J73" s="111">
        <f>J302</f>
        <v>0</v>
      </c>
      <c r="L73" s="108"/>
    </row>
    <row r="74" spans="2:12" s="9" customFormat="1" ht="19.9" customHeight="1">
      <c r="B74" s="108"/>
      <c r="D74" s="109" t="s">
        <v>183</v>
      </c>
      <c r="E74" s="110"/>
      <c r="F74" s="110"/>
      <c r="G74" s="110"/>
      <c r="H74" s="110"/>
      <c r="I74" s="110"/>
      <c r="J74" s="111">
        <f>J306</f>
        <v>0</v>
      </c>
      <c r="L74" s="108"/>
    </row>
    <row r="75" spans="2:12" s="9" customFormat="1" ht="19.9" customHeight="1">
      <c r="B75" s="108"/>
      <c r="D75" s="109" t="s">
        <v>184</v>
      </c>
      <c r="E75" s="110"/>
      <c r="F75" s="110"/>
      <c r="G75" s="110"/>
      <c r="H75" s="110"/>
      <c r="I75" s="110"/>
      <c r="J75" s="111">
        <f>J713</f>
        <v>0</v>
      </c>
      <c r="L75" s="108"/>
    </row>
    <row r="76" spans="2:12" s="9" customFormat="1" ht="19.9" customHeight="1">
      <c r="B76" s="108"/>
      <c r="D76" s="109" t="s">
        <v>185</v>
      </c>
      <c r="E76" s="110"/>
      <c r="F76" s="110"/>
      <c r="G76" s="110"/>
      <c r="H76" s="110"/>
      <c r="I76" s="110"/>
      <c r="J76" s="111">
        <f>J740</f>
        <v>0</v>
      </c>
      <c r="L76" s="108"/>
    </row>
    <row r="77" spans="2:12" s="8" customFormat="1" ht="24.95" customHeight="1">
      <c r="B77" s="104"/>
      <c r="D77" s="105" t="s">
        <v>186</v>
      </c>
      <c r="E77" s="106"/>
      <c r="F77" s="106"/>
      <c r="G77" s="106"/>
      <c r="H77" s="106"/>
      <c r="I77" s="106"/>
      <c r="J77" s="107">
        <f>J747</f>
        <v>0</v>
      </c>
      <c r="L77" s="104"/>
    </row>
    <row r="78" spans="2:12" s="9" customFormat="1" ht="19.9" customHeight="1">
      <c r="B78" s="108"/>
      <c r="D78" s="109" t="s">
        <v>187</v>
      </c>
      <c r="E78" s="110"/>
      <c r="F78" s="110"/>
      <c r="G78" s="110"/>
      <c r="H78" s="110"/>
      <c r="I78" s="110"/>
      <c r="J78" s="111">
        <f>J748</f>
        <v>0</v>
      </c>
      <c r="L78" s="108"/>
    </row>
    <row r="79" spans="2:12" s="9" customFormat="1" ht="19.9" customHeight="1">
      <c r="B79" s="108"/>
      <c r="D79" s="109" t="s">
        <v>188</v>
      </c>
      <c r="E79" s="110"/>
      <c r="F79" s="110"/>
      <c r="G79" s="110"/>
      <c r="H79" s="110"/>
      <c r="I79" s="110"/>
      <c r="J79" s="111">
        <f>J758</f>
        <v>0</v>
      </c>
      <c r="L79" s="108"/>
    </row>
    <row r="80" spans="2:12" s="9" customFormat="1" ht="19.9" customHeight="1">
      <c r="B80" s="108"/>
      <c r="D80" s="109" t="s">
        <v>189</v>
      </c>
      <c r="E80" s="110"/>
      <c r="F80" s="110"/>
      <c r="G80" s="110"/>
      <c r="H80" s="110"/>
      <c r="I80" s="110"/>
      <c r="J80" s="111">
        <f>J760</f>
        <v>0</v>
      </c>
      <c r="L80" s="108"/>
    </row>
    <row r="81" spans="2:12" s="9" customFormat="1" ht="19.9" customHeight="1">
      <c r="B81" s="108"/>
      <c r="D81" s="109" t="s">
        <v>190</v>
      </c>
      <c r="E81" s="110"/>
      <c r="F81" s="110"/>
      <c r="G81" s="110"/>
      <c r="H81" s="110"/>
      <c r="I81" s="110"/>
      <c r="J81" s="111">
        <f>J1140</f>
        <v>0</v>
      </c>
      <c r="L81" s="108"/>
    </row>
    <row r="82" spans="2:12" s="9" customFormat="1" ht="19.9" customHeight="1">
      <c r="B82" s="108"/>
      <c r="D82" s="109" t="s">
        <v>191</v>
      </c>
      <c r="E82" s="110"/>
      <c r="F82" s="110"/>
      <c r="G82" s="110"/>
      <c r="H82" s="110"/>
      <c r="I82" s="110"/>
      <c r="J82" s="111">
        <f>J1223</f>
        <v>0</v>
      </c>
      <c r="L82" s="108"/>
    </row>
    <row r="83" spans="2:12" s="9" customFormat="1" ht="19.9" customHeight="1">
      <c r="B83" s="108"/>
      <c r="D83" s="109" t="s">
        <v>192</v>
      </c>
      <c r="E83" s="110"/>
      <c r="F83" s="110"/>
      <c r="G83" s="110"/>
      <c r="H83" s="110"/>
      <c r="I83" s="110"/>
      <c r="J83" s="111">
        <f>J1253</f>
        <v>0</v>
      </c>
      <c r="L83" s="108"/>
    </row>
    <row r="84" spans="2:12" s="9" customFormat="1" ht="19.9" customHeight="1">
      <c r="B84" s="108"/>
      <c r="D84" s="109" t="s">
        <v>193</v>
      </c>
      <c r="E84" s="110"/>
      <c r="F84" s="110"/>
      <c r="G84" s="110"/>
      <c r="H84" s="110"/>
      <c r="I84" s="110"/>
      <c r="J84" s="111">
        <f>J1297</f>
        <v>0</v>
      </c>
      <c r="L84" s="108"/>
    </row>
    <row r="85" spans="2:12" s="8" customFormat="1" ht="24.95" customHeight="1">
      <c r="B85" s="104"/>
      <c r="D85" s="105" t="s">
        <v>194</v>
      </c>
      <c r="E85" s="106"/>
      <c r="F85" s="106"/>
      <c r="G85" s="106"/>
      <c r="H85" s="106"/>
      <c r="I85" s="106"/>
      <c r="J85" s="107">
        <f>J1593</f>
        <v>0</v>
      </c>
      <c r="L85" s="104"/>
    </row>
    <row r="86" spans="2:12" s="1" customFormat="1" ht="21.75" customHeight="1">
      <c r="B86" s="33"/>
      <c r="L86" s="33"/>
    </row>
    <row r="87" spans="2:12" s="1" customFormat="1" ht="6.95" customHeight="1">
      <c r="B87" s="42"/>
      <c r="C87" s="43"/>
      <c r="D87" s="43"/>
      <c r="E87" s="43"/>
      <c r="F87" s="43"/>
      <c r="G87" s="43"/>
      <c r="H87" s="43"/>
      <c r="I87" s="43"/>
      <c r="J87" s="43"/>
      <c r="K87" s="43"/>
      <c r="L87" s="33"/>
    </row>
    <row r="91" spans="2:12" s="1" customFormat="1" ht="6.95" customHeight="1">
      <c r="B91" s="44"/>
      <c r="C91" s="45"/>
      <c r="D91" s="45"/>
      <c r="E91" s="45"/>
      <c r="F91" s="45"/>
      <c r="G91" s="45"/>
      <c r="H91" s="45"/>
      <c r="I91" s="45"/>
      <c r="J91" s="45"/>
      <c r="K91" s="45"/>
      <c r="L91" s="33"/>
    </row>
    <row r="92" spans="2:12" s="1" customFormat="1" ht="24.95" customHeight="1">
      <c r="B92" s="33"/>
      <c r="C92" s="22" t="s">
        <v>195</v>
      </c>
      <c r="L92" s="33"/>
    </row>
    <row r="93" spans="2:12" s="1" customFormat="1" ht="6.95" customHeight="1">
      <c r="B93" s="33"/>
      <c r="L93" s="33"/>
    </row>
    <row r="94" spans="2:12" s="1" customFormat="1" ht="12" customHeight="1">
      <c r="B94" s="33"/>
      <c r="C94" s="28" t="s">
        <v>16</v>
      </c>
      <c r="L94" s="33"/>
    </row>
    <row r="95" spans="2:12" s="1" customFormat="1" ht="16.5" customHeight="1">
      <c r="B95" s="33"/>
      <c r="E95" s="326" t="str">
        <f>E7</f>
        <v>Revitalizace Starého děkanství, Nymburk</v>
      </c>
      <c r="F95" s="327"/>
      <c r="G95" s="327"/>
      <c r="H95" s="327"/>
      <c r="L95" s="33"/>
    </row>
    <row r="96" spans="2:12" ht="12" customHeight="1">
      <c r="B96" s="21"/>
      <c r="C96" s="28" t="s">
        <v>167</v>
      </c>
      <c r="L96" s="21"/>
    </row>
    <row r="97" spans="2:12" ht="16.5" customHeight="1">
      <c r="B97" s="21"/>
      <c r="E97" s="326" t="s">
        <v>168</v>
      </c>
      <c r="F97" s="288"/>
      <c r="G97" s="288"/>
      <c r="H97" s="288"/>
      <c r="L97" s="21"/>
    </row>
    <row r="98" spans="2:12" ht="12" customHeight="1">
      <c r="B98" s="21"/>
      <c r="C98" s="28" t="s">
        <v>169</v>
      </c>
      <c r="L98" s="21"/>
    </row>
    <row r="99" spans="2:12" s="1" customFormat="1" ht="16.5" customHeight="1">
      <c r="B99" s="33"/>
      <c r="E99" s="322" t="s">
        <v>170</v>
      </c>
      <c r="F99" s="328"/>
      <c r="G99" s="328"/>
      <c r="H99" s="328"/>
      <c r="L99" s="33"/>
    </row>
    <row r="100" spans="2:12" s="1" customFormat="1" ht="12" customHeight="1">
      <c r="B100" s="33"/>
      <c r="C100" s="28" t="s">
        <v>171</v>
      </c>
      <c r="L100" s="33"/>
    </row>
    <row r="101" spans="2:12" s="1" customFormat="1" ht="16.5" customHeight="1">
      <c r="B101" s="33"/>
      <c r="E101" s="309" t="str">
        <f>E13</f>
        <v>01.1,01.2 - Architektonicko - stavební řešení + Stavebně konstrukční část</v>
      </c>
      <c r="F101" s="328"/>
      <c r="G101" s="328"/>
      <c r="H101" s="328"/>
      <c r="L101" s="33"/>
    </row>
    <row r="102" spans="2:12" s="1" customFormat="1" ht="6.95" customHeight="1">
      <c r="B102" s="33"/>
      <c r="L102" s="33"/>
    </row>
    <row r="103" spans="2:12" s="1" customFormat="1" ht="12" customHeight="1">
      <c r="B103" s="33"/>
      <c r="C103" s="28" t="s">
        <v>21</v>
      </c>
      <c r="F103" s="26" t="str">
        <f>F16</f>
        <v xml:space="preserve"> </v>
      </c>
      <c r="I103" s="28" t="s">
        <v>23</v>
      </c>
      <c r="J103" s="50" t="str">
        <f>IF(J16="","",J16)</f>
        <v>2. 5. 2022</v>
      </c>
      <c r="L103" s="33"/>
    </row>
    <row r="104" spans="2:12" s="1" customFormat="1" ht="6.95" customHeight="1">
      <c r="B104" s="33"/>
      <c r="L104" s="33"/>
    </row>
    <row r="105" spans="2:12" s="1" customFormat="1" ht="15.2" customHeight="1">
      <c r="B105" s="33"/>
      <c r="C105" s="28" t="s">
        <v>25</v>
      </c>
      <c r="F105" s="26" t="str">
        <f>E19</f>
        <v xml:space="preserve"> </v>
      </c>
      <c r="I105" s="28" t="s">
        <v>31</v>
      </c>
      <c r="J105" s="31" t="str">
        <f>E25</f>
        <v>FAPAL s.r.o.</v>
      </c>
      <c r="L105" s="33"/>
    </row>
    <row r="106" spans="2:12" s="1" customFormat="1" ht="15.2" customHeight="1">
      <c r="B106" s="33"/>
      <c r="C106" s="28" t="s">
        <v>29</v>
      </c>
      <c r="F106" s="26" t="str">
        <f>IF(E22="","",E22)</f>
        <v>Vyplň údaj</v>
      </c>
      <c r="I106" s="28" t="s">
        <v>35</v>
      </c>
      <c r="J106" s="31" t="str">
        <f>E28</f>
        <v>Veronika Šoulová</v>
      </c>
      <c r="L106" s="33"/>
    </row>
    <row r="107" spans="2:12" s="1" customFormat="1" ht="10.35" customHeight="1">
      <c r="B107" s="33"/>
      <c r="L107" s="33"/>
    </row>
    <row r="108" spans="2:20" s="10" customFormat="1" ht="29.25" customHeight="1">
      <c r="B108" s="112"/>
      <c r="C108" s="113" t="s">
        <v>196</v>
      </c>
      <c r="D108" s="114" t="s">
        <v>59</v>
      </c>
      <c r="E108" s="114" t="s">
        <v>55</v>
      </c>
      <c r="F108" s="114" t="s">
        <v>56</v>
      </c>
      <c r="G108" s="114" t="s">
        <v>197</v>
      </c>
      <c r="H108" s="114" t="s">
        <v>198</v>
      </c>
      <c r="I108" s="114" t="s">
        <v>199</v>
      </c>
      <c r="J108" s="114" t="s">
        <v>175</v>
      </c>
      <c r="K108" s="115" t="s">
        <v>200</v>
      </c>
      <c r="L108" s="112"/>
      <c r="M108" s="57" t="s">
        <v>19</v>
      </c>
      <c r="N108" s="58" t="s">
        <v>44</v>
      </c>
      <c r="O108" s="58" t="s">
        <v>201</v>
      </c>
      <c r="P108" s="58" t="s">
        <v>202</v>
      </c>
      <c r="Q108" s="58" t="s">
        <v>203</v>
      </c>
      <c r="R108" s="58" t="s">
        <v>204</v>
      </c>
      <c r="S108" s="58" t="s">
        <v>205</v>
      </c>
      <c r="T108" s="59" t="s">
        <v>206</v>
      </c>
    </row>
    <row r="109" spans="2:63" s="1" customFormat="1" ht="22.9" customHeight="1">
      <c r="B109" s="33"/>
      <c r="C109" s="62" t="s">
        <v>207</v>
      </c>
      <c r="J109" s="116">
        <f>BK109</f>
        <v>0</v>
      </c>
      <c r="L109" s="33"/>
      <c r="M109" s="60"/>
      <c r="N109" s="51"/>
      <c r="O109" s="51"/>
      <c r="P109" s="117">
        <f>P110+P747+P1593</f>
        <v>0</v>
      </c>
      <c r="Q109" s="51"/>
      <c r="R109" s="117">
        <f>R110+R747+R1593</f>
        <v>481.85969274</v>
      </c>
      <c r="S109" s="51"/>
      <c r="T109" s="118">
        <f>T110+T747+T1593</f>
        <v>239.5078705</v>
      </c>
      <c r="AT109" s="18" t="s">
        <v>73</v>
      </c>
      <c r="AU109" s="18" t="s">
        <v>176</v>
      </c>
      <c r="BK109" s="119">
        <f>BK110+BK747+BK1593</f>
        <v>0</v>
      </c>
    </row>
    <row r="110" spans="2:63" s="11" customFormat="1" ht="25.9" customHeight="1">
      <c r="B110" s="120"/>
      <c r="D110" s="121" t="s">
        <v>73</v>
      </c>
      <c r="E110" s="122" t="s">
        <v>208</v>
      </c>
      <c r="F110" s="122" t="s">
        <v>209</v>
      </c>
      <c r="I110" s="123"/>
      <c r="J110" s="124">
        <f>BK110</f>
        <v>0</v>
      </c>
      <c r="L110" s="120"/>
      <c r="M110" s="125"/>
      <c r="P110" s="126">
        <f>P111+P177+P254+P276+P302+P306+P713+P740</f>
        <v>0</v>
      </c>
      <c r="R110" s="126">
        <f>R111+R177+R254+R276+R302+R306+R713+R740</f>
        <v>405.69866863000004</v>
      </c>
      <c r="T110" s="127">
        <f>T111+T177+T254+T276+T302+T306+T713+T740</f>
        <v>190.017811</v>
      </c>
      <c r="AR110" s="121" t="s">
        <v>81</v>
      </c>
      <c r="AT110" s="128" t="s">
        <v>73</v>
      </c>
      <c r="AU110" s="128" t="s">
        <v>74</v>
      </c>
      <c r="AY110" s="121" t="s">
        <v>210</v>
      </c>
      <c r="BK110" s="129">
        <f>BK111+BK177+BK254+BK276+BK302+BK306+BK713+BK740</f>
        <v>0</v>
      </c>
    </row>
    <row r="111" spans="2:63" s="11" customFormat="1" ht="22.9" customHeight="1">
      <c r="B111" s="120"/>
      <c r="D111" s="121" t="s">
        <v>73</v>
      </c>
      <c r="E111" s="130" t="s">
        <v>81</v>
      </c>
      <c r="F111" s="130" t="s">
        <v>211</v>
      </c>
      <c r="I111" s="123"/>
      <c r="J111" s="131">
        <f>BK111</f>
        <v>0</v>
      </c>
      <c r="L111" s="120"/>
      <c r="M111" s="125"/>
      <c r="P111" s="126">
        <f>SUM(P112:P176)</f>
        <v>0</v>
      </c>
      <c r="R111" s="126">
        <f>SUM(R112:R176)</f>
        <v>0.1175578</v>
      </c>
      <c r="T111" s="127">
        <f>SUM(T112:T176)</f>
        <v>0</v>
      </c>
      <c r="AR111" s="121" t="s">
        <v>81</v>
      </c>
      <c r="AT111" s="128" t="s">
        <v>73</v>
      </c>
      <c r="AU111" s="128" t="s">
        <v>81</v>
      </c>
      <c r="AY111" s="121" t="s">
        <v>210</v>
      </c>
      <c r="BK111" s="129">
        <f>SUM(BK112:BK176)</f>
        <v>0</v>
      </c>
    </row>
    <row r="112" spans="2:65" s="1" customFormat="1" ht="24.2" customHeight="1">
      <c r="B112" s="33"/>
      <c r="C112" s="132" t="s">
        <v>81</v>
      </c>
      <c r="D112" s="132" t="s">
        <v>212</v>
      </c>
      <c r="E112" s="133" t="s">
        <v>213</v>
      </c>
      <c r="F112" s="134" t="s">
        <v>214</v>
      </c>
      <c r="G112" s="135" t="s">
        <v>215</v>
      </c>
      <c r="H112" s="136">
        <v>9</v>
      </c>
      <c r="I112" s="137"/>
      <c r="J112" s="138">
        <f>ROUND(I112*H112,2)</f>
        <v>0</v>
      </c>
      <c r="K112" s="134" t="s">
        <v>216</v>
      </c>
      <c r="L112" s="33"/>
      <c r="M112" s="139" t="s">
        <v>19</v>
      </c>
      <c r="N112" s="140" t="s">
        <v>45</v>
      </c>
      <c r="P112" s="141">
        <f>O112*H112</f>
        <v>0</v>
      </c>
      <c r="Q112" s="141">
        <v>0</v>
      </c>
      <c r="R112" s="141">
        <f>Q112*H112</f>
        <v>0</v>
      </c>
      <c r="S112" s="141">
        <v>0</v>
      </c>
      <c r="T112" s="142">
        <f>S112*H112</f>
        <v>0</v>
      </c>
      <c r="AR112" s="143" t="s">
        <v>217</v>
      </c>
      <c r="AT112" s="143" t="s">
        <v>212</v>
      </c>
      <c r="AU112" s="143" t="s">
        <v>83</v>
      </c>
      <c r="AY112" s="18" t="s">
        <v>210</v>
      </c>
      <c r="BE112" s="144">
        <f>IF(N112="základní",J112,0)</f>
        <v>0</v>
      </c>
      <c r="BF112" s="144">
        <f>IF(N112="snížená",J112,0)</f>
        <v>0</v>
      </c>
      <c r="BG112" s="144">
        <f>IF(N112="zákl. přenesená",J112,0)</f>
        <v>0</v>
      </c>
      <c r="BH112" s="144">
        <f>IF(N112="sníž. přenesená",J112,0)</f>
        <v>0</v>
      </c>
      <c r="BI112" s="144">
        <f>IF(N112="nulová",J112,0)</f>
        <v>0</v>
      </c>
      <c r="BJ112" s="18" t="s">
        <v>81</v>
      </c>
      <c r="BK112" s="144">
        <f>ROUND(I112*H112,2)</f>
        <v>0</v>
      </c>
      <c r="BL112" s="18" t="s">
        <v>217</v>
      </c>
      <c r="BM112" s="143" t="s">
        <v>218</v>
      </c>
    </row>
    <row r="113" spans="2:47" s="1" customFormat="1" ht="11.25">
      <c r="B113" s="33"/>
      <c r="D113" s="145" t="s">
        <v>219</v>
      </c>
      <c r="F113" s="146" t="s">
        <v>220</v>
      </c>
      <c r="I113" s="147"/>
      <c r="L113" s="33"/>
      <c r="M113" s="148"/>
      <c r="T113" s="54"/>
      <c r="AT113" s="18" t="s">
        <v>219</v>
      </c>
      <c r="AU113" s="18" t="s">
        <v>83</v>
      </c>
    </row>
    <row r="114" spans="2:51" s="12" customFormat="1" ht="11.25">
      <c r="B114" s="149"/>
      <c r="D114" s="150" t="s">
        <v>221</v>
      </c>
      <c r="E114" s="151" t="s">
        <v>19</v>
      </c>
      <c r="F114" s="152" t="s">
        <v>222</v>
      </c>
      <c r="H114" s="151" t="s">
        <v>19</v>
      </c>
      <c r="I114" s="153"/>
      <c r="L114" s="149"/>
      <c r="M114" s="154"/>
      <c r="T114" s="155"/>
      <c r="AT114" s="151" t="s">
        <v>221</v>
      </c>
      <c r="AU114" s="151" t="s">
        <v>83</v>
      </c>
      <c r="AV114" s="12" t="s">
        <v>81</v>
      </c>
      <c r="AW114" s="12" t="s">
        <v>34</v>
      </c>
      <c r="AX114" s="12" t="s">
        <v>74</v>
      </c>
      <c r="AY114" s="151" t="s">
        <v>210</v>
      </c>
    </row>
    <row r="115" spans="2:51" s="13" customFormat="1" ht="11.25">
      <c r="B115" s="156"/>
      <c r="D115" s="150" t="s">
        <v>221</v>
      </c>
      <c r="E115" s="157" t="s">
        <v>19</v>
      </c>
      <c r="F115" s="158" t="s">
        <v>223</v>
      </c>
      <c r="H115" s="159">
        <v>9</v>
      </c>
      <c r="I115" s="160"/>
      <c r="L115" s="156"/>
      <c r="M115" s="161"/>
      <c r="T115" s="162"/>
      <c r="AT115" s="157" t="s">
        <v>221</v>
      </c>
      <c r="AU115" s="157" t="s">
        <v>83</v>
      </c>
      <c r="AV115" s="13" t="s">
        <v>83</v>
      </c>
      <c r="AW115" s="13" t="s">
        <v>34</v>
      </c>
      <c r="AX115" s="13" t="s">
        <v>81</v>
      </c>
      <c r="AY115" s="157" t="s">
        <v>210</v>
      </c>
    </row>
    <row r="116" spans="2:65" s="1" customFormat="1" ht="24.2" customHeight="1">
      <c r="B116" s="33"/>
      <c r="C116" s="132" t="s">
        <v>83</v>
      </c>
      <c r="D116" s="132" t="s">
        <v>212</v>
      </c>
      <c r="E116" s="133" t="s">
        <v>224</v>
      </c>
      <c r="F116" s="134" t="s">
        <v>225</v>
      </c>
      <c r="G116" s="135" t="s">
        <v>215</v>
      </c>
      <c r="H116" s="136">
        <v>119.937</v>
      </c>
      <c r="I116" s="137"/>
      <c r="J116" s="138">
        <f>ROUND(I116*H116,2)</f>
        <v>0</v>
      </c>
      <c r="K116" s="134" t="s">
        <v>216</v>
      </c>
      <c r="L116" s="33"/>
      <c r="M116" s="139" t="s">
        <v>19</v>
      </c>
      <c r="N116" s="140" t="s">
        <v>45</v>
      </c>
      <c r="P116" s="141">
        <f>O116*H116</f>
        <v>0</v>
      </c>
      <c r="Q116" s="141">
        <v>0</v>
      </c>
      <c r="R116" s="141">
        <f>Q116*H116</f>
        <v>0</v>
      </c>
      <c r="S116" s="141">
        <v>0</v>
      </c>
      <c r="T116" s="142">
        <f>S116*H116</f>
        <v>0</v>
      </c>
      <c r="AR116" s="143" t="s">
        <v>217</v>
      </c>
      <c r="AT116" s="143" t="s">
        <v>212</v>
      </c>
      <c r="AU116" s="143" t="s">
        <v>83</v>
      </c>
      <c r="AY116" s="18" t="s">
        <v>210</v>
      </c>
      <c r="BE116" s="144">
        <f>IF(N116="základní",J116,0)</f>
        <v>0</v>
      </c>
      <c r="BF116" s="144">
        <f>IF(N116="snížená",J116,0)</f>
        <v>0</v>
      </c>
      <c r="BG116" s="144">
        <f>IF(N116="zákl. přenesená",J116,0)</f>
        <v>0</v>
      </c>
      <c r="BH116" s="144">
        <f>IF(N116="sníž. přenesená",J116,0)</f>
        <v>0</v>
      </c>
      <c r="BI116" s="144">
        <f>IF(N116="nulová",J116,0)</f>
        <v>0</v>
      </c>
      <c r="BJ116" s="18" t="s">
        <v>81</v>
      </c>
      <c r="BK116" s="144">
        <f>ROUND(I116*H116,2)</f>
        <v>0</v>
      </c>
      <c r="BL116" s="18" t="s">
        <v>217</v>
      </c>
      <c r="BM116" s="143" t="s">
        <v>226</v>
      </c>
    </row>
    <row r="117" spans="2:47" s="1" customFormat="1" ht="11.25">
      <c r="B117" s="33"/>
      <c r="D117" s="145" t="s">
        <v>219</v>
      </c>
      <c r="F117" s="146" t="s">
        <v>227</v>
      </c>
      <c r="I117" s="147"/>
      <c r="L117" s="33"/>
      <c r="M117" s="148"/>
      <c r="T117" s="54"/>
      <c r="AT117" s="18" t="s">
        <v>219</v>
      </c>
      <c r="AU117" s="18" t="s">
        <v>83</v>
      </c>
    </row>
    <row r="118" spans="2:51" s="12" customFormat="1" ht="11.25">
      <c r="B118" s="149"/>
      <c r="D118" s="150" t="s">
        <v>221</v>
      </c>
      <c r="E118" s="151" t="s">
        <v>19</v>
      </c>
      <c r="F118" s="152" t="s">
        <v>228</v>
      </c>
      <c r="H118" s="151" t="s">
        <v>19</v>
      </c>
      <c r="I118" s="153"/>
      <c r="L118" s="149"/>
      <c r="M118" s="154"/>
      <c r="T118" s="155"/>
      <c r="AT118" s="151" t="s">
        <v>221</v>
      </c>
      <c r="AU118" s="151" t="s">
        <v>83</v>
      </c>
      <c r="AV118" s="12" t="s">
        <v>81</v>
      </c>
      <c r="AW118" s="12" t="s">
        <v>34</v>
      </c>
      <c r="AX118" s="12" t="s">
        <v>74</v>
      </c>
      <c r="AY118" s="151" t="s">
        <v>210</v>
      </c>
    </row>
    <row r="119" spans="2:51" s="12" customFormat="1" ht="11.25">
      <c r="B119" s="149"/>
      <c r="D119" s="150" t="s">
        <v>221</v>
      </c>
      <c r="E119" s="151" t="s">
        <v>19</v>
      </c>
      <c r="F119" s="152" t="s">
        <v>229</v>
      </c>
      <c r="H119" s="151" t="s">
        <v>19</v>
      </c>
      <c r="I119" s="153"/>
      <c r="L119" s="149"/>
      <c r="M119" s="154"/>
      <c r="T119" s="155"/>
      <c r="AT119" s="151" t="s">
        <v>221</v>
      </c>
      <c r="AU119" s="151" t="s">
        <v>83</v>
      </c>
      <c r="AV119" s="12" t="s">
        <v>81</v>
      </c>
      <c r="AW119" s="12" t="s">
        <v>34</v>
      </c>
      <c r="AX119" s="12" t="s">
        <v>74</v>
      </c>
      <c r="AY119" s="151" t="s">
        <v>210</v>
      </c>
    </row>
    <row r="120" spans="2:51" s="12" customFormat="1" ht="11.25">
      <c r="B120" s="149"/>
      <c r="D120" s="150" t="s">
        <v>221</v>
      </c>
      <c r="E120" s="151" t="s">
        <v>19</v>
      </c>
      <c r="F120" s="152" t="s">
        <v>230</v>
      </c>
      <c r="H120" s="151" t="s">
        <v>19</v>
      </c>
      <c r="I120" s="153"/>
      <c r="L120" s="149"/>
      <c r="M120" s="154"/>
      <c r="T120" s="155"/>
      <c r="AT120" s="151" t="s">
        <v>221</v>
      </c>
      <c r="AU120" s="151" t="s">
        <v>83</v>
      </c>
      <c r="AV120" s="12" t="s">
        <v>81</v>
      </c>
      <c r="AW120" s="12" t="s">
        <v>34</v>
      </c>
      <c r="AX120" s="12" t="s">
        <v>74</v>
      </c>
      <c r="AY120" s="151" t="s">
        <v>210</v>
      </c>
    </row>
    <row r="121" spans="2:51" s="13" customFormat="1" ht="11.25">
      <c r="B121" s="156"/>
      <c r="D121" s="150" t="s">
        <v>221</v>
      </c>
      <c r="E121" s="157" t="s">
        <v>19</v>
      </c>
      <c r="F121" s="158" t="s">
        <v>231</v>
      </c>
      <c r="H121" s="159">
        <v>30.033</v>
      </c>
      <c r="I121" s="160"/>
      <c r="L121" s="156"/>
      <c r="M121" s="161"/>
      <c r="T121" s="162"/>
      <c r="AT121" s="157" t="s">
        <v>221</v>
      </c>
      <c r="AU121" s="157" t="s">
        <v>83</v>
      </c>
      <c r="AV121" s="13" t="s">
        <v>83</v>
      </c>
      <c r="AW121" s="13" t="s">
        <v>34</v>
      </c>
      <c r="AX121" s="13" t="s">
        <v>74</v>
      </c>
      <c r="AY121" s="157" t="s">
        <v>210</v>
      </c>
    </row>
    <row r="122" spans="2:51" s="13" customFormat="1" ht="11.25">
      <c r="B122" s="156"/>
      <c r="D122" s="150" t="s">
        <v>221</v>
      </c>
      <c r="E122" s="157" t="s">
        <v>19</v>
      </c>
      <c r="F122" s="158" t="s">
        <v>232</v>
      </c>
      <c r="H122" s="159">
        <v>9.66</v>
      </c>
      <c r="I122" s="160"/>
      <c r="L122" s="156"/>
      <c r="M122" s="161"/>
      <c r="T122" s="162"/>
      <c r="AT122" s="157" t="s">
        <v>221</v>
      </c>
      <c r="AU122" s="157" t="s">
        <v>83</v>
      </c>
      <c r="AV122" s="13" t="s">
        <v>83</v>
      </c>
      <c r="AW122" s="13" t="s">
        <v>34</v>
      </c>
      <c r="AX122" s="13" t="s">
        <v>74</v>
      </c>
      <c r="AY122" s="157" t="s">
        <v>210</v>
      </c>
    </row>
    <row r="123" spans="2:51" s="13" customFormat="1" ht="11.25">
      <c r="B123" s="156"/>
      <c r="D123" s="150" t="s">
        <v>221</v>
      </c>
      <c r="E123" s="157" t="s">
        <v>19</v>
      </c>
      <c r="F123" s="158" t="s">
        <v>233</v>
      </c>
      <c r="H123" s="159">
        <v>77.628</v>
      </c>
      <c r="I123" s="160"/>
      <c r="L123" s="156"/>
      <c r="M123" s="161"/>
      <c r="T123" s="162"/>
      <c r="AT123" s="157" t="s">
        <v>221</v>
      </c>
      <c r="AU123" s="157" t="s">
        <v>83</v>
      </c>
      <c r="AV123" s="13" t="s">
        <v>83</v>
      </c>
      <c r="AW123" s="13" t="s">
        <v>34</v>
      </c>
      <c r="AX123" s="13" t="s">
        <v>74</v>
      </c>
      <c r="AY123" s="157" t="s">
        <v>210</v>
      </c>
    </row>
    <row r="124" spans="2:51" s="14" customFormat="1" ht="11.25">
      <c r="B124" s="163"/>
      <c r="D124" s="150" t="s">
        <v>221</v>
      </c>
      <c r="E124" s="164" t="s">
        <v>19</v>
      </c>
      <c r="F124" s="165" t="s">
        <v>234</v>
      </c>
      <c r="H124" s="166">
        <v>117.321</v>
      </c>
      <c r="I124" s="167"/>
      <c r="L124" s="163"/>
      <c r="M124" s="168"/>
      <c r="T124" s="169"/>
      <c r="AT124" s="164" t="s">
        <v>221</v>
      </c>
      <c r="AU124" s="164" t="s">
        <v>83</v>
      </c>
      <c r="AV124" s="14" t="s">
        <v>91</v>
      </c>
      <c r="AW124" s="14" t="s">
        <v>34</v>
      </c>
      <c r="AX124" s="14" t="s">
        <v>74</v>
      </c>
      <c r="AY124" s="164" t="s">
        <v>210</v>
      </c>
    </row>
    <row r="125" spans="2:51" s="13" customFormat="1" ht="11.25">
      <c r="B125" s="156"/>
      <c r="D125" s="150" t="s">
        <v>221</v>
      </c>
      <c r="E125" s="157" t="s">
        <v>19</v>
      </c>
      <c r="F125" s="158" t="s">
        <v>235</v>
      </c>
      <c r="H125" s="159">
        <v>2.616</v>
      </c>
      <c r="I125" s="160"/>
      <c r="L125" s="156"/>
      <c r="M125" s="161"/>
      <c r="T125" s="162"/>
      <c r="AT125" s="157" t="s">
        <v>221</v>
      </c>
      <c r="AU125" s="157" t="s">
        <v>83</v>
      </c>
      <c r="AV125" s="13" t="s">
        <v>83</v>
      </c>
      <c r="AW125" s="13" t="s">
        <v>34</v>
      </c>
      <c r="AX125" s="13" t="s">
        <v>74</v>
      </c>
      <c r="AY125" s="157" t="s">
        <v>210</v>
      </c>
    </row>
    <row r="126" spans="2:51" s="15" customFormat="1" ht="11.25">
      <c r="B126" s="170"/>
      <c r="D126" s="150" t="s">
        <v>221</v>
      </c>
      <c r="E126" s="171" t="s">
        <v>19</v>
      </c>
      <c r="F126" s="172" t="s">
        <v>236</v>
      </c>
      <c r="H126" s="173">
        <v>119.937</v>
      </c>
      <c r="I126" s="174"/>
      <c r="L126" s="170"/>
      <c r="M126" s="175"/>
      <c r="T126" s="176"/>
      <c r="AT126" s="171" t="s">
        <v>221</v>
      </c>
      <c r="AU126" s="171" t="s">
        <v>83</v>
      </c>
      <c r="AV126" s="15" t="s">
        <v>217</v>
      </c>
      <c r="AW126" s="15" t="s">
        <v>34</v>
      </c>
      <c r="AX126" s="15" t="s">
        <v>81</v>
      </c>
      <c r="AY126" s="171" t="s">
        <v>210</v>
      </c>
    </row>
    <row r="127" spans="2:65" s="1" customFormat="1" ht="24.2" customHeight="1">
      <c r="B127" s="33"/>
      <c r="C127" s="132" t="s">
        <v>91</v>
      </c>
      <c r="D127" s="132" t="s">
        <v>212</v>
      </c>
      <c r="E127" s="133" t="s">
        <v>237</v>
      </c>
      <c r="F127" s="134" t="s">
        <v>238</v>
      </c>
      <c r="G127" s="135" t="s">
        <v>215</v>
      </c>
      <c r="H127" s="136">
        <v>9.336</v>
      </c>
      <c r="I127" s="137"/>
      <c r="J127" s="138">
        <f>ROUND(I127*H127,2)</f>
        <v>0</v>
      </c>
      <c r="K127" s="134" t="s">
        <v>216</v>
      </c>
      <c r="L127" s="33"/>
      <c r="M127" s="139" t="s">
        <v>19</v>
      </c>
      <c r="N127" s="140" t="s">
        <v>45</v>
      </c>
      <c r="P127" s="141">
        <f>O127*H127</f>
        <v>0</v>
      </c>
      <c r="Q127" s="141">
        <v>0</v>
      </c>
      <c r="R127" s="141">
        <f>Q127*H127</f>
        <v>0</v>
      </c>
      <c r="S127" s="141">
        <v>0</v>
      </c>
      <c r="T127" s="142">
        <f>S127*H127</f>
        <v>0</v>
      </c>
      <c r="AR127" s="143" t="s">
        <v>217</v>
      </c>
      <c r="AT127" s="143" t="s">
        <v>212</v>
      </c>
      <c r="AU127" s="143" t="s">
        <v>83</v>
      </c>
      <c r="AY127" s="18" t="s">
        <v>210</v>
      </c>
      <c r="BE127" s="144">
        <f>IF(N127="základní",J127,0)</f>
        <v>0</v>
      </c>
      <c r="BF127" s="144">
        <f>IF(N127="snížená",J127,0)</f>
        <v>0</v>
      </c>
      <c r="BG127" s="144">
        <f>IF(N127="zákl. přenesená",J127,0)</f>
        <v>0</v>
      </c>
      <c r="BH127" s="144">
        <f>IF(N127="sníž. přenesená",J127,0)</f>
        <v>0</v>
      </c>
      <c r="BI127" s="144">
        <f>IF(N127="nulová",J127,0)</f>
        <v>0</v>
      </c>
      <c r="BJ127" s="18" t="s">
        <v>81</v>
      </c>
      <c r="BK127" s="144">
        <f>ROUND(I127*H127,2)</f>
        <v>0</v>
      </c>
      <c r="BL127" s="18" t="s">
        <v>217</v>
      </c>
      <c r="BM127" s="143" t="s">
        <v>239</v>
      </c>
    </row>
    <row r="128" spans="2:47" s="1" customFormat="1" ht="11.25">
      <c r="B128" s="33"/>
      <c r="D128" s="145" t="s">
        <v>219</v>
      </c>
      <c r="F128" s="146" t="s">
        <v>240</v>
      </c>
      <c r="I128" s="147"/>
      <c r="L128" s="33"/>
      <c r="M128" s="148"/>
      <c r="T128" s="54"/>
      <c r="AT128" s="18" t="s">
        <v>219</v>
      </c>
      <c r="AU128" s="18" t="s">
        <v>83</v>
      </c>
    </row>
    <row r="129" spans="2:51" s="12" customFormat="1" ht="11.25">
      <c r="B129" s="149"/>
      <c r="D129" s="150" t="s">
        <v>221</v>
      </c>
      <c r="E129" s="151" t="s">
        <v>19</v>
      </c>
      <c r="F129" s="152" t="s">
        <v>241</v>
      </c>
      <c r="H129" s="151" t="s">
        <v>19</v>
      </c>
      <c r="I129" s="153"/>
      <c r="L129" s="149"/>
      <c r="M129" s="154"/>
      <c r="T129" s="155"/>
      <c r="AT129" s="151" t="s">
        <v>221</v>
      </c>
      <c r="AU129" s="151" t="s">
        <v>83</v>
      </c>
      <c r="AV129" s="12" t="s">
        <v>81</v>
      </c>
      <c r="AW129" s="12" t="s">
        <v>34</v>
      </c>
      <c r="AX129" s="12" t="s">
        <v>74</v>
      </c>
      <c r="AY129" s="151" t="s">
        <v>210</v>
      </c>
    </row>
    <row r="130" spans="2:51" s="12" customFormat="1" ht="11.25">
      <c r="B130" s="149"/>
      <c r="D130" s="150" t="s">
        <v>221</v>
      </c>
      <c r="E130" s="151" t="s">
        <v>19</v>
      </c>
      <c r="F130" s="152" t="s">
        <v>242</v>
      </c>
      <c r="H130" s="151" t="s">
        <v>19</v>
      </c>
      <c r="I130" s="153"/>
      <c r="L130" s="149"/>
      <c r="M130" s="154"/>
      <c r="T130" s="155"/>
      <c r="AT130" s="151" t="s">
        <v>221</v>
      </c>
      <c r="AU130" s="151" t="s">
        <v>83</v>
      </c>
      <c r="AV130" s="12" t="s">
        <v>81</v>
      </c>
      <c r="AW130" s="12" t="s">
        <v>34</v>
      </c>
      <c r="AX130" s="12" t="s">
        <v>74</v>
      </c>
      <c r="AY130" s="151" t="s">
        <v>210</v>
      </c>
    </row>
    <row r="131" spans="2:51" s="13" customFormat="1" ht="11.25">
      <c r="B131" s="156"/>
      <c r="D131" s="150" t="s">
        <v>221</v>
      </c>
      <c r="E131" s="157" t="s">
        <v>19</v>
      </c>
      <c r="F131" s="158" t="s">
        <v>243</v>
      </c>
      <c r="H131" s="159">
        <v>7.923</v>
      </c>
      <c r="I131" s="160"/>
      <c r="L131" s="156"/>
      <c r="M131" s="161"/>
      <c r="T131" s="162"/>
      <c r="AT131" s="157" t="s">
        <v>221</v>
      </c>
      <c r="AU131" s="157" t="s">
        <v>83</v>
      </c>
      <c r="AV131" s="13" t="s">
        <v>83</v>
      </c>
      <c r="AW131" s="13" t="s">
        <v>34</v>
      </c>
      <c r="AX131" s="13" t="s">
        <v>74</v>
      </c>
      <c r="AY131" s="157" t="s">
        <v>210</v>
      </c>
    </row>
    <row r="132" spans="2:51" s="13" customFormat="1" ht="11.25">
      <c r="B132" s="156"/>
      <c r="D132" s="150" t="s">
        <v>221</v>
      </c>
      <c r="E132" s="157" t="s">
        <v>19</v>
      </c>
      <c r="F132" s="158" t="s">
        <v>244</v>
      </c>
      <c r="H132" s="159">
        <v>1.141</v>
      </c>
      <c r="I132" s="160"/>
      <c r="L132" s="156"/>
      <c r="M132" s="161"/>
      <c r="T132" s="162"/>
      <c r="AT132" s="157" t="s">
        <v>221</v>
      </c>
      <c r="AU132" s="157" t="s">
        <v>83</v>
      </c>
      <c r="AV132" s="13" t="s">
        <v>83</v>
      </c>
      <c r="AW132" s="13" t="s">
        <v>34</v>
      </c>
      <c r="AX132" s="13" t="s">
        <v>74</v>
      </c>
      <c r="AY132" s="157" t="s">
        <v>210</v>
      </c>
    </row>
    <row r="133" spans="2:51" s="14" customFormat="1" ht="11.25">
      <c r="B133" s="163"/>
      <c r="D133" s="150" t="s">
        <v>221</v>
      </c>
      <c r="E133" s="164" t="s">
        <v>19</v>
      </c>
      <c r="F133" s="165" t="s">
        <v>234</v>
      </c>
      <c r="H133" s="166">
        <v>9.064</v>
      </c>
      <c r="I133" s="167"/>
      <c r="L133" s="163"/>
      <c r="M133" s="168"/>
      <c r="T133" s="169"/>
      <c r="AT133" s="164" t="s">
        <v>221</v>
      </c>
      <c r="AU133" s="164" t="s">
        <v>83</v>
      </c>
      <c r="AV133" s="14" t="s">
        <v>91</v>
      </c>
      <c r="AW133" s="14" t="s">
        <v>34</v>
      </c>
      <c r="AX133" s="14" t="s">
        <v>74</v>
      </c>
      <c r="AY133" s="164" t="s">
        <v>210</v>
      </c>
    </row>
    <row r="134" spans="2:51" s="13" customFormat="1" ht="11.25">
      <c r="B134" s="156"/>
      <c r="D134" s="150" t="s">
        <v>221</v>
      </c>
      <c r="E134" s="157" t="s">
        <v>19</v>
      </c>
      <c r="F134" s="158" t="s">
        <v>245</v>
      </c>
      <c r="H134" s="159">
        <v>0.272</v>
      </c>
      <c r="I134" s="160"/>
      <c r="L134" s="156"/>
      <c r="M134" s="161"/>
      <c r="T134" s="162"/>
      <c r="AT134" s="157" t="s">
        <v>221</v>
      </c>
      <c r="AU134" s="157" t="s">
        <v>83</v>
      </c>
      <c r="AV134" s="13" t="s">
        <v>83</v>
      </c>
      <c r="AW134" s="13" t="s">
        <v>34</v>
      </c>
      <c r="AX134" s="13" t="s">
        <v>74</v>
      </c>
      <c r="AY134" s="157" t="s">
        <v>210</v>
      </c>
    </row>
    <row r="135" spans="2:51" s="15" customFormat="1" ht="11.25">
      <c r="B135" s="170"/>
      <c r="D135" s="150" t="s">
        <v>221</v>
      </c>
      <c r="E135" s="171" t="s">
        <v>19</v>
      </c>
      <c r="F135" s="172" t="s">
        <v>236</v>
      </c>
      <c r="H135" s="173">
        <v>9.336</v>
      </c>
      <c r="I135" s="174"/>
      <c r="L135" s="170"/>
      <c r="M135" s="175"/>
      <c r="T135" s="176"/>
      <c r="AT135" s="171" t="s">
        <v>221</v>
      </c>
      <c r="AU135" s="171" t="s">
        <v>83</v>
      </c>
      <c r="AV135" s="15" t="s">
        <v>217</v>
      </c>
      <c r="AW135" s="15" t="s">
        <v>34</v>
      </c>
      <c r="AX135" s="15" t="s">
        <v>81</v>
      </c>
      <c r="AY135" s="171" t="s">
        <v>210</v>
      </c>
    </row>
    <row r="136" spans="2:65" s="1" customFormat="1" ht="16.5" customHeight="1">
      <c r="B136" s="33"/>
      <c r="C136" s="132" t="s">
        <v>217</v>
      </c>
      <c r="D136" s="132" t="s">
        <v>212</v>
      </c>
      <c r="E136" s="133" t="s">
        <v>246</v>
      </c>
      <c r="F136" s="134" t="s">
        <v>247</v>
      </c>
      <c r="G136" s="135" t="s">
        <v>215</v>
      </c>
      <c r="H136" s="136">
        <v>219.286</v>
      </c>
      <c r="I136" s="137"/>
      <c r="J136" s="138">
        <f>ROUND(I136*H136,2)</f>
        <v>0</v>
      </c>
      <c r="K136" s="134" t="s">
        <v>216</v>
      </c>
      <c r="L136" s="33"/>
      <c r="M136" s="139" t="s">
        <v>19</v>
      </c>
      <c r="N136" s="140" t="s">
        <v>45</v>
      </c>
      <c r="P136" s="141">
        <f>O136*H136</f>
        <v>0</v>
      </c>
      <c r="Q136" s="141">
        <v>0</v>
      </c>
      <c r="R136" s="141">
        <f>Q136*H136</f>
        <v>0</v>
      </c>
      <c r="S136" s="141">
        <v>0</v>
      </c>
      <c r="T136" s="142">
        <f>S136*H136</f>
        <v>0</v>
      </c>
      <c r="AR136" s="143" t="s">
        <v>217</v>
      </c>
      <c r="AT136" s="143" t="s">
        <v>212</v>
      </c>
      <c r="AU136" s="143" t="s">
        <v>83</v>
      </c>
      <c r="AY136" s="18" t="s">
        <v>210</v>
      </c>
      <c r="BE136" s="144">
        <f>IF(N136="základní",J136,0)</f>
        <v>0</v>
      </c>
      <c r="BF136" s="144">
        <f>IF(N136="snížená",J136,0)</f>
        <v>0</v>
      </c>
      <c r="BG136" s="144">
        <f>IF(N136="zákl. přenesená",J136,0)</f>
        <v>0</v>
      </c>
      <c r="BH136" s="144">
        <f>IF(N136="sníž. přenesená",J136,0)</f>
        <v>0</v>
      </c>
      <c r="BI136" s="144">
        <f>IF(N136="nulová",J136,0)</f>
        <v>0</v>
      </c>
      <c r="BJ136" s="18" t="s">
        <v>81</v>
      </c>
      <c r="BK136" s="144">
        <f>ROUND(I136*H136,2)</f>
        <v>0</v>
      </c>
      <c r="BL136" s="18" t="s">
        <v>217</v>
      </c>
      <c r="BM136" s="143" t="s">
        <v>248</v>
      </c>
    </row>
    <row r="137" spans="2:47" s="1" customFormat="1" ht="11.25">
      <c r="B137" s="33"/>
      <c r="D137" s="145" t="s">
        <v>219</v>
      </c>
      <c r="F137" s="146" t="s">
        <v>249</v>
      </c>
      <c r="I137" s="147"/>
      <c r="L137" s="33"/>
      <c r="M137" s="148"/>
      <c r="T137" s="54"/>
      <c r="AT137" s="18" t="s">
        <v>219</v>
      </c>
      <c r="AU137" s="18" t="s">
        <v>83</v>
      </c>
    </row>
    <row r="138" spans="2:51" s="12" customFormat="1" ht="11.25">
      <c r="B138" s="149"/>
      <c r="D138" s="150" t="s">
        <v>221</v>
      </c>
      <c r="E138" s="151" t="s">
        <v>19</v>
      </c>
      <c r="F138" s="152" t="s">
        <v>250</v>
      </c>
      <c r="H138" s="151" t="s">
        <v>19</v>
      </c>
      <c r="I138" s="153"/>
      <c r="L138" s="149"/>
      <c r="M138" s="154"/>
      <c r="T138" s="155"/>
      <c r="AT138" s="151" t="s">
        <v>221</v>
      </c>
      <c r="AU138" s="151" t="s">
        <v>83</v>
      </c>
      <c r="AV138" s="12" t="s">
        <v>81</v>
      </c>
      <c r="AW138" s="12" t="s">
        <v>34</v>
      </c>
      <c r="AX138" s="12" t="s">
        <v>74</v>
      </c>
      <c r="AY138" s="151" t="s">
        <v>210</v>
      </c>
    </row>
    <row r="139" spans="2:51" s="12" customFormat="1" ht="11.25">
      <c r="B139" s="149"/>
      <c r="D139" s="150" t="s">
        <v>221</v>
      </c>
      <c r="E139" s="151" t="s">
        <v>19</v>
      </c>
      <c r="F139" s="152" t="s">
        <v>242</v>
      </c>
      <c r="H139" s="151" t="s">
        <v>19</v>
      </c>
      <c r="I139" s="153"/>
      <c r="L139" s="149"/>
      <c r="M139" s="154"/>
      <c r="T139" s="155"/>
      <c r="AT139" s="151" t="s">
        <v>221</v>
      </c>
      <c r="AU139" s="151" t="s">
        <v>83</v>
      </c>
      <c r="AV139" s="12" t="s">
        <v>81</v>
      </c>
      <c r="AW139" s="12" t="s">
        <v>34</v>
      </c>
      <c r="AX139" s="12" t="s">
        <v>74</v>
      </c>
      <c r="AY139" s="151" t="s">
        <v>210</v>
      </c>
    </row>
    <row r="140" spans="2:51" s="13" customFormat="1" ht="11.25">
      <c r="B140" s="156"/>
      <c r="D140" s="150" t="s">
        <v>221</v>
      </c>
      <c r="E140" s="157" t="s">
        <v>19</v>
      </c>
      <c r="F140" s="158" t="s">
        <v>251</v>
      </c>
      <c r="H140" s="159">
        <v>1.329</v>
      </c>
      <c r="I140" s="160"/>
      <c r="L140" s="156"/>
      <c r="M140" s="161"/>
      <c r="T140" s="162"/>
      <c r="AT140" s="157" t="s">
        <v>221</v>
      </c>
      <c r="AU140" s="157" t="s">
        <v>83</v>
      </c>
      <c r="AV140" s="13" t="s">
        <v>83</v>
      </c>
      <c r="AW140" s="13" t="s">
        <v>34</v>
      </c>
      <c r="AX140" s="13" t="s">
        <v>74</v>
      </c>
      <c r="AY140" s="157" t="s">
        <v>210</v>
      </c>
    </row>
    <row r="141" spans="2:51" s="13" customFormat="1" ht="11.25">
      <c r="B141" s="156"/>
      <c r="D141" s="150" t="s">
        <v>221</v>
      </c>
      <c r="E141" s="157" t="s">
        <v>19</v>
      </c>
      <c r="F141" s="158" t="s">
        <v>252</v>
      </c>
      <c r="H141" s="159">
        <v>1.408</v>
      </c>
      <c r="I141" s="160"/>
      <c r="L141" s="156"/>
      <c r="M141" s="161"/>
      <c r="T141" s="162"/>
      <c r="AT141" s="157" t="s">
        <v>221</v>
      </c>
      <c r="AU141" s="157" t="s">
        <v>83</v>
      </c>
      <c r="AV141" s="13" t="s">
        <v>83</v>
      </c>
      <c r="AW141" s="13" t="s">
        <v>34</v>
      </c>
      <c r="AX141" s="13" t="s">
        <v>74</v>
      </c>
      <c r="AY141" s="157" t="s">
        <v>210</v>
      </c>
    </row>
    <row r="142" spans="2:51" s="13" customFormat="1" ht="11.25">
      <c r="B142" s="156"/>
      <c r="D142" s="150" t="s">
        <v>221</v>
      </c>
      <c r="E142" s="157" t="s">
        <v>19</v>
      </c>
      <c r="F142" s="158" t="s">
        <v>253</v>
      </c>
      <c r="H142" s="159">
        <v>1.067</v>
      </c>
      <c r="I142" s="160"/>
      <c r="L142" s="156"/>
      <c r="M142" s="161"/>
      <c r="T142" s="162"/>
      <c r="AT142" s="157" t="s">
        <v>221</v>
      </c>
      <c r="AU142" s="157" t="s">
        <v>83</v>
      </c>
      <c r="AV142" s="13" t="s">
        <v>83</v>
      </c>
      <c r="AW142" s="13" t="s">
        <v>34</v>
      </c>
      <c r="AX142" s="13" t="s">
        <v>74</v>
      </c>
      <c r="AY142" s="157" t="s">
        <v>210</v>
      </c>
    </row>
    <row r="143" spans="2:51" s="13" customFormat="1" ht="11.25">
      <c r="B143" s="156"/>
      <c r="D143" s="150" t="s">
        <v>221</v>
      </c>
      <c r="E143" s="157" t="s">
        <v>19</v>
      </c>
      <c r="F143" s="158" t="s">
        <v>254</v>
      </c>
      <c r="H143" s="159">
        <v>1.137</v>
      </c>
      <c r="I143" s="160"/>
      <c r="L143" s="156"/>
      <c r="M143" s="161"/>
      <c r="T143" s="162"/>
      <c r="AT143" s="157" t="s">
        <v>221</v>
      </c>
      <c r="AU143" s="157" t="s">
        <v>83</v>
      </c>
      <c r="AV143" s="13" t="s">
        <v>83</v>
      </c>
      <c r="AW143" s="13" t="s">
        <v>34</v>
      </c>
      <c r="AX143" s="13" t="s">
        <v>74</v>
      </c>
      <c r="AY143" s="157" t="s">
        <v>210</v>
      </c>
    </row>
    <row r="144" spans="2:51" s="13" customFormat="1" ht="11.25">
      <c r="B144" s="156"/>
      <c r="D144" s="150" t="s">
        <v>221</v>
      </c>
      <c r="E144" s="157" t="s">
        <v>19</v>
      </c>
      <c r="F144" s="158" t="s">
        <v>255</v>
      </c>
      <c r="H144" s="159">
        <v>1.594</v>
      </c>
      <c r="I144" s="160"/>
      <c r="L144" s="156"/>
      <c r="M144" s="161"/>
      <c r="T144" s="162"/>
      <c r="AT144" s="157" t="s">
        <v>221</v>
      </c>
      <c r="AU144" s="157" t="s">
        <v>83</v>
      </c>
      <c r="AV144" s="13" t="s">
        <v>83</v>
      </c>
      <c r="AW144" s="13" t="s">
        <v>34</v>
      </c>
      <c r="AX144" s="13" t="s">
        <v>74</v>
      </c>
      <c r="AY144" s="157" t="s">
        <v>210</v>
      </c>
    </row>
    <row r="145" spans="2:51" s="13" customFormat="1" ht="11.25">
      <c r="B145" s="156"/>
      <c r="D145" s="150" t="s">
        <v>221</v>
      </c>
      <c r="E145" s="157" t="s">
        <v>19</v>
      </c>
      <c r="F145" s="158" t="s">
        <v>256</v>
      </c>
      <c r="H145" s="159">
        <v>1.584</v>
      </c>
      <c r="I145" s="160"/>
      <c r="L145" s="156"/>
      <c r="M145" s="161"/>
      <c r="T145" s="162"/>
      <c r="AT145" s="157" t="s">
        <v>221</v>
      </c>
      <c r="AU145" s="157" t="s">
        <v>83</v>
      </c>
      <c r="AV145" s="13" t="s">
        <v>83</v>
      </c>
      <c r="AW145" s="13" t="s">
        <v>34</v>
      </c>
      <c r="AX145" s="13" t="s">
        <v>74</v>
      </c>
      <c r="AY145" s="157" t="s">
        <v>210</v>
      </c>
    </row>
    <row r="146" spans="2:51" s="13" customFormat="1" ht="11.25">
      <c r="B146" s="156"/>
      <c r="D146" s="150" t="s">
        <v>221</v>
      </c>
      <c r="E146" s="157" t="s">
        <v>19</v>
      </c>
      <c r="F146" s="158" t="s">
        <v>257</v>
      </c>
      <c r="H146" s="159">
        <v>1.584</v>
      </c>
      <c r="I146" s="160"/>
      <c r="L146" s="156"/>
      <c r="M146" s="161"/>
      <c r="T146" s="162"/>
      <c r="AT146" s="157" t="s">
        <v>221</v>
      </c>
      <c r="AU146" s="157" t="s">
        <v>83</v>
      </c>
      <c r="AV146" s="13" t="s">
        <v>83</v>
      </c>
      <c r="AW146" s="13" t="s">
        <v>34</v>
      </c>
      <c r="AX146" s="13" t="s">
        <v>74</v>
      </c>
      <c r="AY146" s="157" t="s">
        <v>210</v>
      </c>
    </row>
    <row r="147" spans="2:51" s="13" customFormat="1" ht="11.25">
      <c r="B147" s="156"/>
      <c r="D147" s="150" t="s">
        <v>221</v>
      </c>
      <c r="E147" s="157" t="s">
        <v>19</v>
      </c>
      <c r="F147" s="158" t="s">
        <v>258</v>
      </c>
      <c r="H147" s="159">
        <v>1.584</v>
      </c>
      <c r="I147" s="160"/>
      <c r="L147" s="156"/>
      <c r="M147" s="161"/>
      <c r="T147" s="162"/>
      <c r="AT147" s="157" t="s">
        <v>221</v>
      </c>
      <c r="AU147" s="157" t="s">
        <v>83</v>
      </c>
      <c r="AV147" s="13" t="s">
        <v>83</v>
      </c>
      <c r="AW147" s="13" t="s">
        <v>34</v>
      </c>
      <c r="AX147" s="13" t="s">
        <v>74</v>
      </c>
      <c r="AY147" s="157" t="s">
        <v>210</v>
      </c>
    </row>
    <row r="148" spans="2:51" s="13" customFormat="1" ht="11.25">
      <c r="B148" s="156"/>
      <c r="D148" s="150" t="s">
        <v>221</v>
      </c>
      <c r="E148" s="157" t="s">
        <v>19</v>
      </c>
      <c r="F148" s="158" t="s">
        <v>259</v>
      </c>
      <c r="H148" s="159">
        <v>1.584</v>
      </c>
      <c r="I148" s="160"/>
      <c r="L148" s="156"/>
      <c r="M148" s="161"/>
      <c r="T148" s="162"/>
      <c r="AT148" s="157" t="s">
        <v>221</v>
      </c>
      <c r="AU148" s="157" t="s">
        <v>83</v>
      </c>
      <c r="AV148" s="13" t="s">
        <v>83</v>
      </c>
      <c r="AW148" s="13" t="s">
        <v>34</v>
      </c>
      <c r="AX148" s="13" t="s">
        <v>74</v>
      </c>
      <c r="AY148" s="157" t="s">
        <v>210</v>
      </c>
    </row>
    <row r="149" spans="2:51" s="14" customFormat="1" ht="11.25">
      <c r="B149" s="163"/>
      <c r="D149" s="150" t="s">
        <v>221</v>
      </c>
      <c r="E149" s="164" t="s">
        <v>19</v>
      </c>
      <c r="F149" s="165" t="s">
        <v>234</v>
      </c>
      <c r="H149" s="166">
        <v>12.871</v>
      </c>
      <c r="I149" s="167"/>
      <c r="L149" s="163"/>
      <c r="M149" s="168"/>
      <c r="T149" s="169"/>
      <c r="AT149" s="164" t="s">
        <v>221</v>
      </c>
      <c r="AU149" s="164" t="s">
        <v>83</v>
      </c>
      <c r="AV149" s="14" t="s">
        <v>91</v>
      </c>
      <c r="AW149" s="14" t="s">
        <v>34</v>
      </c>
      <c r="AX149" s="14" t="s">
        <v>74</v>
      </c>
      <c r="AY149" s="164" t="s">
        <v>210</v>
      </c>
    </row>
    <row r="150" spans="2:51" s="12" customFormat="1" ht="11.25">
      <c r="B150" s="149"/>
      <c r="D150" s="150" t="s">
        <v>221</v>
      </c>
      <c r="E150" s="151" t="s">
        <v>19</v>
      </c>
      <c r="F150" s="152" t="s">
        <v>260</v>
      </c>
      <c r="H150" s="151" t="s">
        <v>19</v>
      </c>
      <c r="I150" s="153"/>
      <c r="L150" s="149"/>
      <c r="M150" s="154"/>
      <c r="T150" s="155"/>
      <c r="AT150" s="151" t="s">
        <v>221</v>
      </c>
      <c r="AU150" s="151" t="s">
        <v>83</v>
      </c>
      <c r="AV150" s="12" t="s">
        <v>81</v>
      </c>
      <c r="AW150" s="12" t="s">
        <v>34</v>
      </c>
      <c r="AX150" s="12" t="s">
        <v>74</v>
      </c>
      <c r="AY150" s="151" t="s">
        <v>210</v>
      </c>
    </row>
    <row r="151" spans="2:51" s="12" customFormat="1" ht="11.25">
      <c r="B151" s="149"/>
      <c r="D151" s="150" t="s">
        <v>221</v>
      </c>
      <c r="E151" s="151" t="s">
        <v>19</v>
      </c>
      <c r="F151" s="152" t="s">
        <v>261</v>
      </c>
      <c r="H151" s="151" t="s">
        <v>19</v>
      </c>
      <c r="I151" s="153"/>
      <c r="L151" s="149"/>
      <c r="M151" s="154"/>
      <c r="T151" s="155"/>
      <c r="AT151" s="151" t="s">
        <v>221</v>
      </c>
      <c r="AU151" s="151" t="s">
        <v>83</v>
      </c>
      <c r="AV151" s="12" t="s">
        <v>81</v>
      </c>
      <c r="AW151" s="12" t="s">
        <v>34</v>
      </c>
      <c r="AX151" s="12" t="s">
        <v>74</v>
      </c>
      <c r="AY151" s="151" t="s">
        <v>210</v>
      </c>
    </row>
    <row r="152" spans="2:51" s="13" customFormat="1" ht="11.25">
      <c r="B152" s="156"/>
      <c r="D152" s="150" t="s">
        <v>221</v>
      </c>
      <c r="E152" s="157" t="s">
        <v>19</v>
      </c>
      <c r="F152" s="158" t="s">
        <v>231</v>
      </c>
      <c r="H152" s="159">
        <v>30.033</v>
      </c>
      <c r="I152" s="160"/>
      <c r="L152" s="156"/>
      <c r="M152" s="161"/>
      <c r="T152" s="162"/>
      <c r="AT152" s="157" t="s">
        <v>221</v>
      </c>
      <c r="AU152" s="157" t="s">
        <v>83</v>
      </c>
      <c r="AV152" s="13" t="s">
        <v>83</v>
      </c>
      <c r="AW152" s="13" t="s">
        <v>34</v>
      </c>
      <c r="AX152" s="13" t="s">
        <v>74</v>
      </c>
      <c r="AY152" s="157" t="s">
        <v>210</v>
      </c>
    </row>
    <row r="153" spans="2:51" s="13" customFormat="1" ht="11.25">
      <c r="B153" s="156"/>
      <c r="D153" s="150" t="s">
        <v>221</v>
      </c>
      <c r="E153" s="157" t="s">
        <v>19</v>
      </c>
      <c r="F153" s="158" t="s">
        <v>232</v>
      </c>
      <c r="H153" s="159">
        <v>9.66</v>
      </c>
      <c r="I153" s="160"/>
      <c r="L153" s="156"/>
      <c r="M153" s="161"/>
      <c r="T153" s="162"/>
      <c r="AT153" s="157" t="s">
        <v>221</v>
      </c>
      <c r="AU153" s="157" t="s">
        <v>83</v>
      </c>
      <c r="AV153" s="13" t="s">
        <v>83</v>
      </c>
      <c r="AW153" s="13" t="s">
        <v>34</v>
      </c>
      <c r="AX153" s="13" t="s">
        <v>74</v>
      </c>
      <c r="AY153" s="157" t="s">
        <v>210</v>
      </c>
    </row>
    <row r="154" spans="2:51" s="13" customFormat="1" ht="11.25">
      <c r="B154" s="156"/>
      <c r="D154" s="150" t="s">
        <v>221</v>
      </c>
      <c r="E154" s="157" t="s">
        <v>19</v>
      </c>
      <c r="F154" s="158" t="s">
        <v>233</v>
      </c>
      <c r="H154" s="159">
        <v>77.628</v>
      </c>
      <c r="I154" s="160"/>
      <c r="L154" s="156"/>
      <c r="M154" s="161"/>
      <c r="T154" s="162"/>
      <c r="AT154" s="157" t="s">
        <v>221</v>
      </c>
      <c r="AU154" s="157" t="s">
        <v>83</v>
      </c>
      <c r="AV154" s="13" t="s">
        <v>83</v>
      </c>
      <c r="AW154" s="13" t="s">
        <v>34</v>
      </c>
      <c r="AX154" s="13" t="s">
        <v>74</v>
      </c>
      <c r="AY154" s="157" t="s">
        <v>210</v>
      </c>
    </row>
    <row r="155" spans="2:51" s="14" customFormat="1" ht="11.25">
      <c r="B155" s="163"/>
      <c r="D155" s="150" t="s">
        <v>221</v>
      </c>
      <c r="E155" s="164" t="s">
        <v>19</v>
      </c>
      <c r="F155" s="165" t="s">
        <v>234</v>
      </c>
      <c r="H155" s="166">
        <v>117.321</v>
      </c>
      <c r="I155" s="167"/>
      <c r="L155" s="163"/>
      <c r="M155" s="168"/>
      <c r="T155" s="169"/>
      <c r="AT155" s="164" t="s">
        <v>221</v>
      </c>
      <c r="AU155" s="164" t="s">
        <v>83</v>
      </c>
      <c r="AV155" s="14" t="s">
        <v>91</v>
      </c>
      <c r="AW155" s="14" t="s">
        <v>34</v>
      </c>
      <c r="AX155" s="14" t="s">
        <v>74</v>
      </c>
      <c r="AY155" s="164" t="s">
        <v>210</v>
      </c>
    </row>
    <row r="156" spans="2:51" s="12" customFormat="1" ht="11.25">
      <c r="B156" s="149"/>
      <c r="D156" s="150" t="s">
        <v>221</v>
      </c>
      <c r="E156" s="151" t="s">
        <v>19</v>
      </c>
      <c r="F156" s="152" t="s">
        <v>262</v>
      </c>
      <c r="H156" s="151" t="s">
        <v>19</v>
      </c>
      <c r="I156" s="153"/>
      <c r="L156" s="149"/>
      <c r="M156" s="154"/>
      <c r="T156" s="155"/>
      <c r="AT156" s="151" t="s">
        <v>221</v>
      </c>
      <c r="AU156" s="151" t="s">
        <v>83</v>
      </c>
      <c r="AV156" s="12" t="s">
        <v>81</v>
      </c>
      <c r="AW156" s="12" t="s">
        <v>34</v>
      </c>
      <c r="AX156" s="12" t="s">
        <v>74</v>
      </c>
      <c r="AY156" s="151" t="s">
        <v>210</v>
      </c>
    </row>
    <row r="157" spans="2:51" s="13" customFormat="1" ht="11.25">
      <c r="B157" s="156"/>
      <c r="D157" s="150" t="s">
        <v>221</v>
      </c>
      <c r="E157" s="157" t="s">
        <v>19</v>
      </c>
      <c r="F157" s="158" t="s">
        <v>263</v>
      </c>
      <c r="H157" s="159">
        <v>1.982</v>
      </c>
      <c r="I157" s="160"/>
      <c r="L157" s="156"/>
      <c r="M157" s="161"/>
      <c r="T157" s="162"/>
      <c r="AT157" s="157" t="s">
        <v>221</v>
      </c>
      <c r="AU157" s="157" t="s">
        <v>83</v>
      </c>
      <c r="AV157" s="13" t="s">
        <v>83</v>
      </c>
      <c r="AW157" s="13" t="s">
        <v>34</v>
      </c>
      <c r="AX157" s="13" t="s">
        <v>74</v>
      </c>
      <c r="AY157" s="157" t="s">
        <v>210</v>
      </c>
    </row>
    <row r="158" spans="2:51" s="13" customFormat="1" ht="11.25">
      <c r="B158" s="156"/>
      <c r="D158" s="150" t="s">
        <v>221</v>
      </c>
      <c r="E158" s="157" t="s">
        <v>19</v>
      </c>
      <c r="F158" s="158" t="s">
        <v>264</v>
      </c>
      <c r="H158" s="159">
        <v>0.059</v>
      </c>
      <c r="I158" s="160"/>
      <c r="L158" s="156"/>
      <c r="M158" s="161"/>
      <c r="T158" s="162"/>
      <c r="AT158" s="157" t="s">
        <v>221</v>
      </c>
      <c r="AU158" s="157" t="s">
        <v>83</v>
      </c>
      <c r="AV158" s="13" t="s">
        <v>83</v>
      </c>
      <c r="AW158" s="13" t="s">
        <v>34</v>
      </c>
      <c r="AX158" s="13" t="s">
        <v>74</v>
      </c>
      <c r="AY158" s="157" t="s">
        <v>210</v>
      </c>
    </row>
    <row r="159" spans="2:51" s="14" customFormat="1" ht="11.25">
      <c r="B159" s="163"/>
      <c r="D159" s="150" t="s">
        <v>221</v>
      </c>
      <c r="E159" s="164" t="s">
        <v>19</v>
      </c>
      <c r="F159" s="165" t="s">
        <v>234</v>
      </c>
      <c r="H159" s="166">
        <v>2.041</v>
      </c>
      <c r="I159" s="167"/>
      <c r="L159" s="163"/>
      <c r="M159" s="168"/>
      <c r="T159" s="169"/>
      <c r="AT159" s="164" t="s">
        <v>221</v>
      </c>
      <c r="AU159" s="164" t="s">
        <v>83</v>
      </c>
      <c r="AV159" s="14" t="s">
        <v>91</v>
      </c>
      <c r="AW159" s="14" t="s">
        <v>34</v>
      </c>
      <c r="AX159" s="14" t="s">
        <v>74</v>
      </c>
      <c r="AY159" s="164" t="s">
        <v>210</v>
      </c>
    </row>
    <row r="160" spans="2:51" s="12" customFormat="1" ht="11.25">
      <c r="B160" s="149"/>
      <c r="D160" s="150" t="s">
        <v>221</v>
      </c>
      <c r="E160" s="151" t="s">
        <v>19</v>
      </c>
      <c r="F160" s="152" t="s">
        <v>265</v>
      </c>
      <c r="H160" s="151" t="s">
        <v>19</v>
      </c>
      <c r="I160" s="153"/>
      <c r="L160" s="149"/>
      <c r="M160" s="154"/>
      <c r="T160" s="155"/>
      <c r="AT160" s="151" t="s">
        <v>221</v>
      </c>
      <c r="AU160" s="151" t="s">
        <v>83</v>
      </c>
      <c r="AV160" s="12" t="s">
        <v>81</v>
      </c>
      <c r="AW160" s="12" t="s">
        <v>34</v>
      </c>
      <c r="AX160" s="12" t="s">
        <v>74</v>
      </c>
      <c r="AY160" s="151" t="s">
        <v>210</v>
      </c>
    </row>
    <row r="161" spans="2:51" s="13" customFormat="1" ht="11.25">
      <c r="B161" s="156"/>
      <c r="D161" s="150" t="s">
        <v>221</v>
      </c>
      <c r="E161" s="157" t="s">
        <v>19</v>
      </c>
      <c r="F161" s="158" t="s">
        <v>266</v>
      </c>
      <c r="H161" s="159">
        <v>87.053</v>
      </c>
      <c r="I161" s="160"/>
      <c r="L161" s="156"/>
      <c r="M161" s="161"/>
      <c r="T161" s="162"/>
      <c r="AT161" s="157" t="s">
        <v>221</v>
      </c>
      <c r="AU161" s="157" t="s">
        <v>83</v>
      </c>
      <c r="AV161" s="13" t="s">
        <v>83</v>
      </c>
      <c r="AW161" s="13" t="s">
        <v>34</v>
      </c>
      <c r="AX161" s="13" t="s">
        <v>74</v>
      </c>
      <c r="AY161" s="157" t="s">
        <v>210</v>
      </c>
    </row>
    <row r="162" spans="2:51" s="15" customFormat="1" ht="11.25">
      <c r="B162" s="170"/>
      <c r="D162" s="150" t="s">
        <v>221</v>
      </c>
      <c r="E162" s="171" t="s">
        <v>19</v>
      </c>
      <c r="F162" s="172" t="s">
        <v>236</v>
      </c>
      <c r="H162" s="173">
        <v>219.286</v>
      </c>
      <c r="I162" s="174"/>
      <c r="L162" s="170"/>
      <c r="M162" s="175"/>
      <c r="T162" s="176"/>
      <c r="AT162" s="171" t="s">
        <v>221</v>
      </c>
      <c r="AU162" s="171" t="s">
        <v>83</v>
      </c>
      <c r="AV162" s="15" t="s">
        <v>217</v>
      </c>
      <c r="AW162" s="15" t="s">
        <v>34</v>
      </c>
      <c r="AX162" s="15" t="s">
        <v>81</v>
      </c>
      <c r="AY162" s="171" t="s">
        <v>210</v>
      </c>
    </row>
    <row r="163" spans="2:65" s="1" customFormat="1" ht="16.5" customHeight="1">
      <c r="B163" s="33"/>
      <c r="C163" s="132" t="s">
        <v>267</v>
      </c>
      <c r="D163" s="132" t="s">
        <v>212</v>
      </c>
      <c r="E163" s="133" t="s">
        <v>268</v>
      </c>
      <c r="F163" s="134" t="s">
        <v>269</v>
      </c>
      <c r="G163" s="135" t="s">
        <v>270</v>
      </c>
      <c r="H163" s="136">
        <v>138.25</v>
      </c>
      <c r="I163" s="137"/>
      <c r="J163" s="138">
        <f>ROUND(I163*H163,2)</f>
        <v>0</v>
      </c>
      <c r="K163" s="134" t="s">
        <v>216</v>
      </c>
      <c r="L163" s="33"/>
      <c r="M163" s="139" t="s">
        <v>19</v>
      </c>
      <c r="N163" s="140" t="s">
        <v>45</v>
      </c>
      <c r="P163" s="141">
        <f>O163*H163</f>
        <v>0</v>
      </c>
      <c r="Q163" s="141">
        <v>0.0007</v>
      </c>
      <c r="R163" s="141">
        <f>Q163*H163</f>
        <v>0.096775</v>
      </c>
      <c r="S163" s="141">
        <v>0</v>
      </c>
      <c r="T163" s="142">
        <f>S163*H163</f>
        <v>0</v>
      </c>
      <c r="AR163" s="143" t="s">
        <v>217</v>
      </c>
      <c r="AT163" s="143" t="s">
        <v>212</v>
      </c>
      <c r="AU163" s="143" t="s">
        <v>83</v>
      </c>
      <c r="AY163" s="18" t="s">
        <v>210</v>
      </c>
      <c r="BE163" s="144">
        <f>IF(N163="základní",J163,0)</f>
        <v>0</v>
      </c>
      <c r="BF163" s="144">
        <f>IF(N163="snížená",J163,0)</f>
        <v>0</v>
      </c>
      <c r="BG163" s="144">
        <f>IF(N163="zákl. přenesená",J163,0)</f>
        <v>0</v>
      </c>
      <c r="BH163" s="144">
        <f>IF(N163="sníž. přenesená",J163,0)</f>
        <v>0</v>
      </c>
      <c r="BI163" s="144">
        <f>IF(N163="nulová",J163,0)</f>
        <v>0</v>
      </c>
      <c r="BJ163" s="18" t="s">
        <v>81</v>
      </c>
      <c r="BK163" s="144">
        <f>ROUND(I163*H163,2)</f>
        <v>0</v>
      </c>
      <c r="BL163" s="18" t="s">
        <v>217</v>
      </c>
      <c r="BM163" s="143" t="s">
        <v>271</v>
      </c>
    </row>
    <row r="164" spans="2:47" s="1" customFormat="1" ht="11.25">
      <c r="B164" s="33"/>
      <c r="D164" s="145" t="s">
        <v>219</v>
      </c>
      <c r="F164" s="146" t="s">
        <v>272</v>
      </c>
      <c r="I164" s="147"/>
      <c r="L164" s="33"/>
      <c r="M164" s="148"/>
      <c r="T164" s="54"/>
      <c r="AT164" s="18" t="s">
        <v>219</v>
      </c>
      <c r="AU164" s="18" t="s">
        <v>83</v>
      </c>
    </row>
    <row r="165" spans="2:51" s="12" customFormat="1" ht="11.25">
      <c r="B165" s="149"/>
      <c r="D165" s="150" t="s">
        <v>221</v>
      </c>
      <c r="E165" s="151" t="s">
        <v>19</v>
      </c>
      <c r="F165" s="152" t="s">
        <v>229</v>
      </c>
      <c r="H165" s="151" t="s">
        <v>19</v>
      </c>
      <c r="I165" s="153"/>
      <c r="L165" s="149"/>
      <c r="M165" s="154"/>
      <c r="T165" s="155"/>
      <c r="AT165" s="151" t="s">
        <v>221</v>
      </c>
      <c r="AU165" s="151" t="s">
        <v>83</v>
      </c>
      <c r="AV165" s="12" t="s">
        <v>81</v>
      </c>
      <c r="AW165" s="12" t="s">
        <v>34</v>
      </c>
      <c r="AX165" s="12" t="s">
        <v>74</v>
      </c>
      <c r="AY165" s="151" t="s">
        <v>210</v>
      </c>
    </row>
    <row r="166" spans="2:51" s="12" customFormat="1" ht="11.25">
      <c r="B166" s="149"/>
      <c r="D166" s="150" t="s">
        <v>221</v>
      </c>
      <c r="E166" s="151" t="s">
        <v>19</v>
      </c>
      <c r="F166" s="152" t="s">
        <v>230</v>
      </c>
      <c r="H166" s="151" t="s">
        <v>19</v>
      </c>
      <c r="I166" s="153"/>
      <c r="L166" s="149"/>
      <c r="M166" s="154"/>
      <c r="T166" s="155"/>
      <c r="AT166" s="151" t="s">
        <v>221</v>
      </c>
      <c r="AU166" s="151" t="s">
        <v>83</v>
      </c>
      <c r="AV166" s="12" t="s">
        <v>81</v>
      </c>
      <c r="AW166" s="12" t="s">
        <v>34</v>
      </c>
      <c r="AX166" s="12" t="s">
        <v>74</v>
      </c>
      <c r="AY166" s="151" t="s">
        <v>210</v>
      </c>
    </row>
    <row r="167" spans="2:51" s="13" customFormat="1" ht="11.25">
      <c r="B167" s="156"/>
      <c r="D167" s="150" t="s">
        <v>221</v>
      </c>
      <c r="E167" s="157" t="s">
        <v>19</v>
      </c>
      <c r="F167" s="158" t="s">
        <v>273</v>
      </c>
      <c r="H167" s="159">
        <v>35.25</v>
      </c>
      <c r="I167" s="160"/>
      <c r="L167" s="156"/>
      <c r="M167" s="161"/>
      <c r="T167" s="162"/>
      <c r="AT167" s="157" t="s">
        <v>221</v>
      </c>
      <c r="AU167" s="157" t="s">
        <v>83</v>
      </c>
      <c r="AV167" s="13" t="s">
        <v>83</v>
      </c>
      <c r="AW167" s="13" t="s">
        <v>34</v>
      </c>
      <c r="AX167" s="13" t="s">
        <v>74</v>
      </c>
      <c r="AY167" s="157" t="s">
        <v>210</v>
      </c>
    </row>
    <row r="168" spans="2:51" s="13" customFormat="1" ht="11.25">
      <c r="B168" s="156"/>
      <c r="D168" s="150" t="s">
        <v>221</v>
      </c>
      <c r="E168" s="157" t="s">
        <v>19</v>
      </c>
      <c r="F168" s="158" t="s">
        <v>274</v>
      </c>
      <c r="H168" s="159">
        <v>11.5</v>
      </c>
      <c r="I168" s="160"/>
      <c r="L168" s="156"/>
      <c r="M168" s="161"/>
      <c r="T168" s="162"/>
      <c r="AT168" s="157" t="s">
        <v>221</v>
      </c>
      <c r="AU168" s="157" t="s">
        <v>83</v>
      </c>
      <c r="AV168" s="13" t="s">
        <v>83</v>
      </c>
      <c r="AW168" s="13" t="s">
        <v>34</v>
      </c>
      <c r="AX168" s="13" t="s">
        <v>74</v>
      </c>
      <c r="AY168" s="157" t="s">
        <v>210</v>
      </c>
    </row>
    <row r="169" spans="2:51" s="13" customFormat="1" ht="11.25">
      <c r="B169" s="156"/>
      <c r="D169" s="150" t="s">
        <v>221</v>
      </c>
      <c r="E169" s="157" t="s">
        <v>19</v>
      </c>
      <c r="F169" s="158" t="s">
        <v>275</v>
      </c>
      <c r="H169" s="159">
        <v>91.5</v>
      </c>
      <c r="I169" s="160"/>
      <c r="L169" s="156"/>
      <c r="M169" s="161"/>
      <c r="T169" s="162"/>
      <c r="AT169" s="157" t="s">
        <v>221</v>
      </c>
      <c r="AU169" s="157" t="s">
        <v>83</v>
      </c>
      <c r="AV169" s="13" t="s">
        <v>83</v>
      </c>
      <c r="AW169" s="13" t="s">
        <v>34</v>
      </c>
      <c r="AX169" s="13" t="s">
        <v>74</v>
      </c>
      <c r="AY169" s="157" t="s">
        <v>210</v>
      </c>
    </row>
    <row r="170" spans="2:51" s="15" customFormat="1" ht="11.25">
      <c r="B170" s="170"/>
      <c r="D170" s="150" t="s">
        <v>221</v>
      </c>
      <c r="E170" s="171" t="s">
        <v>19</v>
      </c>
      <c r="F170" s="172" t="s">
        <v>236</v>
      </c>
      <c r="H170" s="173">
        <v>138.25</v>
      </c>
      <c r="I170" s="174"/>
      <c r="L170" s="170"/>
      <c r="M170" s="175"/>
      <c r="T170" s="176"/>
      <c r="AT170" s="171" t="s">
        <v>221</v>
      </c>
      <c r="AU170" s="171" t="s">
        <v>83</v>
      </c>
      <c r="AV170" s="15" t="s">
        <v>217</v>
      </c>
      <c r="AW170" s="15" t="s">
        <v>34</v>
      </c>
      <c r="AX170" s="15" t="s">
        <v>81</v>
      </c>
      <c r="AY170" s="171" t="s">
        <v>210</v>
      </c>
    </row>
    <row r="171" spans="2:65" s="1" customFormat="1" ht="24.2" customHeight="1">
      <c r="B171" s="33"/>
      <c r="C171" s="132" t="s">
        <v>276</v>
      </c>
      <c r="D171" s="132" t="s">
        <v>212</v>
      </c>
      <c r="E171" s="133" t="s">
        <v>277</v>
      </c>
      <c r="F171" s="134" t="s">
        <v>278</v>
      </c>
      <c r="G171" s="135" t="s">
        <v>270</v>
      </c>
      <c r="H171" s="136">
        <v>138.25</v>
      </c>
      <c r="I171" s="137"/>
      <c r="J171" s="138">
        <f>ROUND(I171*H171,2)</f>
        <v>0</v>
      </c>
      <c r="K171" s="134" t="s">
        <v>216</v>
      </c>
      <c r="L171" s="33"/>
      <c r="M171" s="139" t="s">
        <v>19</v>
      </c>
      <c r="N171" s="140" t="s">
        <v>45</v>
      </c>
      <c r="P171" s="141">
        <f>O171*H171</f>
        <v>0</v>
      </c>
      <c r="Q171" s="141">
        <v>0</v>
      </c>
      <c r="R171" s="141">
        <f>Q171*H171</f>
        <v>0</v>
      </c>
      <c r="S171" s="141">
        <v>0</v>
      </c>
      <c r="T171" s="142">
        <f>S171*H171</f>
        <v>0</v>
      </c>
      <c r="AR171" s="143" t="s">
        <v>217</v>
      </c>
      <c r="AT171" s="143" t="s">
        <v>212</v>
      </c>
      <c r="AU171" s="143" t="s">
        <v>83</v>
      </c>
      <c r="AY171" s="18" t="s">
        <v>210</v>
      </c>
      <c r="BE171" s="144">
        <f>IF(N171="základní",J171,0)</f>
        <v>0</v>
      </c>
      <c r="BF171" s="144">
        <f>IF(N171="snížená",J171,0)</f>
        <v>0</v>
      </c>
      <c r="BG171" s="144">
        <f>IF(N171="zákl. přenesená",J171,0)</f>
        <v>0</v>
      </c>
      <c r="BH171" s="144">
        <f>IF(N171="sníž. přenesená",J171,0)</f>
        <v>0</v>
      </c>
      <c r="BI171" s="144">
        <f>IF(N171="nulová",J171,0)</f>
        <v>0</v>
      </c>
      <c r="BJ171" s="18" t="s">
        <v>81</v>
      </c>
      <c r="BK171" s="144">
        <f>ROUND(I171*H171,2)</f>
        <v>0</v>
      </c>
      <c r="BL171" s="18" t="s">
        <v>217</v>
      </c>
      <c r="BM171" s="143" t="s">
        <v>279</v>
      </c>
    </row>
    <row r="172" spans="2:47" s="1" customFormat="1" ht="11.25">
      <c r="B172" s="33"/>
      <c r="D172" s="145" t="s">
        <v>219</v>
      </c>
      <c r="F172" s="146" t="s">
        <v>280</v>
      </c>
      <c r="I172" s="147"/>
      <c r="L172" s="33"/>
      <c r="M172" s="148"/>
      <c r="T172" s="54"/>
      <c r="AT172" s="18" t="s">
        <v>219</v>
      </c>
      <c r="AU172" s="18" t="s">
        <v>83</v>
      </c>
    </row>
    <row r="173" spans="2:65" s="1" customFormat="1" ht="21.75" customHeight="1">
      <c r="B173" s="33"/>
      <c r="C173" s="132" t="s">
        <v>281</v>
      </c>
      <c r="D173" s="132" t="s">
        <v>212</v>
      </c>
      <c r="E173" s="133" t="s">
        <v>282</v>
      </c>
      <c r="F173" s="134" t="s">
        <v>283</v>
      </c>
      <c r="G173" s="135" t="s">
        <v>215</v>
      </c>
      <c r="H173" s="136">
        <v>45.18</v>
      </c>
      <c r="I173" s="137"/>
      <c r="J173" s="138">
        <f>ROUND(I173*H173,2)</f>
        <v>0</v>
      </c>
      <c r="K173" s="134" t="s">
        <v>216</v>
      </c>
      <c r="L173" s="33"/>
      <c r="M173" s="139" t="s">
        <v>19</v>
      </c>
      <c r="N173" s="140" t="s">
        <v>45</v>
      </c>
      <c r="P173" s="141">
        <f>O173*H173</f>
        <v>0</v>
      </c>
      <c r="Q173" s="141">
        <v>0.00046</v>
      </c>
      <c r="R173" s="141">
        <f>Q173*H173</f>
        <v>0.0207828</v>
      </c>
      <c r="S173" s="141">
        <v>0</v>
      </c>
      <c r="T173" s="142">
        <f>S173*H173</f>
        <v>0</v>
      </c>
      <c r="AR173" s="143" t="s">
        <v>217</v>
      </c>
      <c r="AT173" s="143" t="s">
        <v>212</v>
      </c>
      <c r="AU173" s="143" t="s">
        <v>83</v>
      </c>
      <c r="AY173" s="18" t="s">
        <v>210</v>
      </c>
      <c r="BE173" s="144">
        <f>IF(N173="základní",J173,0)</f>
        <v>0</v>
      </c>
      <c r="BF173" s="144">
        <f>IF(N173="snížená",J173,0)</f>
        <v>0</v>
      </c>
      <c r="BG173" s="144">
        <f>IF(N173="zákl. přenesená",J173,0)</f>
        <v>0</v>
      </c>
      <c r="BH173" s="144">
        <f>IF(N173="sníž. přenesená",J173,0)</f>
        <v>0</v>
      </c>
      <c r="BI173" s="144">
        <f>IF(N173="nulová",J173,0)</f>
        <v>0</v>
      </c>
      <c r="BJ173" s="18" t="s">
        <v>81</v>
      </c>
      <c r="BK173" s="144">
        <f>ROUND(I173*H173,2)</f>
        <v>0</v>
      </c>
      <c r="BL173" s="18" t="s">
        <v>217</v>
      </c>
      <c r="BM173" s="143" t="s">
        <v>284</v>
      </c>
    </row>
    <row r="174" spans="2:47" s="1" customFormat="1" ht="11.25">
      <c r="B174" s="33"/>
      <c r="D174" s="145" t="s">
        <v>219</v>
      </c>
      <c r="F174" s="146" t="s">
        <v>285</v>
      </c>
      <c r="I174" s="147"/>
      <c r="L174" s="33"/>
      <c r="M174" s="148"/>
      <c r="T174" s="54"/>
      <c r="AT174" s="18" t="s">
        <v>219</v>
      </c>
      <c r="AU174" s="18" t="s">
        <v>83</v>
      </c>
    </row>
    <row r="175" spans="2:65" s="1" customFormat="1" ht="24.2" customHeight="1">
      <c r="B175" s="33"/>
      <c r="C175" s="132" t="s">
        <v>286</v>
      </c>
      <c r="D175" s="132" t="s">
        <v>212</v>
      </c>
      <c r="E175" s="133" t="s">
        <v>287</v>
      </c>
      <c r="F175" s="134" t="s">
        <v>288</v>
      </c>
      <c r="G175" s="135" t="s">
        <v>215</v>
      </c>
      <c r="H175" s="136">
        <v>45.18</v>
      </c>
      <c r="I175" s="137"/>
      <c r="J175" s="138">
        <f>ROUND(I175*H175,2)</f>
        <v>0</v>
      </c>
      <c r="K175" s="134" t="s">
        <v>216</v>
      </c>
      <c r="L175" s="33"/>
      <c r="M175" s="139" t="s">
        <v>19</v>
      </c>
      <c r="N175" s="140" t="s">
        <v>45</v>
      </c>
      <c r="P175" s="141">
        <f>O175*H175</f>
        <v>0</v>
      </c>
      <c r="Q175" s="141">
        <v>0</v>
      </c>
      <c r="R175" s="141">
        <f>Q175*H175</f>
        <v>0</v>
      </c>
      <c r="S175" s="141">
        <v>0</v>
      </c>
      <c r="T175" s="142">
        <f>S175*H175</f>
        <v>0</v>
      </c>
      <c r="AR175" s="143" t="s">
        <v>217</v>
      </c>
      <c r="AT175" s="143" t="s">
        <v>212</v>
      </c>
      <c r="AU175" s="143" t="s">
        <v>83</v>
      </c>
      <c r="AY175" s="18" t="s">
        <v>210</v>
      </c>
      <c r="BE175" s="144">
        <f>IF(N175="základní",J175,0)</f>
        <v>0</v>
      </c>
      <c r="BF175" s="144">
        <f>IF(N175="snížená",J175,0)</f>
        <v>0</v>
      </c>
      <c r="BG175" s="144">
        <f>IF(N175="zákl. přenesená",J175,0)</f>
        <v>0</v>
      </c>
      <c r="BH175" s="144">
        <f>IF(N175="sníž. přenesená",J175,0)</f>
        <v>0</v>
      </c>
      <c r="BI175" s="144">
        <f>IF(N175="nulová",J175,0)</f>
        <v>0</v>
      </c>
      <c r="BJ175" s="18" t="s">
        <v>81</v>
      </c>
      <c r="BK175" s="144">
        <f>ROUND(I175*H175,2)</f>
        <v>0</v>
      </c>
      <c r="BL175" s="18" t="s">
        <v>217</v>
      </c>
      <c r="BM175" s="143" t="s">
        <v>289</v>
      </c>
    </row>
    <row r="176" spans="2:47" s="1" customFormat="1" ht="11.25">
      <c r="B176" s="33"/>
      <c r="D176" s="145" t="s">
        <v>219</v>
      </c>
      <c r="F176" s="146" t="s">
        <v>290</v>
      </c>
      <c r="I176" s="147"/>
      <c r="L176" s="33"/>
      <c r="M176" s="148"/>
      <c r="T176" s="54"/>
      <c r="AT176" s="18" t="s">
        <v>219</v>
      </c>
      <c r="AU176" s="18" t="s">
        <v>83</v>
      </c>
    </row>
    <row r="177" spans="2:63" s="11" customFormat="1" ht="22.9" customHeight="1">
      <c r="B177" s="120"/>
      <c r="D177" s="121" t="s">
        <v>73</v>
      </c>
      <c r="E177" s="130" t="s">
        <v>83</v>
      </c>
      <c r="F177" s="130" t="s">
        <v>291</v>
      </c>
      <c r="I177" s="123"/>
      <c r="J177" s="131">
        <f>BK177</f>
        <v>0</v>
      </c>
      <c r="L177" s="120"/>
      <c r="M177" s="125"/>
      <c r="P177" s="126">
        <f>SUM(P178:P253)</f>
        <v>0</v>
      </c>
      <c r="R177" s="126">
        <f>SUM(R178:R253)</f>
        <v>373.3362551</v>
      </c>
      <c r="T177" s="127">
        <f>SUM(T178:T253)</f>
        <v>0</v>
      </c>
      <c r="AR177" s="121" t="s">
        <v>81</v>
      </c>
      <c r="AT177" s="128" t="s">
        <v>73</v>
      </c>
      <c r="AU177" s="128" t="s">
        <v>81</v>
      </c>
      <c r="AY177" s="121" t="s">
        <v>210</v>
      </c>
      <c r="BK177" s="129">
        <f>SUM(BK178:BK253)</f>
        <v>0</v>
      </c>
    </row>
    <row r="178" spans="2:65" s="1" customFormat="1" ht="16.5" customHeight="1">
      <c r="B178" s="33"/>
      <c r="C178" s="132" t="s">
        <v>292</v>
      </c>
      <c r="D178" s="132" t="s">
        <v>212</v>
      </c>
      <c r="E178" s="133" t="s">
        <v>293</v>
      </c>
      <c r="F178" s="134" t="s">
        <v>294</v>
      </c>
      <c r="G178" s="135" t="s">
        <v>295</v>
      </c>
      <c r="H178" s="136">
        <v>1</v>
      </c>
      <c r="I178" s="137"/>
      <c r="J178" s="138">
        <f>ROUND(I178*H178,2)</f>
        <v>0</v>
      </c>
      <c r="K178" s="134" t="s">
        <v>296</v>
      </c>
      <c r="L178" s="33"/>
      <c r="M178" s="139" t="s">
        <v>19</v>
      </c>
      <c r="N178" s="140" t="s">
        <v>45</v>
      </c>
      <c r="P178" s="141">
        <f>O178*H178</f>
        <v>0</v>
      </c>
      <c r="Q178" s="141">
        <v>0</v>
      </c>
      <c r="R178" s="141">
        <f>Q178*H178</f>
        <v>0</v>
      </c>
      <c r="S178" s="141">
        <v>0</v>
      </c>
      <c r="T178" s="142">
        <f>S178*H178</f>
        <v>0</v>
      </c>
      <c r="AR178" s="143" t="s">
        <v>217</v>
      </c>
      <c r="AT178" s="143" t="s">
        <v>212</v>
      </c>
      <c r="AU178" s="143" t="s">
        <v>83</v>
      </c>
      <c r="AY178" s="18" t="s">
        <v>210</v>
      </c>
      <c r="BE178" s="144">
        <f>IF(N178="základní",J178,0)</f>
        <v>0</v>
      </c>
      <c r="BF178" s="144">
        <f>IF(N178="snížená",J178,0)</f>
        <v>0</v>
      </c>
      <c r="BG178" s="144">
        <f>IF(N178="zákl. přenesená",J178,0)</f>
        <v>0</v>
      </c>
      <c r="BH178" s="144">
        <f>IF(N178="sníž. přenesená",J178,0)</f>
        <v>0</v>
      </c>
      <c r="BI178" s="144">
        <f>IF(N178="nulová",J178,0)</f>
        <v>0</v>
      </c>
      <c r="BJ178" s="18" t="s">
        <v>81</v>
      </c>
      <c r="BK178" s="144">
        <f>ROUND(I178*H178,2)</f>
        <v>0</v>
      </c>
      <c r="BL178" s="18" t="s">
        <v>217</v>
      </c>
      <c r="BM178" s="143" t="s">
        <v>297</v>
      </c>
    </row>
    <row r="179" spans="2:51" s="12" customFormat="1" ht="11.25">
      <c r="B179" s="149"/>
      <c r="D179" s="150" t="s">
        <v>221</v>
      </c>
      <c r="E179" s="151" t="s">
        <v>19</v>
      </c>
      <c r="F179" s="152" t="s">
        <v>298</v>
      </c>
      <c r="H179" s="151" t="s">
        <v>19</v>
      </c>
      <c r="I179" s="153"/>
      <c r="L179" s="149"/>
      <c r="M179" s="154"/>
      <c r="T179" s="155"/>
      <c r="AT179" s="151" t="s">
        <v>221</v>
      </c>
      <c r="AU179" s="151" t="s">
        <v>83</v>
      </c>
      <c r="AV179" s="12" t="s">
        <v>81</v>
      </c>
      <c r="AW179" s="12" t="s">
        <v>34</v>
      </c>
      <c r="AX179" s="12" t="s">
        <v>74</v>
      </c>
      <c r="AY179" s="151" t="s">
        <v>210</v>
      </c>
    </row>
    <row r="180" spans="2:51" s="13" customFormat="1" ht="11.25">
      <c r="B180" s="156"/>
      <c r="D180" s="150" t="s">
        <v>221</v>
      </c>
      <c r="E180" s="157" t="s">
        <v>19</v>
      </c>
      <c r="F180" s="158" t="s">
        <v>81</v>
      </c>
      <c r="H180" s="159">
        <v>1</v>
      </c>
      <c r="I180" s="160"/>
      <c r="L180" s="156"/>
      <c r="M180" s="161"/>
      <c r="T180" s="162"/>
      <c r="AT180" s="157" t="s">
        <v>221</v>
      </c>
      <c r="AU180" s="157" t="s">
        <v>83</v>
      </c>
      <c r="AV180" s="13" t="s">
        <v>83</v>
      </c>
      <c r="AW180" s="13" t="s">
        <v>34</v>
      </c>
      <c r="AX180" s="13" t="s">
        <v>81</v>
      </c>
      <c r="AY180" s="157" t="s">
        <v>210</v>
      </c>
    </row>
    <row r="181" spans="2:65" s="1" customFormat="1" ht="21.75" customHeight="1">
      <c r="B181" s="33"/>
      <c r="C181" s="132" t="s">
        <v>299</v>
      </c>
      <c r="D181" s="132" t="s">
        <v>212</v>
      </c>
      <c r="E181" s="133" t="s">
        <v>300</v>
      </c>
      <c r="F181" s="134" t="s">
        <v>301</v>
      </c>
      <c r="G181" s="135" t="s">
        <v>215</v>
      </c>
      <c r="H181" s="136">
        <v>4.312</v>
      </c>
      <c r="I181" s="137"/>
      <c r="J181" s="138">
        <f>ROUND(I181*H181,2)</f>
        <v>0</v>
      </c>
      <c r="K181" s="134" t="s">
        <v>216</v>
      </c>
      <c r="L181" s="33"/>
      <c r="M181" s="139" t="s">
        <v>19</v>
      </c>
      <c r="N181" s="140" t="s">
        <v>45</v>
      </c>
      <c r="P181" s="141">
        <f>O181*H181</f>
        <v>0</v>
      </c>
      <c r="Q181" s="141">
        <v>2.50187</v>
      </c>
      <c r="R181" s="141">
        <f>Q181*H181</f>
        <v>10.78806344</v>
      </c>
      <c r="S181" s="141">
        <v>0</v>
      </c>
      <c r="T181" s="142">
        <f>S181*H181</f>
        <v>0</v>
      </c>
      <c r="AR181" s="143" t="s">
        <v>217</v>
      </c>
      <c r="AT181" s="143" t="s">
        <v>212</v>
      </c>
      <c r="AU181" s="143" t="s">
        <v>83</v>
      </c>
      <c r="AY181" s="18" t="s">
        <v>210</v>
      </c>
      <c r="BE181" s="144">
        <f>IF(N181="základní",J181,0)</f>
        <v>0</v>
      </c>
      <c r="BF181" s="144">
        <f>IF(N181="snížená",J181,0)</f>
        <v>0</v>
      </c>
      <c r="BG181" s="144">
        <f>IF(N181="zákl. přenesená",J181,0)</f>
        <v>0</v>
      </c>
      <c r="BH181" s="144">
        <f>IF(N181="sníž. přenesená",J181,0)</f>
        <v>0</v>
      </c>
      <c r="BI181" s="144">
        <f>IF(N181="nulová",J181,0)</f>
        <v>0</v>
      </c>
      <c r="BJ181" s="18" t="s">
        <v>81</v>
      </c>
      <c r="BK181" s="144">
        <f>ROUND(I181*H181,2)</f>
        <v>0</v>
      </c>
      <c r="BL181" s="18" t="s">
        <v>217</v>
      </c>
      <c r="BM181" s="143" t="s">
        <v>302</v>
      </c>
    </row>
    <row r="182" spans="2:47" s="1" customFormat="1" ht="11.25">
      <c r="B182" s="33"/>
      <c r="D182" s="145" t="s">
        <v>219</v>
      </c>
      <c r="F182" s="146" t="s">
        <v>303</v>
      </c>
      <c r="I182" s="147"/>
      <c r="L182" s="33"/>
      <c r="M182" s="148"/>
      <c r="T182" s="54"/>
      <c r="AT182" s="18" t="s">
        <v>219</v>
      </c>
      <c r="AU182" s="18" t="s">
        <v>83</v>
      </c>
    </row>
    <row r="183" spans="2:51" s="12" customFormat="1" ht="11.25">
      <c r="B183" s="149"/>
      <c r="D183" s="150" t="s">
        <v>221</v>
      </c>
      <c r="E183" s="151" t="s">
        <v>19</v>
      </c>
      <c r="F183" s="152" t="s">
        <v>242</v>
      </c>
      <c r="H183" s="151" t="s">
        <v>19</v>
      </c>
      <c r="I183" s="153"/>
      <c r="L183" s="149"/>
      <c r="M183" s="154"/>
      <c r="T183" s="155"/>
      <c r="AT183" s="151" t="s">
        <v>221</v>
      </c>
      <c r="AU183" s="151" t="s">
        <v>83</v>
      </c>
      <c r="AV183" s="12" t="s">
        <v>81</v>
      </c>
      <c r="AW183" s="12" t="s">
        <v>34</v>
      </c>
      <c r="AX183" s="12" t="s">
        <v>74</v>
      </c>
      <c r="AY183" s="151" t="s">
        <v>210</v>
      </c>
    </row>
    <row r="184" spans="2:51" s="13" customFormat="1" ht="11.25">
      <c r="B184" s="156"/>
      <c r="D184" s="150" t="s">
        <v>221</v>
      </c>
      <c r="E184" s="157" t="s">
        <v>19</v>
      </c>
      <c r="F184" s="158" t="s">
        <v>304</v>
      </c>
      <c r="H184" s="159">
        <v>1.171</v>
      </c>
      <c r="I184" s="160"/>
      <c r="L184" s="156"/>
      <c r="M184" s="161"/>
      <c r="T184" s="162"/>
      <c r="AT184" s="157" t="s">
        <v>221</v>
      </c>
      <c r="AU184" s="157" t="s">
        <v>83</v>
      </c>
      <c r="AV184" s="13" t="s">
        <v>83</v>
      </c>
      <c r="AW184" s="13" t="s">
        <v>34</v>
      </c>
      <c r="AX184" s="13" t="s">
        <v>74</v>
      </c>
      <c r="AY184" s="157" t="s">
        <v>210</v>
      </c>
    </row>
    <row r="185" spans="2:51" s="13" customFormat="1" ht="11.25">
      <c r="B185" s="156"/>
      <c r="D185" s="150" t="s">
        <v>221</v>
      </c>
      <c r="E185" s="157" t="s">
        <v>19</v>
      </c>
      <c r="F185" s="158" t="s">
        <v>305</v>
      </c>
      <c r="H185" s="159">
        <v>1.503</v>
      </c>
      <c r="I185" s="160"/>
      <c r="L185" s="156"/>
      <c r="M185" s="161"/>
      <c r="T185" s="162"/>
      <c r="AT185" s="157" t="s">
        <v>221</v>
      </c>
      <c r="AU185" s="157" t="s">
        <v>83</v>
      </c>
      <c r="AV185" s="13" t="s">
        <v>83</v>
      </c>
      <c r="AW185" s="13" t="s">
        <v>34</v>
      </c>
      <c r="AX185" s="13" t="s">
        <v>74</v>
      </c>
      <c r="AY185" s="157" t="s">
        <v>210</v>
      </c>
    </row>
    <row r="186" spans="2:51" s="13" customFormat="1" ht="11.25">
      <c r="B186" s="156"/>
      <c r="D186" s="150" t="s">
        <v>221</v>
      </c>
      <c r="E186" s="157" t="s">
        <v>19</v>
      </c>
      <c r="F186" s="158" t="s">
        <v>306</v>
      </c>
      <c r="H186" s="159">
        <v>1.638</v>
      </c>
      <c r="I186" s="160"/>
      <c r="L186" s="156"/>
      <c r="M186" s="161"/>
      <c r="T186" s="162"/>
      <c r="AT186" s="157" t="s">
        <v>221</v>
      </c>
      <c r="AU186" s="157" t="s">
        <v>83</v>
      </c>
      <c r="AV186" s="13" t="s">
        <v>83</v>
      </c>
      <c r="AW186" s="13" t="s">
        <v>34</v>
      </c>
      <c r="AX186" s="13" t="s">
        <v>74</v>
      </c>
      <c r="AY186" s="157" t="s">
        <v>210</v>
      </c>
    </row>
    <row r="187" spans="2:51" s="15" customFormat="1" ht="11.25">
      <c r="B187" s="170"/>
      <c r="D187" s="150" t="s">
        <v>221</v>
      </c>
      <c r="E187" s="171" t="s">
        <v>19</v>
      </c>
      <c r="F187" s="172" t="s">
        <v>236</v>
      </c>
      <c r="H187" s="173">
        <v>4.312</v>
      </c>
      <c r="I187" s="174"/>
      <c r="L187" s="170"/>
      <c r="M187" s="175"/>
      <c r="T187" s="176"/>
      <c r="AT187" s="171" t="s">
        <v>221</v>
      </c>
      <c r="AU187" s="171" t="s">
        <v>83</v>
      </c>
      <c r="AV187" s="15" t="s">
        <v>217</v>
      </c>
      <c r="AW187" s="15" t="s">
        <v>34</v>
      </c>
      <c r="AX187" s="15" t="s">
        <v>81</v>
      </c>
      <c r="AY187" s="171" t="s">
        <v>210</v>
      </c>
    </row>
    <row r="188" spans="2:65" s="1" customFormat="1" ht="21.75" customHeight="1">
      <c r="B188" s="33"/>
      <c r="C188" s="132" t="s">
        <v>307</v>
      </c>
      <c r="D188" s="132" t="s">
        <v>212</v>
      </c>
      <c r="E188" s="133" t="s">
        <v>308</v>
      </c>
      <c r="F188" s="134" t="s">
        <v>309</v>
      </c>
      <c r="G188" s="135" t="s">
        <v>215</v>
      </c>
      <c r="H188" s="136">
        <v>0.067</v>
      </c>
      <c r="I188" s="137"/>
      <c r="J188" s="138">
        <f>ROUND(I188*H188,2)</f>
        <v>0</v>
      </c>
      <c r="K188" s="134" t="s">
        <v>216</v>
      </c>
      <c r="L188" s="33"/>
      <c r="M188" s="139" t="s">
        <v>19</v>
      </c>
      <c r="N188" s="140" t="s">
        <v>45</v>
      </c>
      <c r="P188" s="141">
        <f>O188*H188</f>
        <v>0</v>
      </c>
      <c r="Q188" s="141">
        <v>2.30102</v>
      </c>
      <c r="R188" s="141">
        <f>Q188*H188</f>
        <v>0.15416834</v>
      </c>
      <c r="S188" s="141">
        <v>0</v>
      </c>
      <c r="T188" s="142">
        <f>S188*H188</f>
        <v>0</v>
      </c>
      <c r="AR188" s="143" t="s">
        <v>217</v>
      </c>
      <c r="AT188" s="143" t="s">
        <v>212</v>
      </c>
      <c r="AU188" s="143" t="s">
        <v>83</v>
      </c>
      <c r="AY188" s="18" t="s">
        <v>210</v>
      </c>
      <c r="BE188" s="144">
        <f>IF(N188="základní",J188,0)</f>
        <v>0</v>
      </c>
      <c r="BF188" s="144">
        <f>IF(N188="snížená",J188,0)</f>
        <v>0</v>
      </c>
      <c r="BG188" s="144">
        <f>IF(N188="zákl. přenesená",J188,0)</f>
        <v>0</v>
      </c>
      <c r="BH188" s="144">
        <f>IF(N188="sníž. přenesená",J188,0)</f>
        <v>0</v>
      </c>
      <c r="BI188" s="144">
        <f>IF(N188="nulová",J188,0)</f>
        <v>0</v>
      </c>
      <c r="BJ188" s="18" t="s">
        <v>81</v>
      </c>
      <c r="BK188" s="144">
        <f>ROUND(I188*H188,2)</f>
        <v>0</v>
      </c>
      <c r="BL188" s="18" t="s">
        <v>217</v>
      </c>
      <c r="BM188" s="143" t="s">
        <v>310</v>
      </c>
    </row>
    <row r="189" spans="2:47" s="1" customFormat="1" ht="11.25">
      <c r="B189" s="33"/>
      <c r="D189" s="145" t="s">
        <v>219</v>
      </c>
      <c r="F189" s="146" t="s">
        <v>311</v>
      </c>
      <c r="I189" s="147"/>
      <c r="L189" s="33"/>
      <c r="M189" s="148"/>
      <c r="T189" s="54"/>
      <c r="AT189" s="18" t="s">
        <v>219</v>
      </c>
      <c r="AU189" s="18" t="s">
        <v>83</v>
      </c>
    </row>
    <row r="190" spans="2:51" s="12" customFormat="1" ht="11.25">
      <c r="B190" s="149"/>
      <c r="D190" s="150" t="s">
        <v>221</v>
      </c>
      <c r="E190" s="151" t="s">
        <v>19</v>
      </c>
      <c r="F190" s="152" t="s">
        <v>312</v>
      </c>
      <c r="H190" s="151" t="s">
        <v>19</v>
      </c>
      <c r="I190" s="153"/>
      <c r="L190" s="149"/>
      <c r="M190" s="154"/>
      <c r="T190" s="155"/>
      <c r="AT190" s="151" t="s">
        <v>221</v>
      </c>
      <c r="AU190" s="151" t="s">
        <v>83</v>
      </c>
      <c r="AV190" s="12" t="s">
        <v>81</v>
      </c>
      <c r="AW190" s="12" t="s">
        <v>34</v>
      </c>
      <c r="AX190" s="12" t="s">
        <v>74</v>
      </c>
      <c r="AY190" s="151" t="s">
        <v>210</v>
      </c>
    </row>
    <row r="191" spans="2:51" s="13" customFormat="1" ht="11.25">
      <c r="B191" s="156"/>
      <c r="D191" s="150" t="s">
        <v>221</v>
      </c>
      <c r="E191" s="157" t="s">
        <v>19</v>
      </c>
      <c r="F191" s="158" t="s">
        <v>313</v>
      </c>
      <c r="H191" s="159">
        <v>0.067</v>
      </c>
      <c r="I191" s="160"/>
      <c r="L191" s="156"/>
      <c r="M191" s="161"/>
      <c r="T191" s="162"/>
      <c r="AT191" s="157" t="s">
        <v>221</v>
      </c>
      <c r="AU191" s="157" t="s">
        <v>83</v>
      </c>
      <c r="AV191" s="13" t="s">
        <v>83</v>
      </c>
      <c r="AW191" s="13" t="s">
        <v>34</v>
      </c>
      <c r="AX191" s="13" t="s">
        <v>81</v>
      </c>
      <c r="AY191" s="157" t="s">
        <v>210</v>
      </c>
    </row>
    <row r="192" spans="2:65" s="1" customFormat="1" ht="21.75" customHeight="1">
      <c r="B192" s="33"/>
      <c r="C192" s="132" t="s">
        <v>314</v>
      </c>
      <c r="D192" s="132" t="s">
        <v>212</v>
      </c>
      <c r="E192" s="133" t="s">
        <v>315</v>
      </c>
      <c r="F192" s="134" t="s">
        <v>316</v>
      </c>
      <c r="G192" s="135" t="s">
        <v>215</v>
      </c>
      <c r="H192" s="136">
        <v>13.257</v>
      </c>
      <c r="I192" s="137"/>
      <c r="J192" s="138">
        <f>ROUND(I192*H192,2)</f>
        <v>0</v>
      </c>
      <c r="K192" s="134" t="s">
        <v>216</v>
      </c>
      <c r="L192" s="33"/>
      <c r="M192" s="139" t="s">
        <v>19</v>
      </c>
      <c r="N192" s="140" t="s">
        <v>45</v>
      </c>
      <c r="P192" s="141">
        <f>O192*H192</f>
        <v>0</v>
      </c>
      <c r="Q192" s="141">
        <v>2.50187</v>
      </c>
      <c r="R192" s="141">
        <f>Q192*H192</f>
        <v>33.16729058999999</v>
      </c>
      <c r="S192" s="141">
        <v>0</v>
      </c>
      <c r="T192" s="142">
        <f>S192*H192</f>
        <v>0</v>
      </c>
      <c r="AR192" s="143" t="s">
        <v>217</v>
      </c>
      <c r="AT192" s="143" t="s">
        <v>212</v>
      </c>
      <c r="AU192" s="143" t="s">
        <v>83</v>
      </c>
      <c r="AY192" s="18" t="s">
        <v>210</v>
      </c>
      <c r="BE192" s="144">
        <f>IF(N192="základní",J192,0)</f>
        <v>0</v>
      </c>
      <c r="BF192" s="144">
        <f>IF(N192="snížená",J192,0)</f>
        <v>0</v>
      </c>
      <c r="BG192" s="144">
        <f>IF(N192="zákl. přenesená",J192,0)</f>
        <v>0</v>
      </c>
      <c r="BH192" s="144">
        <f>IF(N192="sníž. přenesená",J192,0)</f>
        <v>0</v>
      </c>
      <c r="BI192" s="144">
        <f>IF(N192="nulová",J192,0)</f>
        <v>0</v>
      </c>
      <c r="BJ192" s="18" t="s">
        <v>81</v>
      </c>
      <c r="BK192" s="144">
        <f>ROUND(I192*H192,2)</f>
        <v>0</v>
      </c>
      <c r="BL192" s="18" t="s">
        <v>217</v>
      </c>
      <c r="BM192" s="143" t="s">
        <v>317</v>
      </c>
    </row>
    <row r="193" spans="2:47" s="1" customFormat="1" ht="11.25">
      <c r="B193" s="33"/>
      <c r="D193" s="145" t="s">
        <v>219</v>
      </c>
      <c r="F193" s="146" t="s">
        <v>318</v>
      </c>
      <c r="I193" s="147"/>
      <c r="L193" s="33"/>
      <c r="M193" s="148"/>
      <c r="T193" s="54"/>
      <c r="AT193" s="18" t="s">
        <v>219</v>
      </c>
      <c r="AU193" s="18" t="s">
        <v>83</v>
      </c>
    </row>
    <row r="194" spans="2:51" s="12" customFormat="1" ht="11.25">
      <c r="B194" s="149"/>
      <c r="D194" s="150" t="s">
        <v>221</v>
      </c>
      <c r="E194" s="151" t="s">
        <v>19</v>
      </c>
      <c r="F194" s="152" t="s">
        <v>319</v>
      </c>
      <c r="H194" s="151" t="s">
        <v>19</v>
      </c>
      <c r="I194" s="153"/>
      <c r="L194" s="149"/>
      <c r="M194" s="154"/>
      <c r="T194" s="155"/>
      <c r="AT194" s="151" t="s">
        <v>221</v>
      </c>
      <c r="AU194" s="151" t="s">
        <v>83</v>
      </c>
      <c r="AV194" s="12" t="s">
        <v>81</v>
      </c>
      <c r="AW194" s="12" t="s">
        <v>34</v>
      </c>
      <c r="AX194" s="12" t="s">
        <v>74</v>
      </c>
      <c r="AY194" s="151" t="s">
        <v>210</v>
      </c>
    </row>
    <row r="195" spans="2:51" s="13" customFormat="1" ht="11.25">
      <c r="B195" s="156"/>
      <c r="D195" s="150" t="s">
        <v>221</v>
      </c>
      <c r="E195" s="157" t="s">
        <v>19</v>
      </c>
      <c r="F195" s="158" t="s">
        <v>320</v>
      </c>
      <c r="H195" s="159">
        <v>0.997</v>
      </c>
      <c r="I195" s="160"/>
      <c r="L195" s="156"/>
      <c r="M195" s="161"/>
      <c r="T195" s="162"/>
      <c r="AT195" s="157" t="s">
        <v>221</v>
      </c>
      <c r="AU195" s="157" t="s">
        <v>83</v>
      </c>
      <c r="AV195" s="13" t="s">
        <v>83</v>
      </c>
      <c r="AW195" s="13" t="s">
        <v>34</v>
      </c>
      <c r="AX195" s="13" t="s">
        <v>74</v>
      </c>
      <c r="AY195" s="157" t="s">
        <v>210</v>
      </c>
    </row>
    <row r="196" spans="2:51" s="13" customFormat="1" ht="11.25">
      <c r="B196" s="156"/>
      <c r="D196" s="150" t="s">
        <v>221</v>
      </c>
      <c r="E196" s="157" t="s">
        <v>19</v>
      </c>
      <c r="F196" s="158" t="s">
        <v>321</v>
      </c>
      <c r="H196" s="159">
        <v>0.173</v>
      </c>
      <c r="I196" s="160"/>
      <c r="L196" s="156"/>
      <c r="M196" s="161"/>
      <c r="T196" s="162"/>
      <c r="AT196" s="157" t="s">
        <v>221</v>
      </c>
      <c r="AU196" s="157" t="s">
        <v>83</v>
      </c>
      <c r="AV196" s="13" t="s">
        <v>83</v>
      </c>
      <c r="AW196" s="13" t="s">
        <v>34</v>
      </c>
      <c r="AX196" s="13" t="s">
        <v>74</v>
      </c>
      <c r="AY196" s="157" t="s">
        <v>210</v>
      </c>
    </row>
    <row r="197" spans="2:51" s="13" customFormat="1" ht="11.25">
      <c r="B197" s="156"/>
      <c r="D197" s="150" t="s">
        <v>221</v>
      </c>
      <c r="E197" s="157" t="s">
        <v>19</v>
      </c>
      <c r="F197" s="158" t="s">
        <v>322</v>
      </c>
      <c r="H197" s="159">
        <v>0.2</v>
      </c>
      <c r="I197" s="160"/>
      <c r="L197" s="156"/>
      <c r="M197" s="161"/>
      <c r="T197" s="162"/>
      <c r="AT197" s="157" t="s">
        <v>221</v>
      </c>
      <c r="AU197" s="157" t="s">
        <v>83</v>
      </c>
      <c r="AV197" s="13" t="s">
        <v>83</v>
      </c>
      <c r="AW197" s="13" t="s">
        <v>34</v>
      </c>
      <c r="AX197" s="13" t="s">
        <v>74</v>
      </c>
      <c r="AY197" s="157" t="s">
        <v>210</v>
      </c>
    </row>
    <row r="198" spans="2:51" s="13" customFormat="1" ht="11.25">
      <c r="B198" s="156"/>
      <c r="D198" s="150" t="s">
        <v>221</v>
      </c>
      <c r="E198" s="157" t="s">
        <v>19</v>
      </c>
      <c r="F198" s="158" t="s">
        <v>323</v>
      </c>
      <c r="H198" s="159">
        <v>0.2</v>
      </c>
      <c r="I198" s="160"/>
      <c r="L198" s="156"/>
      <c r="M198" s="161"/>
      <c r="T198" s="162"/>
      <c r="AT198" s="157" t="s">
        <v>221</v>
      </c>
      <c r="AU198" s="157" t="s">
        <v>83</v>
      </c>
      <c r="AV198" s="13" t="s">
        <v>83</v>
      </c>
      <c r="AW198" s="13" t="s">
        <v>34</v>
      </c>
      <c r="AX198" s="13" t="s">
        <v>74</v>
      </c>
      <c r="AY198" s="157" t="s">
        <v>210</v>
      </c>
    </row>
    <row r="199" spans="2:51" s="13" customFormat="1" ht="11.25">
      <c r="B199" s="156"/>
      <c r="D199" s="150" t="s">
        <v>221</v>
      </c>
      <c r="E199" s="157" t="s">
        <v>19</v>
      </c>
      <c r="F199" s="158" t="s">
        <v>324</v>
      </c>
      <c r="H199" s="159">
        <v>1.45</v>
      </c>
      <c r="I199" s="160"/>
      <c r="L199" s="156"/>
      <c r="M199" s="161"/>
      <c r="T199" s="162"/>
      <c r="AT199" s="157" t="s">
        <v>221</v>
      </c>
      <c r="AU199" s="157" t="s">
        <v>83</v>
      </c>
      <c r="AV199" s="13" t="s">
        <v>83</v>
      </c>
      <c r="AW199" s="13" t="s">
        <v>34</v>
      </c>
      <c r="AX199" s="13" t="s">
        <v>74</v>
      </c>
      <c r="AY199" s="157" t="s">
        <v>210</v>
      </c>
    </row>
    <row r="200" spans="2:51" s="13" customFormat="1" ht="11.25">
      <c r="B200" s="156"/>
      <c r="D200" s="150" t="s">
        <v>221</v>
      </c>
      <c r="E200" s="157" t="s">
        <v>19</v>
      </c>
      <c r="F200" s="158" t="s">
        <v>325</v>
      </c>
      <c r="H200" s="159">
        <v>1.099</v>
      </c>
      <c r="I200" s="160"/>
      <c r="L200" s="156"/>
      <c r="M200" s="161"/>
      <c r="T200" s="162"/>
      <c r="AT200" s="157" t="s">
        <v>221</v>
      </c>
      <c r="AU200" s="157" t="s">
        <v>83</v>
      </c>
      <c r="AV200" s="13" t="s">
        <v>83</v>
      </c>
      <c r="AW200" s="13" t="s">
        <v>34</v>
      </c>
      <c r="AX200" s="13" t="s">
        <v>74</v>
      </c>
      <c r="AY200" s="157" t="s">
        <v>210</v>
      </c>
    </row>
    <row r="201" spans="2:51" s="13" customFormat="1" ht="11.25">
      <c r="B201" s="156"/>
      <c r="D201" s="150" t="s">
        <v>221</v>
      </c>
      <c r="E201" s="157" t="s">
        <v>19</v>
      </c>
      <c r="F201" s="158" t="s">
        <v>326</v>
      </c>
      <c r="H201" s="159">
        <v>1.642</v>
      </c>
      <c r="I201" s="160"/>
      <c r="L201" s="156"/>
      <c r="M201" s="161"/>
      <c r="T201" s="162"/>
      <c r="AT201" s="157" t="s">
        <v>221</v>
      </c>
      <c r="AU201" s="157" t="s">
        <v>83</v>
      </c>
      <c r="AV201" s="13" t="s">
        <v>83</v>
      </c>
      <c r="AW201" s="13" t="s">
        <v>34</v>
      </c>
      <c r="AX201" s="13" t="s">
        <v>74</v>
      </c>
      <c r="AY201" s="157" t="s">
        <v>210</v>
      </c>
    </row>
    <row r="202" spans="2:51" s="13" customFormat="1" ht="11.25">
      <c r="B202" s="156"/>
      <c r="D202" s="150" t="s">
        <v>221</v>
      </c>
      <c r="E202" s="157" t="s">
        <v>19</v>
      </c>
      <c r="F202" s="158" t="s">
        <v>327</v>
      </c>
      <c r="H202" s="159">
        <v>1.632</v>
      </c>
      <c r="I202" s="160"/>
      <c r="L202" s="156"/>
      <c r="M202" s="161"/>
      <c r="T202" s="162"/>
      <c r="AT202" s="157" t="s">
        <v>221</v>
      </c>
      <c r="AU202" s="157" t="s">
        <v>83</v>
      </c>
      <c r="AV202" s="13" t="s">
        <v>83</v>
      </c>
      <c r="AW202" s="13" t="s">
        <v>34</v>
      </c>
      <c r="AX202" s="13" t="s">
        <v>74</v>
      </c>
      <c r="AY202" s="157" t="s">
        <v>210</v>
      </c>
    </row>
    <row r="203" spans="2:51" s="13" customFormat="1" ht="11.25">
      <c r="B203" s="156"/>
      <c r="D203" s="150" t="s">
        <v>221</v>
      </c>
      <c r="E203" s="157" t="s">
        <v>19</v>
      </c>
      <c r="F203" s="158" t="s">
        <v>328</v>
      </c>
      <c r="H203" s="159">
        <v>1.632</v>
      </c>
      <c r="I203" s="160"/>
      <c r="L203" s="156"/>
      <c r="M203" s="161"/>
      <c r="T203" s="162"/>
      <c r="AT203" s="157" t="s">
        <v>221</v>
      </c>
      <c r="AU203" s="157" t="s">
        <v>83</v>
      </c>
      <c r="AV203" s="13" t="s">
        <v>83</v>
      </c>
      <c r="AW203" s="13" t="s">
        <v>34</v>
      </c>
      <c r="AX203" s="13" t="s">
        <v>74</v>
      </c>
      <c r="AY203" s="157" t="s">
        <v>210</v>
      </c>
    </row>
    <row r="204" spans="2:51" s="13" customFormat="1" ht="11.25">
      <c r="B204" s="156"/>
      <c r="D204" s="150" t="s">
        <v>221</v>
      </c>
      <c r="E204" s="157" t="s">
        <v>19</v>
      </c>
      <c r="F204" s="158" t="s">
        <v>329</v>
      </c>
      <c r="H204" s="159">
        <v>1.632</v>
      </c>
      <c r="I204" s="160"/>
      <c r="L204" s="156"/>
      <c r="M204" s="161"/>
      <c r="T204" s="162"/>
      <c r="AT204" s="157" t="s">
        <v>221</v>
      </c>
      <c r="AU204" s="157" t="s">
        <v>83</v>
      </c>
      <c r="AV204" s="13" t="s">
        <v>83</v>
      </c>
      <c r="AW204" s="13" t="s">
        <v>34</v>
      </c>
      <c r="AX204" s="13" t="s">
        <v>74</v>
      </c>
      <c r="AY204" s="157" t="s">
        <v>210</v>
      </c>
    </row>
    <row r="205" spans="2:51" s="13" customFormat="1" ht="11.25">
      <c r="B205" s="156"/>
      <c r="D205" s="150" t="s">
        <v>221</v>
      </c>
      <c r="E205" s="157" t="s">
        <v>19</v>
      </c>
      <c r="F205" s="158" t="s">
        <v>330</v>
      </c>
      <c r="H205" s="159">
        <v>1.632</v>
      </c>
      <c r="I205" s="160"/>
      <c r="L205" s="156"/>
      <c r="M205" s="161"/>
      <c r="T205" s="162"/>
      <c r="AT205" s="157" t="s">
        <v>221</v>
      </c>
      <c r="AU205" s="157" t="s">
        <v>83</v>
      </c>
      <c r="AV205" s="13" t="s">
        <v>83</v>
      </c>
      <c r="AW205" s="13" t="s">
        <v>34</v>
      </c>
      <c r="AX205" s="13" t="s">
        <v>74</v>
      </c>
      <c r="AY205" s="157" t="s">
        <v>210</v>
      </c>
    </row>
    <row r="206" spans="2:51" s="13" customFormat="1" ht="11.25">
      <c r="B206" s="156"/>
      <c r="D206" s="150" t="s">
        <v>221</v>
      </c>
      <c r="E206" s="157" t="s">
        <v>19</v>
      </c>
      <c r="F206" s="158" t="s">
        <v>331</v>
      </c>
      <c r="H206" s="159">
        <v>0.968</v>
      </c>
      <c r="I206" s="160"/>
      <c r="L206" s="156"/>
      <c r="M206" s="161"/>
      <c r="T206" s="162"/>
      <c r="AT206" s="157" t="s">
        <v>221</v>
      </c>
      <c r="AU206" s="157" t="s">
        <v>83</v>
      </c>
      <c r="AV206" s="13" t="s">
        <v>83</v>
      </c>
      <c r="AW206" s="13" t="s">
        <v>34</v>
      </c>
      <c r="AX206" s="13" t="s">
        <v>74</v>
      </c>
      <c r="AY206" s="157" t="s">
        <v>210</v>
      </c>
    </row>
    <row r="207" spans="2:51" s="15" customFormat="1" ht="11.25">
      <c r="B207" s="170"/>
      <c r="D207" s="150" t="s">
        <v>221</v>
      </c>
      <c r="E207" s="171" t="s">
        <v>19</v>
      </c>
      <c r="F207" s="172" t="s">
        <v>236</v>
      </c>
      <c r="H207" s="173">
        <v>13.257</v>
      </c>
      <c r="I207" s="174"/>
      <c r="L207" s="170"/>
      <c r="M207" s="175"/>
      <c r="T207" s="176"/>
      <c r="AT207" s="171" t="s">
        <v>221</v>
      </c>
      <c r="AU207" s="171" t="s">
        <v>83</v>
      </c>
      <c r="AV207" s="15" t="s">
        <v>217</v>
      </c>
      <c r="AW207" s="15" t="s">
        <v>34</v>
      </c>
      <c r="AX207" s="15" t="s">
        <v>81</v>
      </c>
      <c r="AY207" s="171" t="s">
        <v>210</v>
      </c>
    </row>
    <row r="208" spans="2:65" s="1" customFormat="1" ht="16.5" customHeight="1">
      <c r="B208" s="33"/>
      <c r="C208" s="132" t="s">
        <v>332</v>
      </c>
      <c r="D208" s="132" t="s">
        <v>212</v>
      </c>
      <c r="E208" s="133" t="s">
        <v>333</v>
      </c>
      <c r="F208" s="134" t="s">
        <v>334</v>
      </c>
      <c r="G208" s="135" t="s">
        <v>270</v>
      </c>
      <c r="H208" s="136">
        <v>42.951</v>
      </c>
      <c r="I208" s="137"/>
      <c r="J208" s="138">
        <f>ROUND(I208*H208,2)</f>
        <v>0</v>
      </c>
      <c r="K208" s="134" t="s">
        <v>216</v>
      </c>
      <c r="L208" s="33"/>
      <c r="M208" s="139" t="s">
        <v>19</v>
      </c>
      <c r="N208" s="140" t="s">
        <v>45</v>
      </c>
      <c r="P208" s="141">
        <f>O208*H208</f>
        <v>0</v>
      </c>
      <c r="Q208" s="141">
        <v>0.00264</v>
      </c>
      <c r="R208" s="141">
        <f>Q208*H208</f>
        <v>0.11339064</v>
      </c>
      <c r="S208" s="141">
        <v>0</v>
      </c>
      <c r="T208" s="142">
        <f>S208*H208</f>
        <v>0</v>
      </c>
      <c r="AR208" s="143" t="s">
        <v>217</v>
      </c>
      <c r="AT208" s="143" t="s">
        <v>212</v>
      </c>
      <c r="AU208" s="143" t="s">
        <v>83</v>
      </c>
      <c r="AY208" s="18" t="s">
        <v>210</v>
      </c>
      <c r="BE208" s="144">
        <f>IF(N208="základní",J208,0)</f>
        <v>0</v>
      </c>
      <c r="BF208" s="144">
        <f>IF(N208="snížená",J208,0)</f>
        <v>0</v>
      </c>
      <c r="BG208" s="144">
        <f>IF(N208="zákl. přenesená",J208,0)</f>
        <v>0</v>
      </c>
      <c r="BH208" s="144">
        <f>IF(N208="sníž. přenesená",J208,0)</f>
        <v>0</v>
      </c>
      <c r="BI208" s="144">
        <f>IF(N208="nulová",J208,0)</f>
        <v>0</v>
      </c>
      <c r="BJ208" s="18" t="s">
        <v>81</v>
      </c>
      <c r="BK208" s="144">
        <f>ROUND(I208*H208,2)</f>
        <v>0</v>
      </c>
      <c r="BL208" s="18" t="s">
        <v>217</v>
      </c>
      <c r="BM208" s="143" t="s">
        <v>335</v>
      </c>
    </row>
    <row r="209" spans="2:47" s="1" customFormat="1" ht="11.25">
      <c r="B209" s="33"/>
      <c r="D209" s="145" t="s">
        <v>219</v>
      </c>
      <c r="F209" s="146" t="s">
        <v>336</v>
      </c>
      <c r="I209" s="147"/>
      <c r="L209" s="33"/>
      <c r="M209" s="148"/>
      <c r="T209" s="54"/>
      <c r="AT209" s="18" t="s">
        <v>219</v>
      </c>
      <c r="AU209" s="18" t="s">
        <v>83</v>
      </c>
    </row>
    <row r="210" spans="2:51" s="12" customFormat="1" ht="11.25">
      <c r="B210" s="149"/>
      <c r="D210" s="150" t="s">
        <v>221</v>
      </c>
      <c r="E210" s="151" t="s">
        <v>19</v>
      </c>
      <c r="F210" s="152" t="s">
        <v>319</v>
      </c>
      <c r="H210" s="151" t="s">
        <v>19</v>
      </c>
      <c r="I210" s="153"/>
      <c r="L210" s="149"/>
      <c r="M210" s="154"/>
      <c r="T210" s="155"/>
      <c r="AT210" s="151" t="s">
        <v>221</v>
      </c>
      <c r="AU210" s="151" t="s">
        <v>83</v>
      </c>
      <c r="AV210" s="12" t="s">
        <v>81</v>
      </c>
      <c r="AW210" s="12" t="s">
        <v>34</v>
      </c>
      <c r="AX210" s="12" t="s">
        <v>74</v>
      </c>
      <c r="AY210" s="151" t="s">
        <v>210</v>
      </c>
    </row>
    <row r="211" spans="2:51" s="13" customFormat="1" ht="11.25">
      <c r="B211" s="156"/>
      <c r="D211" s="150" t="s">
        <v>221</v>
      </c>
      <c r="E211" s="157" t="s">
        <v>19</v>
      </c>
      <c r="F211" s="158" t="s">
        <v>337</v>
      </c>
      <c r="H211" s="159">
        <v>3.52</v>
      </c>
      <c r="I211" s="160"/>
      <c r="L211" s="156"/>
      <c r="M211" s="161"/>
      <c r="T211" s="162"/>
      <c r="AT211" s="157" t="s">
        <v>221</v>
      </c>
      <c r="AU211" s="157" t="s">
        <v>83</v>
      </c>
      <c r="AV211" s="13" t="s">
        <v>83</v>
      </c>
      <c r="AW211" s="13" t="s">
        <v>34</v>
      </c>
      <c r="AX211" s="13" t="s">
        <v>74</v>
      </c>
      <c r="AY211" s="157" t="s">
        <v>210</v>
      </c>
    </row>
    <row r="212" spans="2:51" s="13" customFormat="1" ht="11.25">
      <c r="B212" s="156"/>
      <c r="D212" s="150" t="s">
        <v>221</v>
      </c>
      <c r="E212" s="157" t="s">
        <v>19</v>
      </c>
      <c r="F212" s="158" t="s">
        <v>338</v>
      </c>
      <c r="H212" s="159">
        <v>1.45</v>
      </c>
      <c r="I212" s="160"/>
      <c r="L212" s="156"/>
      <c r="M212" s="161"/>
      <c r="T212" s="162"/>
      <c r="AT212" s="157" t="s">
        <v>221</v>
      </c>
      <c r="AU212" s="157" t="s">
        <v>83</v>
      </c>
      <c r="AV212" s="13" t="s">
        <v>83</v>
      </c>
      <c r="AW212" s="13" t="s">
        <v>34</v>
      </c>
      <c r="AX212" s="13" t="s">
        <v>74</v>
      </c>
      <c r="AY212" s="157" t="s">
        <v>210</v>
      </c>
    </row>
    <row r="213" spans="2:51" s="13" customFormat="1" ht="11.25">
      <c r="B213" s="156"/>
      <c r="D213" s="150" t="s">
        <v>221</v>
      </c>
      <c r="E213" s="157" t="s">
        <v>19</v>
      </c>
      <c r="F213" s="158" t="s">
        <v>339</v>
      </c>
      <c r="H213" s="159">
        <v>1.6</v>
      </c>
      <c r="I213" s="160"/>
      <c r="L213" s="156"/>
      <c r="M213" s="161"/>
      <c r="T213" s="162"/>
      <c r="AT213" s="157" t="s">
        <v>221</v>
      </c>
      <c r="AU213" s="157" t="s">
        <v>83</v>
      </c>
      <c r="AV213" s="13" t="s">
        <v>83</v>
      </c>
      <c r="AW213" s="13" t="s">
        <v>34</v>
      </c>
      <c r="AX213" s="13" t="s">
        <v>74</v>
      </c>
      <c r="AY213" s="157" t="s">
        <v>210</v>
      </c>
    </row>
    <row r="214" spans="2:51" s="13" customFormat="1" ht="11.25">
      <c r="B214" s="156"/>
      <c r="D214" s="150" t="s">
        <v>221</v>
      </c>
      <c r="E214" s="157" t="s">
        <v>19</v>
      </c>
      <c r="F214" s="158" t="s">
        <v>340</v>
      </c>
      <c r="H214" s="159">
        <v>1.6</v>
      </c>
      <c r="I214" s="160"/>
      <c r="L214" s="156"/>
      <c r="M214" s="161"/>
      <c r="T214" s="162"/>
      <c r="AT214" s="157" t="s">
        <v>221</v>
      </c>
      <c r="AU214" s="157" t="s">
        <v>83</v>
      </c>
      <c r="AV214" s="13" t="s">
        <v>83</v>
      </c>
      <c r="AW214" s="13" t="s">
        <v>34</v>
      </c>
      <c r="AX214" s="13" t="s">
        <v>74</v>
      </c>
      <c r="AY214" s="157" t="s">
        <v>210</v>
      </c>
    </row>
    <row r="215" spans="2:51" s="13" customFormat="1" ht="11.25">
      <c r="B215" s="156"/>
      <c r="D215" s="150" t="s">
        <v>221</v>
      </c>
      <c r="E215" s="157" t="s">
        <v>19</v>
      </c>
      <c r="F215" s="158" t="s">
        <v>341</v>
      </c>
      <c r="H215" s="159">
        <v>4.32</v>
      </c>
      <c r="I215" s="160"/>
      <c r="L215" s="156"/>
      <c r="M215" s="161"/>
      <c r="T215" s="162"/>
      <c r="AT215" s="157" t="s">
        <v>221</v>
      </c>
      <c r="AU215" s="157" t="s">
        <v>83</v>
      </c>
      <c r="AV215" s="13" t="s">
        <v>83</v>
      </c>
      <c r="AW215" s="13" t="s">
        <v>34</v>
      </c>
      <c r="AX215" s="13" t="s">
        <v>74</v>
      </c>
      <c r="AY215" s="157" t="s">
        <v>210</v>
      </c>
    </row>
    <row r="216" spans="2:51" s="13" customFormat="1" ht="11.25">
      <c r="B216" s="156"/>
      <c r="D216" s="150" t="s">
        <v>221</v>
      </c>
      <c r="E216" s="157" t="s">
        <v>19</v>
      </c>
      <c r="F216" s="158" t="s">
        <v>342</v>
      </c>
      <c r="H216" s="159">
        <v>3.712</v>
      </c>
      <c r="I216" s="160"/>
      <c r="L216" s="156"/>
      <c r="M216" s="161"/>
      <c r="T216" s="162"/>
      <c r="AT216" s="157" t="s">
        <v>221</v>
      </c>
      <c r="AU216" s="157" t="s">
        <v>83</v>
      </c>
      <c r="AV216" s="13" t="s">
        <v>83</v>
      </c>
      <c r="AW216" s="13" t="s">
        <v>34</v>
      </c>
      <c r="AX216" s="13" t="s">
        <v>74</v>
      </c>
      <c r="AY216" s="157" t="s">
        <v>210</v>
      </c>
    </row>
    <row r="217" spans="2:51" s="13" customFormat="1" ht="11.25">
      <c r="B217" s="156"/>
      <c r="D217" s="150" t="s">
        <v>221</v>
      </c>
      <c r="E217" s="157" t="s">
        <v>19</v>
      </c>
      <c r="F217" s="158" t="s">
        <v>343</v>
      </c>
      <c r="H217" s="159">
        <v>4.669</v>
      </c>
      <c r="I217" s="160"/>
      <c r="L217" s="156"/>
      <c r="M217" s="161"/>
      <c r="T217" s="162"/>
      <c r="AT217" s="157" t="s">
        <v>221</v>
      </c>
      <c r="AU217" s="157" t="s">
        <v>83</v>
      </c>
      <c r="AV217" s="13" t="s">
        <v>83</v>
      </c>
      <c r="AW217" s="13" t="s">
        <v>34</v>
      </c>
      <c r="AX217" s="13" t="s">
        <v>74</v>
      </c>
      <c r="AY217" s="157" t="s">
        <v>210</v>
      </c>
    </row>
    <row r="218" spans="2:51" s="13" customFormat="1" ht="11.25">
      <c r="B218" s="156"/>
      <c r="D218" s="150" t="s">
        <v>221</v>
      </c>
      <c r="E218" s="157" t="s">
        <v>19</v>
      </c>
      <c r="F218" s="158" t="s">
        <v>344</v>
      </c>
      <c r="H218" s="159">
        <v>4.64</v>
      </c>
      <c r="I218" s="160"/>
      <c r="L218" s="156"/>
      <c r="M218" s="161"/>
      <c r="T218" s="162"/>
      <c r="AT218" s="157" t="s">
        <v>221</v>
      </c>
      <c r="AU218" s="157" t="s">
        <v>83</v>
      </c>
      <c r="AV218" s="13" t="s">
        <v>83</v>
      </c>
      <c r="AW218" s="13" t="s">
        <v>34</v>
      </c>
      <c r="AX218" s="13" t="s">
        <v>74</v>
      </c>
      <c r="AY218" s="157" t="s">
        <v>210</v>
      </c>
    </row>
    <row r="219" spans="2:51" s="13" customFormat="1" ht="11.25">
      <c r="B219" s="156"/>
      <c r="D219" s="150" t="s">
        <v>221</v>
      </c>
      <c r="E219" s="157" t="s">
        <v>19</v>
      </c>
      <c r="F219" s="158" t="s">
        <v>345</v>
      </c>
      <c r="H219" s="159">
        <v>4.64</v>
      </c>
      <c r="I219" s="160"/>
      <c r="L219" s="156"/>
      <c r="M219" s="161"/>
      <c r="T219" s="162"/>
      <c r="AT219" s="157" t="s">
        <v>221</v>
      </c>
      <c r="AU219" s="157" t="s">
        <v>83</v>
      </c>
      <c r="AV219" s="13" t="s">
        <v>83</v>
      </c>
      <c r="AW219" s="13" t="s">
        <v>34</v>
      </c>
      <c r="AX219" s="13" t="s">
        <v>74</v>
      </c>
      <c r="AY219" s="157" t="s">
        <v>210</v>
      </c>
    </row>
    <row r="220" spans="2:51" s="13" customFormat="1" ht="11.25">
      <c r="B220" s="156"/>
      <c r="D220" s="150" t="s">
        <v>221</v>
      </c>
      <c r="E220" s="157" t="s">
        <v>19</v>
      </c>
      <c r="F220" s="158" t="s">
        <v>346</v>
      </c>
      <c r="H220" s="159">
        <v>4.64</v>
      </c>
      <c r="I220" s="160"/>
      <c r="L220" s="156"/>
      <c r="M220" s="161"/>
      <c r="T220" s="162"/>
      <c r="AT220" s="157" t="s">
        <v>221</v>
      </c>
      <c r="AU220" s="157" t="s">
        <v>83</v>
      </c>
      <c r="AV220" s="13" t="s">
        <v>83</v>
      </c>
      <c r="AW220" s="13" t="s">
        <v>34</v>
      </c>
      <c r="AX220" s="13" t="s">
        <v>74</v>
      </c>
      <c r="AY220" s="157" t="s">
        <v>210</v>
      </c>
    </row>
    <row r="221" spans="2:51" s="13" customFormat="1" ht="11.25">
      <c r="B221" s="156"/>
      <c r="D221" s="150" t="s">
        <v>221</v>
      </c>
      <c r="E221" s="157" t="s">
        <v>19</v>
      </c>
      <c r="F221" s="158" t="s">
        <v>347</v>
      </c>
      <c r="H221" s="159">
        <v>4.64</v>
      </c>
      <c r="I221" s="160"/>
      <c r="L221" s="156"/>
      <c r="M221" s="161"/>
      <c r="T221" s="162"/>
      <c r="AT221" s="157" t="s">
        <v>221</v>
      </c>
      <c r="AU221" s="157" t="s">
        <v>83</v>
      </c>
      <c r="AV221" s="13" t="s">
        <v>83</v>
      </c>
      <c r="AW221" s="13" t="s">
        <v>34</v>
      </c>
      <c r="AX221" s="13" t="s">
        <v>74</v>
      </c>
      <c r="AY221" s="157" t="s">
        <v>210</v>
      </c>
    </row>
    <row r="222" spans="2:51" s="13" customFormat="1" ht="11.25">
      <c r="B222" s="156"/>
      <c r="D222" s="150" t="s">
        <v>221</v>
      </c>
      <c r="E222" s="157" t="s">
        <v>19</v>
      </c>
      <c r="F222" s="158" t="s">
        <v>348</v>
      </c>
      <c r="H222" s="159">
        <v>3.52</v>
      </c>
      <c r="I222" s="160"/>
      <c r="L222" s="156"/>
      <c r="M222" s="161"/>
      <c r="T222" s="162"/>
      <c r="AT222" s="157" t="s">
        <v>221</v>
      </c>
      <c r="AU222" s="157" t="s">
        <v>83</v>
      </c>
      <c r="AV222" s="13" t="s">
        <v>83</v>
      </c>
      <c r="AW222" s="13" t="s">
        <v>34</v>
      </c>
      <c r="AX222" s="13" t="s">
        <v>74</v>
      </c>
      <c r="AY222" s="157" t="s">
        <v>210</v>
      </c>
    </row>
    <row r="223" spans="2:51" s="15" customFormat="1" ht="11.25">
      <c r="B223" s="170"/>
      <c r="D223" s="150" t="s">
        <v>221</v>
      </c>
      <c r="E223" s="171" t="s">
        <v>19</v>
      </c>
      <c r="F223" s="172" t="s">
        <v>236</v>
      </c>
      <c r="H223" s="173">
        <v>42.951</v>
      </c>
      <c r="I223" s="174"/>
      <c r="L223" s="170"/>
      <c r="M223" s="175"/>
      <c r="T223" s="176"/>
      <c r="AT223" s="171" t="s">
        <v>221</v>
      </c>
      <c r="AU223" s="171" t="s">
        <v>83</v>
      </c>
      <c r="AV223" s="15" t="s">
        <v>217</v>
      </c>
      <c r="AW223" s="15" t="s">
        <v>34</v>
      </c>
      <c r="AX223" s="15" t="s">
        <v>81</v>
      </c>
      <c r="AY223" s="171" t="s">
        <v>210</v>
      </c>
    </row>
    <row r="224" spans="2:65" s="1" customFormat="1" ht="16.5" customHeight="1">
      <c r="B224" s="33"/>
      <c r="C224" s="132" t="s">
        <v>349</v>
      </c>
      <c r="D224" s="132" t="s">
        <v>212</v>
      </c>
      <c r="E224" s="133" t="s">
        <v>350</v>
      </c>
      <c r="F224" s="134" t="s">
        <v>351</v>
      </c>
      <c r="G224" s="135" t="s">
        <v>270</v>
      </c>
      <c r="H224" s="136">
        <v>42.951</v>
      </c>
      <c r="I224" s="137"/>
      <c r="J224" s="138">
        <f>ROUND(I224*H224,2)</f>
        <v>0</v>
      </c>
      <c r="K224" s="134" t="s">
        <v>216</v>
      </c>
      <c r="L224" s="33"/>
      <c r="M224" s="139" t="s">
        <v>19</v>
      </c>
      <c r="N224" s="140" t="s">
        <v>45</v>
      </c>
      <c r="P224" s="141">
        <f>O224*H224</f>
        <v>0</v>
      </c>
      <c r="Q224" s="141">
        <v>0</v>
      </c>
      <c r="R224" s="141">
        <f>Q224*H224</f>
        <v>0</v>
      </c>
      <c r="S224" s="141">
        <v>0</v>
      </c>
      <c r="T224" s="142">
        <f>S224*H224</f>
        <v>0</v>
      </c>
      <c r="AR224" s="143" t="s">
        <v>217</v>
      </c>
      <c r="AT224" s="143" t="s">
        <v>212</v>
      </c>
      <c r="AU224" s="143" t="s">
        <v>83</v>
      </c>
      <c r="AY224" s="18" t="s">
        <v>210</v>
      </c>
      <c r="BE224" s="144">
        <f>IF(N224="základní",J224,0)</f>
        <v>0</v>
      </c>
      <c r="BF224" s="144">
        <f>IF(N224="snížená",J224,0)</f>
        <v>0</v>
      </c>
      <c r="BG224" s="144">
        <f>IF(N224="zákl. přenesená",J224,0)</f>
        <v>0</v>
      </c>
      <c r="BH224" s="144">
        <f>IF(N224="sníž. přenesená",J224,0)</f>
        <v>0</v>
      </c>
      <c r="BI224" s="144">
        <f>IF(N224="nulová",J224,0)</f>
        <v>0</v>
      </c>
      <c r="BJ224" s="18" t="s">
        <v>81</v>
      </c>
      <c r="BK224" s="144">
        <f>ROUND(I224*H224,2)</f>
        <v>0</v>
      </c>
      <c r="BL224" s="18" t="s">
        <v>217</v>
      </c>
      <c r="BM224" s="143" t="s">
        <v>352</v>
      </c>
    </row>
    <row r="225" spans="2:47" s="1" customFormat="1" ht="11.25">
      <c r="B225" s="33"/>
      <c r="D225" s="145" t="s">
        <v>219</v>
      </c>
      <c r="F225" s="146" t="s">
        <v>353</v>
      </c>
      <c r="I225" s="147"/>
      <c r="L225" s="33"/>
      <c r="M225" s="148"/>
      <c r="T225" s="54"/>
      <c r="AT225" s="18" t="s">
        <v>219</v>
      </c>
      <c r="AU225" s="18" t="s">
        <v>83</v>
      </c>
    </row>
    <row r="226" spans="2:65" s="1" customFormat="1" ht="16.5" customHeight="1">
      <c r="B226" s="33"/>
      <c r="C226" s="132" t="s">
        <v>8</v>
      </c>
      <c r="D226" s="132" t="s">
        <v>212</v>
      </c>
      <c r="E226" s="133" t="s">
        <v>354</v>
      </c>
      <c r="F226" s="134" t="s">
        <v>355</v>
      </c>
      <c r="G226" s="135" t="s">
        <v>356</v>
      </c>
      <c r="H226" s="136">
        <v>1.322</v>
      </c>
      <c r="I226" s="137"/>
      <c r="J226" s="138">
        <f>ROUND(I226*H226,2)</f>
        <v>0</v>
      </c>
      <c r="K226" s="134" t="s">
        <v>216</v>
      </c>
      <c r="L226" s="33"/>
      <c r="M226" s="139" t="s">
        <v>19</v>
      </c>
      <c r="N226" s="140" t="s">
        <v>45</v>
      </c>
      <c r="P226" s="141">
        <f>O226*H226</f>
        <v>0</v>
      </c>
      <c r="Q226" s="141">
        <v>1.06062</v>
      </c>
      <c r="R226" s="141">
        <f>Q226*H226</f>
        <v>1.40213964</v>
      </c>
      <c r="S226" s="141">
        <v>0</v>
      </c>
      <c r="T226" s="142">
        <f>S226*H226</f>
        <v>0</v>
      </c>
      <c r="AR226" s="143" t="s">
        <v>217</v>
      </c>
      <c r="AT226" s="143" t="s">
        <v>212</v>
      </c>
      <c r="AU226" s="143" t="s">
        <v>83</v>
      </c>
      <c r="AY226" s="18" t="s">
        <v>210</v>
      </c>
      <c r="BE226" s="144">
        <f>IF(N226="základní",J226,0)</f>
        <v>0</v>
      </c>
      <c r="BF226" s="144">
        <f>IF(N226="snížená",J226,0)</f>
        <v>0</v>
      </c>
      <c r="BG226" s="144">
        <f>IF(N226="zákl. přenesená",J226,0)</f>
        <v>0</v>
      </c>
      <c r="BH226" s="144">
        <f>IF(N226="sníž. přenesená",J226,0)</f>
        <v>0</v>
      </c>
      <c r="BI226" s="144">
        <f>IF(N226="nulová",J226,0)</f>
        <v>0</v>
      </c>
      <c r="BJ226" s="18" t="s">
        <v>81</v>
      </c>
      <c r="BK226" s="144">
        <f>ROUND(I226*H226,2)</f>
        <v>0</v>
      </c>
      <c r="BL226" s="18" t="s">
        <v>217</v>
      </c>
      <c r="BM226" s="143" t="s">
        <v>357</v>
      </c>
    </row>
    <row r="227" spans="2:47" s="1" customFormat="1" ht="11.25">
      <c r="B227" s="33"/>
      <c r="D227" s="145" t="s">
        <v>219</v>
      </c>
      <c r="F227" s="146" t="s">
        <v>358</v>
      </c>
      <c r="I227" s="147"/>
      <c r="L227" s="33"/>
      <c r="M227" s="148"/>
      <c r="T227" s="54"/>
      <c r="AT227" s="18" t="s">
        <v>219</v>
      </c>
      <c r="AU227" s="18" t="s">
        <v>83</v>
      </c>
    </row>
    <row r="228" spans="2:51" s="12" customFormat="1" ht="11.25">
      <c r="B228" s="149"/>
      <c r="D228" s="150" t="s">
        <v>221</v>
      </c>
      <c r="E228" s="151" t="s">
        <v>19</v>
      </c>
      <c r="F228" s="152" t="s">
        <v>359</v>
      </c>
      <c r="H228" s="151" t="s">
        <v>19</v>
      </c>
      <c r="I228" s="153"/>
      <c r="L228" s="149"/>
      <c r="M228" s="154"/>
      <c r="T228" s="155"/>
      <c r="AT228" s="151" t="s">
        <v>221</v>
      </c>
      <c r="AU228" s="151" t="s">
        <v>83</v>
      </c>
      <c r="AV228" s="12" t="s">
        <v>81</v>
      </c>
      <c r="AW228" s="12" t="s">
        <v>34</v>
      </c>
      <c r="AX228" s="12" t="s">
        <v>74</v>
      </c>
      <c r="AY228" s="151" t="s">
        <v>210</v>
      </c>
    </row>
    <row r="229" spans="2:51" s="13" customFormat="1" ht="11.25">
      <c r="B229" s="156"/>
      <c r="D229" s="150" t="s">
        <v>221</v>
      </c>
      <c r="E229" s="157" t="s">
        <v>19</v>
      </c>
      <c r="F229" s="158" t="s">
        <v>360</v>
      </c>
      <c r="H229" s="159">
        <v>0.131</v>
      </c>
      <c r="I229" s="160"/>
      <c r="L229" s="156"/>
      <c r="M229" s="161"/>
      <c r="T229" s="162"/>
      <c r="AT229" s="157" t="s">
        <v>221</v>
      </c>
      <c r="AU229" s="157" t="s">
        <v>83</v>
      </c>
      <c r="AV229" s="13" t="s">
        <v>83</v>
      </c>
      <c r="AW229" s="13" t="s">
        <v>34</v>
      </c>
      <c r="AX229" s="13" t="s">
        <v>74</v>
      </c>
      <c r="AY229" s="157" t="s">
        <v>210</v>
      </c>
    </row>
    <row r="230" spans="2:51" s="13" customFormat="1" ht="11.25">
      <c r="B230" s="156"/>
      <c r="D230" s="150" t="s">
        <v>221</v>
      </c>
      <c r="E230" s="157" t="s">
        <v>19</v>
      </c>
      <c r="F230" s="158" t="s">
        <v>361</v>
      </c>
      <c r="H230" s="159">
        <v>0.153</v>
      </c>
      <c r="I230" s="160"/>
      <c r="L230" s="156"/>
      <c r="M230" s="161"/>
      <c r="T230" s="162"/>
      <c r="AT230" s="157" t="s">
        <v>221</v>
      </c>
      <c r="AU230" s="157" t="s">
        <v>83</v>
      </c>
      <c r="AV230" s="13" t="s">
        <v>83</v>
      </c>
      <c r="AW230" s="13" t="s">
        <v>34</v>
      </c>
      <c r="AX230" s="13" t="s">
        <v>74</v>
      </c>
      <c r="AY230" s="157" t="s">
        <v>210</v>
      </c>
    </row>
    <row r="231" spans="2:51" s="13" customFormat="1" ht="11.25">
      <c r="B231" s="156"/>
      <c r="D231" s="150" t="s">
        <v>221</v>
      </c>
      <c r="E231" s="157" t="s">
        <v>19</v>
      </c>
      <c r="F231" s="158" t="s">
        <v>362</v>
      </c>
      <c r="H231" s="159">
        <v>0.2</v>
      </c>
      <c r="I231" s="160"/>
      <c r="L231" s="156"/>
      <c r="M231" s="161"/>
      <c r="T231" s="162"/>
      <c r="AT231" s="157" t="s">
        <v>221</v>
      </c>
      <c r="AU231" s="157" t="s">
        <v>83</v>
      </c>
      <c r="AV231" s="13" t="s">
        <v>83</v>
      </c>
      <c r="AW231" s="13" t="s">
        <v>34</v>
      </c>
      <c r="AX231" s="13" t="s">
        <v>74</v>
      </c>
      <c r="AY231" s="157" t="s">
        <v>210</v>
      </c>
    </row>
    <row r="232" spans="2:51" s="13" customFormat="1" ht="11.25">
      <c r="B232" s="156"/>
      <c r="D232" s="150" t="s">
        <v>221</v>
      </c>
      <c r="E232" s="157" t="s">
        <v>19</v>
      </c>
      <c r="F232" s="158" t="s">
        <v>363</v>
      </c>
      <c r="H232" s="159">
        <v>0.199</v>
      </c>
      <c r="I232" s="160"/>
      <c r="L232" s="156"/>
      <c r="M232" s="161"/>
      <c r="T232" s="162"/>
      <c r="AT232" s="157" t="s">
        <v>221</v>
      </c>
      <c r="AU232" s="157" t="s">
        <v>83</v>
      </c>
      <c r="AV232" s="13" t="s">
        <v>83</v>
      </c>
      <c r="AW232" s="13" t="s">
        <v>34</v>
      </c>
      <c r="AX232" s="13" t="s">
        <v>74</v>
      </c>
      <c r="AY232" s="157" t="s">
        <v>210</v>
      </c>
    </row>
    <row r="233" spans="2:51" s="13" customFormat="1" ht="11.25">
      <c r="B233" s="156"/>
      <c r="D233" s="150" t="s">
        <v>221</v>
      </c>
      <c r="E233" s="157" t="s">
        <v>19</v>
      </c>
      <c r="F233" s="158" t="s">
        <v>364</v>
      </c>
      <c r="H233" s="159">
        <v>0.199</v>
      </c>
      <c r="I233" s="160"/>
      <c r="L233" s="156"/>
      <c r="M233" s="161"/>
      <c r="T233" s="162"/>
      <c r="AT233" s="157" t="s">
        <v>221</v>
      </c>
      <c r="AU233" s="157" t="s">
        <v>83</v>
      </c>
      <c r="AV233" s="13" t="s">
        <v>83</v>
      </c>
      <c r="AW233" s="13" t="s">
        <v>34</v>
      </c>
      <c r="AX233" s="13" t="s">
        <v>74</v>
      </c>
      <c r="AY233" s="157" t="s">
        <v>210</v>
      </c>
    </row>
    <row r="234" spans="2:51" s="13" customFormat="1" ht="11.25">
      <c r="B234" s="156"/>
      <c r="D234" s="150" t="s">
        <v>221</v>
      </c>
      <c r="E234" s="157" t="s">
        <v>19</v>
      </c>
      <c r="F234" s="158" t="s">
        <v>365</v>
      </c>
      <c r="H234" s="159">
        <v>0.23</v>
      </c>
      <c r="I234" s="160"/>
      <c r="L234" s="156"/>
      <c r="M234" s="161"/>
      <c r="T234" s="162"/>
      <c r="AT234" s="157" t="s">
        <v>221</v>
      </c>
      <c r="AU234" s="157" t="s">
        <v>83</v>
      </c>
      <c r="AV234" s="13" t="s">
        <v>83</v>
      </c>
      <c r="AW234" s="13" t="s">
        <v>34</v>
      </c>
      <c r="AX234" s="13" t="s">
        <v>74</v>
      </c>
      <c r="AY234" s="157" t="s">
        <v>210</v>
      </c>
    </row>
    <row r="235" spans="2:51" s="13" customFormat="1" ht="11.25">
      <c r="B235" s="156"/>
      <c r="D235" s="150" t="s">
        <v>221</v>
      </c>
      <c r="E235" s="157" t="s">
        <v>19</v>
      </c>
      <c r="F235" s="158" t="s">
        <v>366</v>
      </c>
      <c r="H235" s="159">
        <v>0.13</v>
      </c>
      <c r="I235" s="160"/>
      <c r="L235" s="156"/>
      <c r="M235" s="161"/>
      <c r="T235" s="162"/>
      <c r="AT235" s="157" t="s">
        <v>221</v>
      </c>
      <c r="AU235" s="157" t="s">
        <v>83</v>
      </c>
      <c r="AV235" s="13" t="s">
        <v>83</v>
      </c>
      <c r="AW235" s="13" t="s">
        <v>34</v>
      </c>
      <c r="AX235" s="13" t="s">
        <v>74</v>
      </c>
      <c r="AY235" s="157" t="s">
        <v>210</v>
      </c>
    </row>
    <row r="236" spans="2:51" s="14" customFormat="1" ht="11.25">
      <c r="B236" s="163"/>
      <c r="D236" s="150" t="s">
        <v>221</v>
      </c>
      <c r="E236" s="164" t="s">
        <v>19</v>
      </c>
      <c r="F236" s="165" t="s">
        <v>234</v>
      </c>
      <c r="H236" s="166">
        <v>1.242</v>
      </c>
      <c r="I236" s="167"/>
      <c r="L236" s="163"/>
      <c r="M236" s="168"/>
      <c r="T236" s="169"/>
      <c r="AT236" s="164" t="s">
        <v>221</v>
      </c>
      <c r="AU236" s="164" t="s">
        <v>83</v>
      </c>
      <c r="AV236" s="14" t="s">
        <v>91</v>
      </c>
      <c r="AW236" s="14" t="s">
        <v>34</v>
      </c>
      <c r="AX236" s="14" t="s">
        <v>74</v>
      </c>
      <c r="AY236" s="164" t="s">
        <v>210</v>
      </c>
    </row>
    <row r="237" spans="2:51" s="13" customFormat="1" ht="11.25">
      <c r="B237" s="156"/>
      <c r="D237" s="150" t="s">
        <v>221</v>
      </c>
      <c r="E237" s="157" t="s">
        <v>19</v>
      </c>
      <c r="F237" s="158" t="s">
        <v>367</v>
      </c>
      <c r="H237" s="159">
        <v>0.08</v>
      </c>
      <c r="I237" s="160"/>
      <c r="L237" s="156"/>
      <c r="M237" s="161"/>
      <c r="T237" s="162"/>
      <c r="AT237" s="157" t="s">
        <v>221</v>
      </c>
      <c r="AU237" s="157" t="s">
        <v>83</v>
      </c>
      <c r="AV237" s="13" t="s">
        <v>83</v>
      </c>
      <c r="AW237" s="13" t="s">
        <v>34</v>
      </c>
      <c r="AX237" s="13" t="s">
        <v>74</v>
      </c>
      <c r="AY237" s="157" t="s">
        <v>210</v>
      </c>
    </row>
    <row r="238" spans="2:51" s="15" customFormat="1" ht="11.25">
      <c r="B238" s="170"/>
      <c r="D238" s="150" t="s">
        <v>221</v>
      </c>
      <c r="E238" s="171" t="s">
        <v>19</v>
      </c>
      <c r="F238" s="172" t="s">
        <v>236</v>
      </c>
      <c r="H238" s="173">
        <v>1.322</v>
      </c>
      <c r="I238" s="174"/>
      <c r="L238" s="170"/>
      <c r="M238" s="175"/>
      <c r="T238" s="176"/>
      <c r="AT238" s="171" t="s">
        <v>221</v>
      </c>
      <c r="AU238" s="171" t="s">
        <v>83</v>
      </c>
      <c r="AV238" s="15" t="s">
        <v>217</v>
      </c>
      <c r="AW238" s="15" t="s">
        <v>34</v>
      </c>
      <c r="AX238" s="15" t="s">
        <v>81</v>
      </c>
      <c r="AY238" s="171" t="s">
        <v>210</v>
      </c>
    </row>
    <row r="239" spans="2:65" s="1" customFormat="1" ht="24.2" customHeight="1">
      <c r="B239" s="33"/>
      <c r="C239" s="132" t="s">
        <v>368</v>
      </c>
      <c r="D239" s="132" t="s">
        <v>212</v>
      </c>
      <c r="E239" s="133" t="s">
        <v>369</v>
      </c>
      <c r="F239" s="134" t="s">
        <v>370</v>
      </c>
      <c r="G239" s="135" t="s">
        <v>270</v>
      </c>
      <c r="H239" s="136">
        <v>7.256</v>
      </c>
      <c r="I239" s="137"/>
      <c r="J239" s="138">
        <f>ROUND(I239*H239,2)</f>
        <v>0</v>
      </c>
      <c r="K239" s="134" t="s">
        <v>216</v>
      </c>
      <c r="L239" s="33"/>
      <c r="M239" s="139" t="s">
        <v>19</v>
      </c>
      <c r="N239" s="140" t="s">
        <v>45</v>
      </c>
      <c r="P239" s="141">
        <f>O239*H239</f>
        <v>0</v>
      </c>
      <c r="Q239" s="141">
        <v>1.23815</v>
      </c>
      <c r="R239" s="141">
        <f>Q239*H239</f>
        <v>8.984016400000002</v>
      </c>
      <c r="S239" s="141">
        <v>0</v>
      </c>
      <c r="T239" s="142">
        <f>S239*H239</f>
        <v>0</v>
      </c>
      <c r="AR239" s="143" t="s">
        <v>217</v>
      </c>
      <c r="AT239" s="143" t="s">
        <v>212</v>
      </c>
      <c r="AU239" s="143" t="s">
        <v>83</v>
      </c>
      <c r="AY239" s="18" t="s">
        <v>210</v>
      </c>
      <c r="BE239" s="144">
        <f>IF(N239="základní",J239,0)</f>
        <v>0</v>
      </c>
      <c r="BF239" s="144">
        <f>IF(N239="snížená",J239,0)</f>
        <v>0</v>
      </c>
      <c r="BG239" s="144">
        <f>IF(N239="zákl. přenesená",J239,0)</f>
        <v>0</v>
      </c>
      <c r="BH239" s="144">
        <f>IF(N239="sníž. přenesená",J239,0)</f>
        <v>0</v>
      </c>
      <c r="BI239" s="144">
        <f>IF(N239="nulová",J239,0)</f>
        <v>0</v>
      </c>
      <c r="BJ239" s="18" t="s">
        <v>81</v>
      </c>
      <c r="BK239" s="144">
        <f>ROUND(I239*H239,2)</f>
        <v>0</v>
      </c>
      <c r="BL239" s="18" t="s">
        <v>217</v>
      </c>
      <c r="BM239" s="143" t="s">
        <v>371</v>
      </c>
    </row>
    <row r="240" spans="2:47" s="1" customFormat="1" ht="11.25">
      <c r="B240" s="33"/>
      <c r="D240" s="145" t="s">
        <v>219</v>
      </c>
      <c r="F240" s="146" t="s">
        <v>372</v>
      </c>
      <c r="I240" s="147"/>
      <c r="L240" s="33"/>
      <c r="M240" s="148"/>
      <c r="T240" s="54"/>
      <c r="AT240" s="18" t="s">
        <v>219</v>
      </c>
      <c r="AU240" s="18" t="s">
        <v>83</v>
      </c>
    </row>
    <row r="241" spans="2:51" s="13" customFormat="1" ht="11.25">
      <c r="B241" s="156"/>
      <c r="D241" s="150" t="s">
        <v>221</v>
      </c>
      <c r="E241" s="157" t="s">
        <v>19</v>
      </c>
      <c r="F241" s="158" t="s">
        <v>373</v>
      </c>
      <c r="H241" s="159">
        <v>7.256</v>
      </c>
      <c r="I241" s="160"/>
      <c r="L241" s="156"/>
      <c r="M241" s="161"/>
      <c r="T241" s="162"/>
      <c r="AT241" s="157" t="s">
        <v>221</v>
      </c>
      <c r="AU241" s="157" t="s">
        <v>83</v>
      </c>
      <c r="AV241" s="13" t="s">
        <v>83</v>
      </c>
      <c r="AW241" s="13" t="s">
        <v>34</v>
      </c>
      <c r="AX241" s="13" t="s">
        <v>81</v>
      </c>
      <c r="AY241" s="157" t="s">
        <v>210</v>
      </c>
    </row>
    <row r="242" spans="2:65" s="1" customFormat="1" ht="24.2" customHeight="1">
      <c r="B242" s="33"/>
      <c r="C242" s="132" t="s">
        <v>374</v>
      </c>
      <c r="D242" s="132" t="s">
        <v>212</v>
      </c>
      <c r="E242" s="133" t="s">
        <v>375</v>
      </c>
      <c r="F242" s="134" t="s">
        <v>376</v>
      </c>
      <c r="G242" s="135" t="s">
        <v>215</v>
      </c>
      <c r="H242" s="136">
        <v>124.969</v>
      </c>
      <c r="I242" s="137"/>
      <c r="J242" s="138">
        <f>ROUND(I242*H242,2)</f>
        <v>0</v>
      </c>
      <c r="K242" s="134" t="s">
        <v>216</v>
      </c>
      <c r="L242" s="33"/>
      <c r="M242" s="139" t="s">
        <v>19</v>
      </c>
      <c r="N242" s="140" t="s">
        <v>45</v>
      </c>
      <c r="P242" s="141">
        <f>O242*H242</f>
        <v>0</v>
      </c>
      <c r="Q242" s="141">
        <v>2.55045</v>
      </c>
      <c r="R242" s="141">
        <f>Q242*H242</f>
        <v>318.72718605</v>
      </c>
      <c r="S242" s="141">
        <v>0</v>
      </c>
      <c r="T242" s="142">
        <f>S242*H242</f>
        <v>0</v>
      </c>
      <c r="AR242" s="143" t="s">
        <v>217</v>
      </c>
      <c r="AT242" s="143" t="s">
        <v>212</v>
      </c>
      <c r="AU242" s="143" t="s">
        <v>83</v>
      </c>
      <c r="AY242" s="18" t="s">
        <v>210</v>
      </c>
      <c r="BE242" s="144">
        <f>IF(N242="základní",J242,0)</f>
        <v>0</v>
      </c>
      <c r="BF242" s="144">
        <f>IF(N242="snížená",J242,0)</f>
        <v>0</v>
      </c>
      <c r="BG242" s="144">
        <f>IF(N242="zákl. přenesená",J242,0)</f>
        <v>0</v>
      </c>
      <c r="BH242" s="144">
        <f>IF(N242="sníž. přenesená",J242,0)</f>
        <v>0</v>
      </c>
      <c r="BI242" s="144">
        <f>IF(N242="nulová",J242,0)</f>
        <v>0</v>
      </c>
      <c r="BJ242" s="18" t="s">
        <v>81</v>
      </c>
      <c r="BK242" s="144">
        <f>ROUND(I242*H242,2)</f>
        <v>0</v>
      </c>
      <c r="BL242" s="18" t="s">
        <v>217</v>
      </c>
      <c r="BM242" s="143" t="s">
        <v>377</v>
      </c>
    </row>
    <row r="243" spans="2:47" s="1" customFormat="1" ht="11.25">
      <c r="B243" s="33"/>
      <c r="D243" s="145" t="s">
        <v>219</v>
      </c>
      <c r="F243" s="146" t="s">
        <v>378</v>
      </c>
      <c r="I243" s="147"/>
      <c r="L243" s="33"/>
      <c r="M243" s="148"/>
      <c r="T243" s="54"/>
      <c r="AT243" s="18" t="s">
        <v>219</v>
      </c>
      <c r="AU243" s="18" t="s">
        <v>83</v>
      </c>
    </row>
    <row r="244" spans="2:51" s="12" customFormat="1" ht="11.25">
      <c r="B244" s="149"/>
      <c r="D244" s="150" t="s">
        <v>221</v>
      </c>
      <c r="E244" s="151" t="s">
        <v>19</v>
      </c>
      <c r="F244" s="152" t="s">
        <v>379</v>
      </c>
      <c r="H244" s="151" t="s">
        <v>19</v>
      </c>
      <c r="I244" s="153"/>
      <c r="L244" s="149"/>
      <c r="M244" s="154"/>
      <c r="T244" s="155"/>
      <c r="AT244" s="151" t="s">
        <v>221</v>
      </c>
      <c r="AU244" s="151" t="s">
        <v>83</v>
      </c>
      <c r="AV244" s="12" t="s">
        <v>81</v>
      </c>
      <c r="AW244" s="12" t="s">
        <v>34</v>
      </c>
      <c r="AX244" s="12" t="s">
        <v>74</v>
      </c>
      <c r="AY244" s="151" t="s">
        <v>210</v>
      </c>
    </row>
    <row r="245" spans="2:51" s="12" customFormat="1" ht="11.25">
      <c r="B245" s="149"/>
      <c r="D245" s="150" t="s">
        <v>221</v>
      </c>
      <c r="E245" s="151" t="s">
        <v>19</v>
      </c>
      <c r="F245" s="152" t="s">
        <v>229</v>
      </c>
      <c r="H245" s="151" t="s">
        <v>19</v>
      </c>
      <c r="I245" s="153"/>
      <c r="L245" s="149"/>
      <c r="M245" s="154"/>
      <c r="T245" s="155"/>
      <c r="AT245" s="151" t="s">
        <v>221</v>
      </c>
      <c r="AU245" s="151" t="s">
        <v>83</v>
      </c>
      <c r="AV245" s="12" t="s">
        <v>81</v>
      </c>
      <c r="AW245" s="12" t="s">
        <v>34</v>
      </c>
      <c r="AX245" s="12" t="s">
        <v>74</v>
      </c>
      <c r="AY245" s="151" t="s">
        <v>210</v>
      </c>
    </row>
    <row r="246" spans="2:51" s="12" customFormat="1" ht="11.25">
      <c r="B246" s="149"/>
      <c r="D246" s="150" t="s">
        <v>221</v>
      </c>
      <c r="E246" s="151" t="s">
        <v>19</v>
      </c>
      <c r="F246" s="152" t="s">
        <v>230</v>
      </c>
      <c r="H246" s="151" t="s">
        <v>19</v>
      </c>
      <c r="I246" s="153"/>
      <c r="L246" s="149"/>
      <c r="M246" s="154"/>
      <c r="T246" s="155"/>
      <c r="AT246" s="151" t="s">
        <v>221</v>
      </c>
      <c r="AU246" s="151" t="s">
        <v>83</v>
      </c>
      <c r="AV246" s="12" t="s">
        <v>81</v>
      </c>
      <c r="AW246" s="12" t="s">
        <v>34</v>
      </c>
      <c r="AX246" s="12" t="s">
        <v>74</v>
      </c>
      <c r="AY246" s="151" t="s">
        <v>210</v>
      </c>
    </row>
    <row r="247" spans="2:51" s="13" customFormat="1" ht="11.25">
      <c r="B247" s="156"/>
      <c r="D247" s="150" t="s">
        <v>221</v>
      </c>
      <c r="E247" s="157" t="s">
        <v>19</v>
      </c>
      <c r="F247" s="158" t="s">
        <v>380</v>
      </c>
      <c r="H247" s="159">
        <v>22.208</v>
      </c>
      <c r="I247" s="160"/>
      <c r="L247" s="156"/>
      <c r="M247" s="161"/>
      <c r="T247" s="162"/>
      <c r="AT247" s="157" t="s">
        <v>221</v>
      </c>
      <c r="AU247" s="157" t="s">
        <v>83</v>
      </c>
      <c r="AV247" s="13" t="s">
        <v>83</v>
      </c>
      <c r="AW247" s="13" t="s">
        <v>34</v>
      </c>
      <c r="AX247" s="13" t="s">
        <v>74</v>
      </c>
      <c r="AY247" s="157" t="s">
        <v>210</v>
      </c>
    </row>
    <row r="248" spans="2:51" s="13" customFormat="1" ht="11.25">
      <c r="B248" s="156"/>
      <c r="D248" s="150" t="s">
        <v>221</v>
      </c>
      <c r="E248" s="157" t="s">
        <v>19</v>
      </c>
      <c r="F248" s="158" t="s">
        <v>381</v>
      </c>
      <c r="H248" s="159">
        <v>6.9</v>
      </c>
      <c r="I248" s="160"/>
      <c r="L248" s="156"/>
      <c r="M248" s="161"/>
      <c r="T248" s="162"/>
      <c r="AT248" s="157" t="s">
        <v>221</v>
      </c>
      <c r="AU248" s="157" t="s">
        <v>83</v>
      </c>
      <c r="AV248" s="13" t="s">
        <v>83</v>
      </c>
      <c r="AW248" s="13" t="s">
        <v>34</v>
      </c>
      <c r="AX248" s="13" t="s">
        <v>74</v>
      </c>
      <c r="AY248" s="157" t="s">
        <v>210</v>
      </c>
    </row>
    <row r="249" spans="2:51" s="13" customFormat="1" ht="11.25">
      <c r="B249" s="156"/>
      <c r="D249" s="150" t="s">
        <v>221</v>
      </c>
      <c r="E249" s="157" t="s">
        <v>19</v>
      </c>
      <c r="F249" s="158" t="s">
        <v>382</v>
      </c>
      <c r="H249" s="159">
        <v>75.945</v>
      </c>
      <c r="I249" s="160"/>
      <c r="L249" s="156"/>
      <c r="M249" s="161"/>
      <c r="T249" s="162"/>
      <c r="AT249" s="157" t="s">
        <v>221</v>
      </c>
      <c r="AU249" s="157" t="s">
        <v>83</v>
      </c>
      <c r="AV249" s="13" t="s">
        <v>83</v>
      </c>
      <c r="AW249" s="13" t="s">
        <v>34</v>
      </c>
      <c r="AX249" s="13" t="s">
        <v>74</v>
      </c>
      <c r="AY249" s="157" t="s">
        <v>210</v>
      </c>
    </row>
    <row r="250" spans="2:51" s="13" customFormat="1" ht="11.25">
      <c r="B250" s="156"/>
      <c r="D250" s="150" t="s">
        <v>221</v>
      </c>
      <c r="E250" s="157" t="s">
        <v>19</v>
      </c>
      <c r="F250" s="158" t="s">
        <v>383</v>
      </c>
      <c r="H250" s="159">
        <v>4.955</v>
      </c>
      <c r="I250" s="160"/>
      <c r="L250" s="156"/>
      <c r="M250" s="161"/>
      <c r="T250" s="162"/>
      <c r="AT250" s="157" t="s">
        <v>221</v>
      </c>
      <c r="AU250" s="157" t="s">
        <v>83</v>
      </c>
      <c r="AV250" s="13" t="s">
        <v>83</v>
      </c>
      <c r="AW250" s="13" t="s">
        <v>34</v>
      </c>
      <c r="AX250" s="13" t="s">
        <v>74</v>
      </c>
      <c r="AY250" s="157" t="s">
        <v>210</v>
      </c>
    </row>
    <row r="251" spans="2:51" s="14" customFormat="1" ht="11.25">
      <c r="B251" s="163"/>
      <c r="D251" s="150" t="s">
        <v>221</v>
      </c>
      <c r="E251" s="164" t="s">
        <v>19</v>
      </c>
      <c r="F251" s="165" t="s">
        <v>234</v>
      </c>
      <c r="H251" s="166">
        <v>110.008</v>
      </c>
      <c r="I251" s="167"/>
      <c r="L251" s="163"/>
      <c r="M251" s="168"/>
      <c r="T251" s="169"/>
      <c r="AT251" s="164" t="s">
        <v>221</v>
      </c>
      <c r="AU251" s="164" t="s">
        <v>83</v>
      </c>
      <c r="AV251" s="14" t="s">
        <v>91</v>
      </c>
      <c r="AW251" s="14" t="s">
        <v>34</v>
      </c>
      <c r="AX251" s="14" t="s">
        <v>74</v>
      </c>
      <c r="AY251" s="164" t="s">
        <v>210</v>
      </c>
    </row>
    <row r="252" spans="2:51" s="13" customFormat="1" ht="11.25">
      <c r="B252" s="156"/>
      <c r="D252" s="150" t="s">
        <v>221</v>
      </c>
      <c r="E252" s="157" t="s">
        <v>19</v>
      </c>
      <c r="F252" s="158" t="s">
        <v>384</v>
      </c>
      <c r="H252" s="159">
        <v>14.961</v>
      </c>
      <c r="I252" s="160"/>
      <c r="L252" s="156"/>
      <c r="M252" s="161"/>
      <c r="T252" s="162"/>
      <c r="AT252" s="157" t="s">
        <v>221</v>
      </c>
      <c r="AU252" s="157" t="s">
        <v>83</v>
      </c>
      <c r="AV252" s="13" t="s">
        <v>83</v>
      </c>
      <c r="AW252" s="13" t="s">
        <v>34</v>
      </c>
      <c r="AX252" s="13" t="s">
        <v>74</v>
      </c>
      <c r="AY252" s="157" t="s">
        <v>210</v>
      </c>
    </row>
    <row r="253" spans="2:51" s="15" customFormat="1" ht="11.25">
      <c r="B253" s="170"/>
      <c r="D253" s="150" t="s">
        <v>221</v>
      </c>
      <c r="E253" s="171" t="s">
        <v>19</v>
      </c>
      <c r="F253" s="172" t="s">
        <v>236</v>
      </c>
      <c r="H253" s="173">
        <v>124.969</v>
      </c>
      <c r="I253" s="174"/>
      <c r="L253" s="170"/>
      <c r="M253" s="175"/>
      <c r="T253" s="176"/>
      <c r="AT253" s="171" t="s">
        <v>221</v>
      </c>
      <c r="AU253" s="171" t="s">
        <v>83</v>
      </c>
      <c r="AV253" s="15" t="s">
        <v>217</v>
      </c>
      <c r="AW253" s="15" t="s">
        <v>34</v>
      </c>
      <c r="AX253" s="15" t="s">
        <v>81</v>
      </c>
      <c r="AY253" s="171" t="s">
        <v>210</v>
      </c>
    </row>
    <row r="254" spans="2:63" s="11" customFormat="1" ht="22.9" customHeight="1">
      <c r="B254" s="120"/>
      <c r="D254" s="121" t="s">
        <v>73</v>
      </c>
      <c r="E254" s="130" t="s">
        <v>91</v>
      </c>
      <c r="F254" s="130" t="s">
        <v>385</v>
      </c>
      <c r="I254" s="123"/>
      <c r="J254" s="131">
        <f>BK254</f>
        <v>0</v>
      </c>
      <c r="L254" s="120"/>
      <c r="M254" s="125"/>
      <c r="P254" s="126">
        <f>SUM(P255:P275)</f>
        <v>0</v>
      </c>
      <c r="R254" s="126">
        <f>SUM(R255:R275)</f>
        <v>15.3504801</v>
      </c>
      <c r="T254" s="127">
        <f>SUM(T255:T275)</f>
        <v>0</v>
      </c>
      <c r="AR254" s="121" t="s">
        <v>81</v>
      </c>
      <c r="AT254" s="128" t="s">
        <v>73</v>
      </c>
      <c r="AU254" s="128" t="s">
        <v>81</v>
      </c>
      <c r="AY254" s="121" t="s">
        <v>210</v>
      </c>
      <c r="BK254" s="129">
        <f>SUM(BK255:BK275)</f>
        <v>0</v>
      </c>
    </row>
    <row r="255" spans="2:65" s="1" customFormat="1" ht="21.75" customHeight="1">
      <c r="B255" s="33"/>
      <c r="C255" s="132" t="s">
        <v>386</v>
      </c>
      <c r="D255" s="132" t="s">
        <v>212</v>
      </c>
      <c r="E255" s="133" t="s">
        <v>387</v>
      </c>
      <c r="F255" s="134" t="s">
        <v>388</v>
      </c>
      <c r="G255" s="135" t="s">
        <v>215</v>
      </c>
      <c r="H255" s="136">
        <v>3.383</v>
      </c>
      <c r="I255" s="137"/>
      <c r="J255" s="138">
        <f>ROUND(I255*H255,2)</f>
        <v>0</v>
      </c>
      <c r="K255" s="134" t="s">
        <v>389</v>
      </c>
      <c r="L255" s="33"/>
      <c r="M255" s="139" t="s">
        <v>19</v>
      </c>
      <c r="N255" s="140" t="s">
        <v>45</v>
      </c>
      <c r="P255" s="141">
        <f>O255*H255</f>
        <v>0</v>
      </c>
      <c r="Q255" s="141">
        <v>2.5773</v>
      </c>
      <c r="R255" s="141">
        <f>Q255*H255</f>
        <v>8.7190059</v>
      </c>
      <c r="S255" s="141">
        <v>0</v>
      </c>
      <c r="T255" s="142">
        <f>S255*H255</f>
        <v>0</v>
      </c>
      <c r="AR255" s="143" t="s">
        <v>217</v>
      </c>
      <c r="AT255" s="143" t="s">
        <v>212</v>
      </c>
      <c r="AU255" s="143" t="s">
        <v>83</v>
      </c>
      <c r="AY255" s="18" t="s">
        <v>210</v>
      </c>
      <c r="BE255" s="144">
        <f>IF(N255="základní",J255,0)</f>
        <v>0</v>
      </c>
      <c r="BF255" s="144">
        <f>IF(N255="snížená",J255,0)</f>
        <v>0</v>
      </c>
      <c r="BG255" s="144">
        <f>IF(N255="zákl. přenesená",J255,0)</f>
        <v>0</v>
      </c>
      <c r="BH255" s="144">
        <f>IF(N255="sníž. přenesená",J255,0)</f>
        <v>0</v>
      </c>
      <c r="BI255" s="144">
        <f>IF(N255="nulová",J255,0)</f>
        <v>0</v>
      </c>
      <c r="BJ255" s="18" t="s">
        <v>81</v>
      </c>
      <c r="BK255" s="144">
        <f>ROUND(I255*H255,2)</f>
        <v>0</v>
      </c>
      <c r="BL255" s="18" t="s">
        <v>217</v>
      </c>
      <c r="BM255" s="143" t="s">
        <v>390</v>
      </c>
    </row>
    <row r="256" spans="2:47" s="1" customFormat="1" ht="11.25">
      <c r="B256" s="33"/>
      <c r="D256" s="145" t="s">
        <v>219</v>
      </c>
      <c r="F256" s="146" t="s">
        <v>391</v>
      </c>
      <c r="I256" s="147"/>
      <c r="L256" s="33"/>
      <c r="M256" s="148"/>
      <c r="T256" s="54"/>
      <c r="AT256" s="18" t="s">
        <v>219</v>
      </c>
      <c r="AU256" s="18" t="s">
        <v>83</v>
      </c>
    </row>
    <row r="257" spans="2:51" s="12" customFormat="1" ht="11.25">
      <c r="B257" s="149"/>
      <c r="D257" s="150" t="s">
        <v>221</v>
      </c>
      <c r="E257" s="151" t="s">
        <v>19</v>
      </c>
      <c r="F257" s="152" t="s">
        <v>392</v>
      </c>
      <c r="H257" s="151" t="s">
        <v>19</v>
      </c>
      <c r="I257" s="153"/>
      <c r="L257" s="149"/>
      <c r="M257" s="154"/>
      <c r="T257" s="155"/>
      <c r="AT257" s="151" t="s">
        <v>221</v>
      </c>
      <c r="AU257" s="151" t="s">
        <v>83</v>
      </c>
      <c r="AV257" s="12" t="s">
        <v>81</v>
      </c>
      <c r="AW257" s="12" t="s">
        <v>34</v>
      </c>
      <c r="AX257" s="12" t="s">
        <v>74</v>
      </c>
      <c r="AY257" s="151" t="s">
        <v>210</v>
      </c>
    </row>
    <row r="258" spans="2:51" s="12" customFormat="1" ht="11.25">
      <c r="B258" s="149"/>
      <c r="D258" s="150" t="s">
        <v>221</v>
      </c>
      <c r="E258" s="151" t="s">
        <v>19</v>
      </c>
      <c r="F258" s="152" t="s">
        <v>393</v>
      </c>
      <c r="H258" s="151" t="s">
        <v>19</v>
      </c>
      <c r="I258" s="153"/>
      <c r="L258" s="149"/>
      <c r="M258" s="154"/>
      <c r="T258" s="155"/>
      <c r="AT258" s="151" t="s">
        <v>221</v>
      </c>
      <c r="AU258" s="151" t="s">
        <v>83</v>
      </c>
      <c r="AV258" s="12" t="s">
        <v>81</v>
      </c>
      <c r="AW258" s="12" t="s">
        <v>34</v>
      </c>
      <c r="AX258" s="12" t="s">
        <v>74</v>
      </c>
      <c r="AY258" s="151" t="s">
        <v>210</v>
      </c>
    </row>
    <row r="259" spans="2:51" s="13" customFormat="1" ht="11.25">
      <c r="B259" s="156"/>
      <c r="D259" s="150" t="s">
        <v>221</v>
      </c>
      <c r="E259" s="157" t="s">
        <v>19</v>
      </c>
      <c r="F259" s="158" t="s">
        <v>394</v>
      </c>
      <c r="H259" s="159">
        <v>0.66</v>
      </c>
      <c r="I259" s="160"/>
      <c r="L259" s="156"/>
      <c r="M259" s="161"/>
      <c r="T259" s="162"/>
      <c r="AT259" s="157" t="s">
        <v>221</v>
      </c>
      <c r="AU259" s="157" t="s">
        <v>83</v>
      </c>
      <c r="AV259" s="13" t="s">
        <v>83</v>
      </c>
      <c r="AW259" s="13" t="s">
        <v>34</v>
      </c>
      <c r="AX259" s="13" t="s">
        <v>74</v>
      </c>
      <c r="AY259" s="157" t="s">
        <v>210</v>
      </c>
    </row>
    <row r="260" spans="2:51" s="13" customFormat="1" ht="11.25">
      <c r="B260" s="156"/>
      <c r="D260" s="150" t="s">
        <v>221</v>
      </c>
      <c r="E260" s="157" t="s">
        <v>19</v>
      </c>
      <c r="F260" s="158" t="s">
        <v>395</v>
      </c>
      <c r="H260" s="159">
        <v>1.282</v>
      </c>
      <c r="I260" s="160"/>
      <c r="L260" s="156"/>
      <c r="M260" s="161"/>
      <c r="T260" s="162"/>
      <c r="AT260" s="157" t="s">
        <v>221</v>
      </c>
      <c r="AU260" s="157" t="s">
        <v>83</v>
      </c>
      <c r="AV260" s="13" t="s">
        <v>83</v>
      </c>
      <c r="AW260" s="13" t="s">
        <v>34</v>
      </c>
      <c r="AX260" s="13" t="s">
        <v>74</v>
      </c>
      <c r="AY260" s="157" t="s">
        <v>210</v>
      </c>
    </row>
    <row r="261" spans="2:51" s="13" customFormat="1" ht="11.25">
      <c r="B261" s="156"/>
      <c r="D261" s="150" t="s">
        <v>221</v>
      </c>
      <c r="E261" s="157" t="s">
        <v>19</v>
      </c>
      <c r="F261" s="158" t="s">
        <v>396</v>
      </c>
      <c r="H261" s="159">
        <v>0.85</v>
      </c>
      <c r="I261" s="160"/>
      <c r="L261" s="156"/>
      <c r="M261" s="161"/>
      <c r="T261" s="162"/>
      <c r="AT261" s="157" t="s">
        <v>221</v>
      </c>
      <c r="AU261" s="157" t="s">
        <v>83</v>
      </c>
      <c r="AV261" s="13" t="s">
        <v>83</v>
      </c>
      <c r="AW261" s="13" t="s">
        <v>34</v>
      </c>
      <c r="AX261" s="13" t="s">
        <v>74</v>
      </c>
      <c r="AY261" s="157" t="s">
        <v>210</v>
      </c>
    </row>
    <row r="262" spans="2:51" s="13" customFormat="1" ht="11.25">
      <c r="B262" s="156"/>
      <c r="D262" s="150" t="s">
        <v>221</v>
      </c>
      <c r="E262" s="157" t="s">
        <v>19</v>
      </c>
      <c r="F262" s="158" t="s">
        <v>397</v>
      </c>
      <c r="H262" s="159">
        <v>0.25</v>
      </c>
      <c r="I262" s="160"/>
      <c r="L262" s="156"/>
      <c r="M262" s="161"/>
      <c r="T262" s="162"/>
      <c r="AT262" s="157" t="s">
        <v>221</v>
      </c>
      <c r="AU262" s="157" t="s">
        <v>83</v>
      </c>
      <c r="AV262" s="13" t="s">
        <v>83</v>
      </c>
      <c r="AW262" s="13" t="s">
        <v>34</v>
      </c>
      <c r="AX262" s="13" t="s">
        <v>74</v>
      </c>
      <c r="AY262" s="157" t="s">
        <v>210</v>
      </c>
    </row>
    <row r="263" spans="2:51" s="13" customFormat="1" ht="11.25">
      <c r="B263" s="156"/>
      <c r="D263" s="150" t="s">
        <v>221</v>
      </c>
      <c r="E263" s="157" t="s">
        <v>19</v>
      </c>
      <c r="F263" s="158" t="s">
        <v>398</v>
      </c>
      <c r="H263" s="159">
        <v>0.341</v>
      </c>
      <c r="I263" s="160"/>
      <c r="L263" s="156"/>
      <c r="M263" s="161"/>
      <c r="T263" s="162"/>
      <c r="AT263" s="157" t="s">
        <v>221</v>
      </c>
      <c r="AU263" s="157" t="s">
        <v>83</v>
      </c>
      <c r="AV263" s="13" t="s">
        <v>83</v>
      </c>
      <c r="AW263" s="13" t="s">
        <v>34</v>
      </c>
      <c r="AX263" s="13" t="s">
        <v>74</v>
      </c>
      <c r="AY263" s="157" t="s">
        <v>210</v>
      </c>
    </row>
    <row r="264" spans="2:51" s="15" customFormat="1" ht="11.25">
      <c r="B264" s="170"/>
      <c r="D264" s="150" t="s">
        <v>221</v>
      </c>
      <c r="E264" s="171" t="s">
        <v>19</v>
      </c>
      <c r="F264" s="172" t="s">
        <v>236</v>
      </c>
      <c r="H264" s="173">
        <v>3.383</v>
      </c>
      <c r="I264" s="174"/>
      <c r="L264" s="170"/>
      <c r="M264" s="175"/>
      <c r="T264" s="176"/>
      <c r="AT264" s="171" t="s">
        <v>221</v>
      </c>
      <c r="AU264" s="171" t="s">
        <v>83</v>
      </c>
      <c r="AV264" s="15" t="s">
        <v>217</v>
      </c>
      <c r="AW264" s="15" t="s">
        <v>34</v>
      </c>
      <c r="AX264" s="15" t="s">
        <v>81</v>
      </c>
      <c r="AY264" s="171" t="s">
        <v>210</v>
      </c>
    </row>
    <row r="265" spans="2:65" s="1" customFormat="1" ht="37.9" customHeight="1">
      <c r="B265" s="33"/>
      <c r="C265" s="132" t="s">
        <v>399</v>
      </c>
      <c r="D265" s="132" t="s">
        <v>212</v>
      </c>
      <c r="E265" s="133" t="s">
        <v>400</v>
      </c>
      <c r="F265" s="134" t="s">
        <v>401</v>
      </c>
      <c r="G265" s="135" t="s">
        <v>215</v>
      </c>
      <c r="H265" s="136">
        <v>3.421</v>
      </c>
      <c r="I265" s="137"/>
      <c r="J265" s="138">
        <f>ROUND(I265*H265,2)</f>
        <v>0</v>
      </c>
      <c r="K265" s="134" t="s">
        <v>216</v>
      </c>
      <c r="L265" s="33"/>
      <c r="M265" s="139" t="s">
        <v>19</v>
      </c>
      <c r="N265" s="140" t="s">
        <v>45</v>
      </c>
      <c r="P265" s="141">
        <f>O265*H265</f>
        <v>0</v>
      </c>
      <c r="Q265" s="141">
        <v>1.8702</v>
      </c>
      <c r="R265" s="141">
        <f>Q265*H265</f>
        <v>6.3979542</v>
      </c>
      <c r="S265" s="141">
        <v>0</v>
      </c>
      <c r="T265" s="142">
        <f>S265*H265</f>
        <v>0</v>
      </c>
      <c r="AR265" s="143" t="s">
        <v>217</v>
      </c>
      <c r="AT265" s="143" t="s">
        <v>212</v>
      </c>
      <c r="AU265" s="143" t="s">
        <v>83</v>
      </c>
      <c r="AY265" s="18" t="s">
        <v>210</v>
      </c>
      <c r="BE265" s="144">
        <f>IF(N265="základní",J265,0)</f>
        <v>0</v>
      </c>
      <c r="BF265" s="144">
        <f>IF(N265="snížená",J265,0)</f>
        <v>0</v>
      </c>
      <c r="BG265" s="144">
        <f>IF(N265="zákl. přenesená",J265,0)</f>
        <v>0</v>
      </c>
      <c r="BH265" s="144">
        <f>IF(N265="sníž. přenesená",J265,0)</f>
        <v>0</v>
      </c>
      <c r="BI265" s="144">
        <f>IF(N265="nulová",J265,0)</f>
        <v>0</v>
      </c>
      <c r="BJ265" s="18" t="s">
        <v>81</v>
      </c>
      <c r="BK265" s="144">
        <f>ROUND(I265*H265,2)</f>
        <v>0</v>
      </c>
      <c r="BL265" s="18" t="s">
        <v>217</v>
      </c>
      <c r="BM265" s="143" t="s">
        <v>402</v>
      </c>
    </row>
    <row r="266" spans="2:47" s="1" customFormat="1" ht="11.25">
      <c r="B266" s="33"/>
      <c r="D266" s="145" t="s">
        <v>219</v>
      </c>
      <c r="F266" s="146" t="s">
        <v>403</v>
      </c>
      <c r="I266" s="147"/>
      <c r="L266" s="33"/>
      <c r="M266" s="148"/>
      <c r="T266" s="54"/>
      <c r="AT266" s="18" t="s">
        <v>219</v>
      </c>
      <c r="AU266" s="18" t="s">
        <v>83</v>
      </c>
    </row>
    <row r="267" spans="2:51" s="13" customFormat="1" ht="11.25">
      <c r="B267" s="156"/>
      <c r="D267" s="150" t="s">
        <v>221</v>
      </c>
      <c r="E267" s="157" t="s">
        <v>19</v>
      </c>
      <c r="F267" s="158" t="s">
        <v>404</v>
      </c>
      <c r="H267" s="159">
        <v>2.449</v>
      </c>
      <c r="I267" s="160"/>
      <c r="L267" s="156"/>
      <c r="M267" s="161"/>
      <c r="T267" s="162"/>
      <c r="AT267" s="157" t="s">
        <v>221</v>
      </c>
      <c r="AU267" s="157" t="s">
        <v>83</v>
      </c>
      <c r="AV267" s="13" t="s">
        <v>83</v>
      </c>
      <c r="AW267" s="13" t="s">
        <v>34</v>
      </c>
      <c r="AX267" s="13" t="s">
        <v>74</v>
      </c>
      <c r="AY267" s="157" t="s">
        <v>210</v>
      </c>
    </row>
    <row r="268" spans="2:51" s="13" customFormat="1" ht="11.25">
      <c r="B268" s="156"/>
      <c r="D268" s="150" t="s">
        <v>221</v>
      </c>
      <c r="E268" s="157" t="s">
        <v>19</v>
      </c>
      <c r="F268" s="158" t="s">
        <v>405</v>
      </c>
      <c r="H268" s="159">
        <v>0.972</v>
      </c>
      <c r="I268" s="160"/>
      <c r="L268" s="156"/>
      <c r="M268" s="161"/>
      <c r="T268" s="162"/>
      <c r="AT268" s="157" t="s">
        <v>221</v>
      </c>
      <c r="AU268" s="157" t="s">
        <v>83</v>
      </c>
      <c r="AV268" s="13" t="s">
        <v>83</v>
      </c>
      <c r="AW268" s="13" t="s">
        <v>34</v>
      </c>
      <c r="AX268" s="13" t="s">
        <v>74</v>
      </c>
      <c r="AY268" s="157" t="s">
        <v>210</v>
      </c>
    </row>
    <row r="269" spans="2:51" s="15" customFormat="1" ht="11.25">
      <c r="B269" s="170"/>
      <c r="D269" s="150" t="s">
        <v>221</v>
      </c>
      <c r="E269" s="171" t="s">
        <v>19</v>
      </c>
      <c r="F269" s="172" t="s">
        <v>236</v>
      </c>
      <c r="H269" s="173">
        <v>3.421</v>
      </c>
      <c r="I269" s="174"/>
      <c r="L269" s="170"/>
      <c r="M269" s="175"/>
      <c r="T269" s="176"/>
      <c r="AT269" s="171" t="s">
        <v>221</v>
      </c>
      <c r="AU269" s="171" t="s">
        <v>83</v>
      </c>
      <c r="AV269" s="15" t="s">
        <v>217</v>
      </c>
      <c r="AW269" s="15" t="s">
        <v>34</v>
      </c>
      <c r="AX269" s="15" t="s">
        <v>81</v>
      </c>
      <c r="AY269" s="171" t="s">
        <v>210</v>
      </c>
    </row>
    <row r="270" spans="2:65" s="1" customFormat="1" ht="24.2" customHeight="1">
      <c r="B270" s="33"/>
      <c r="C270" s="132" t="s">
        <v>406</v>
      </c>
      <c r="D270" s="132" t="s">
        <v>212</v>
      </c>
      <c r="E270" s="133" t="s">
        <v>407</v>
      </c>
      <c r="F270" s="134" t="s">
        <v>408</v>
      </c>
      <c r="G270" s="135" t="s">
        <v>409</v>
      </c>
      <c r="H270" s="136">
        <v>7</v>
      </c>
      <c r="I270" s="137"/>
      <c r="J270" s="138">
        <f>ROUND(I270*H270,2)</f>
        <v>0</v>
      </c>
      <c r="K270" s="134" t="s">
        <v>216</v>
      </c>
      <c r="L270" s="33"/>
      <c r="M270" s="139" t="s">
        <v>19</v>
      </c>
      <c r="N270" s="140" t="s">
        <v>45</v>
      </c>
      <c r="P270" s="141">
        <f>O270*H270</f>
        <v>0</v>
      </c>
      <c r="Q270" s="141">
        <v>0.03336</v>
      </c>
      <c r="R270" s="141">
        <f>Q270*H270</f>
        <v>0.23352</v>
      </c>
      <c r="S270" s="141">
        <v>0</v>
      </c>
      <c r="T270" s="142">
        <f>S270*H270</f>
        <v>0</v>
      </c>
      <c r="AR270" s="143" t="s">
        <v>217</v>
      </c>
      <c r="AT270" s="143" t="s">
        <v>212</v>
      </c>
      <c r="AU270" s="143" t="s">
        <v>83</v>
      </c>
      <c r="AY270" s="18" t="s">
        <v>210</v>
      </c>
      <c r="BE270" s="144">
        <f>IF(N270="základní",J270,0)</f>
        <v>0</v>
      </c>
      <c r="BF270" s="144">
        <f>IF(N270="snížená",J270,0)</f>
        <v>0</v>
      </c>
      <c r="BG270" s="144">
        <f>IF(N270="zákl. přenesená",J270,0)</f>
        <v>0</v>
      </c>
      <c r="BH270" s="144">
        <f>IF(N270="sníž. přenesená",J270,0)</f>
        <v>0</v>
      </c>
      <c r="BI270" s="144">
        <f>IF(N270="nulová",J270,0)</f>
        <v>0</v>
      </c>
      <c r="BJ270" s="18" t="s">
        <v>81</v>
      </c>
      <c r="BK270" s="144">
        <f>ROUND(I270*H270,2)</f>
        <v>0</v>
      </c>
      <c r="BL270" s="18" t="s">
        <v>217</v>
      </c>
      <c r="BM270" s="143" t="s">
        <v>410</v>
      </c>
    </row>
    <row r="271" spans="2:47" s="1" customFormat="1" ht="11.25">
      <c r="B271" s="33"/>
      <c r="D271" s="145" t="s">
        <v>219</v>
      </c>
      <c r="F271" s="146" t="s">
        <v>411</v>
      </c>
      <c r="I271" s="147"/>
      <c r="L271" s="33"/>
      <c r="M271" s="148"/>
      <c r="T271" s="54"/>
      <c r="AT271" s="18" t="s">
        <v>219</v>
      </c>
      <c r="AU271" s="18" t="s">
        <v>83</v>
      </c>
    </row>
    <row r="272" spans="2:51" s="12" customFormat="1" ht="11.25">
      <c r="B272" s="149"/>
      <c r="D272" s="150" t="s">
        <v>221</v>
      </c>
      <c r="E272" s="151" t="s">
        <v>19</v>
      </c>
      <c r="F272" s="152" t="s">
        <v>412</v>
      </c>
      <c r="H272" s="151" t="s">
        <v>19</v>
      </c>
      <c r="I272" s="153"/>
      <c r="L272" s="149"/>
      <c r="M272" s="154"/>
      <c r="T272" s="155"/>
      <c r="AT272" s="151" t="s">
        <v>221</v>
      </c>
      <c r="AU272" s="151" t="s">
        <v>83</v>
      </c>
      <c r="AV272" s="12" t="s">
        <v>81</v>
      </c>
      <c r="AW272" s="12" t="s">
        <v>34</v>
      </c>
      <c r="AX272" s="12" t="s">
        <v>74</v>
      </c>
      <c r="AY272" s="151" t="s">
        <v>210</v>
      </c>
    </row>
    <row r="273" spans="2:51" s="13" customFormat="1" ht="11.25">
      <c r="B273" s="156"/>
      <c r="D273" s="150" t="s">
        <v>221</v>
      </c>
      <c r="E273" s="157" t="s">
        <v>19</v>
      </c>
      <c r="F273" s="158" t="s">
        <v>276</v>
      </c>
      <c r="H273" s="159">
        <v>6</v>
      </c>
      <c r="I273" s="160"/>
      <c r="L273" s="156"/>
      <c r="M273" s="161"/>
      <c r="T273" s="162"/>
      <c r="AT273" s="157" t="s">
        <v>221</v>
      </c>
      <c r="AU273" s="157" t="s">
        <v>83</v>
      </c>
      <c r="AV273" s="13" t="s">
        <v>83</v>
      </c>
      <c r="AW273" s="13" t="s">
        <v>34</v>
      </c>
      <c r="AX273" s="13" t="s">
        <v>74</v>
      </c>
      <c r="AY273" s="157" t="s">
        <v>210</v>
      </c>
    </row>
    <row r="274" spans="2:51" s="13" customFormat="1" ht="11.25">
      <c r="B274" s="156"/>
      <c r="D274" s="150" t="s">
        <v>221</v>
      </c>
      <c r="E274" s="157" t="s">
        <v>19</v>
      </c>
      <c r="F274" s="158" t="s">
        <v>413</v>
      </c>
      <c r="H274" s="159">
        <v>1</v>
      </c>
      <c r="I274" s="160"/>
      <c r="L274" s="156"/>
      <c r="M274" s="161"/>
      <c r="T274" s="162"/>
      <c r="AT274" s="157" t="s">
        <v>221</v>
      </c>
      <c r="AU274" s="157" t="s">
        <v>83</v>
      </c>
      <c r="AV274" s="13" t="s">
        <v>83</v>
      </c>
      <c r="AW274" s="13" t="s">
        <v>34</v>
      </c>
      <c r="AX274" s="13" t="s">
        <v>74</v>
      </c>
      <c r="AY274" s="157" t="s">
        <v>210</v>
      </c>
    </row>
    <row r="275" spans="2:51" s="15" customFormat="1" ht="11.25">
      <c r="B275" s="170"/>
      <c r="D275" s="150" t="s">
        <v>221</v>
      </c>
      <c r="E275" s="171" t="s">
        <v>19</v>
      </c>
      <c r="F275" s="172" t="s">
        <v>236</v>
      </c>
      <c r="H275" s="173">
        <v>7</v>
      </c>
      <c r="I275" s="174"/>
      <c r="L275" s="170"/>
      <c r="M275" s="175"/>
      <c r="T275" s="176"/>
      <c r="AT275" s="171" t="s">
        <v>221</v>
      </c>
      <c r="AU275" s="171" t="s">
        <v>83</v>
      </c>
      <c r="AV275" s="15" t="s">
        <v>217</v>
      </c>
      <c r="AW275" s="15" t="s">
        <v>34</v>
      </c>
      <c r="AX275" s="15" t="s">
        <v>81</v>
      </c>
      <c r="AY275" s="171" t="s">
        <v>210</v>
      </c>
    </row>
    <row r="276" spans="2:63" s="11" customFormat="1" ht="22.9" customHeight="1">
      <c r="B276" s="120"/>
      <c r="D276" s="121" t="s">
        <v>73</v>
      </c>
      <c r="E276" s="130" t="s">
        <v>217</v>
      </c>
      <c r="F276" s="130" t="s">
        <v>414</v>
      </c>
      <c r="I276" s="123"/>
      <c r="J276" s="131">
        <f>BK276</f>
        <v>0</v>
      </c>
      <c r="L276" s="120"/>
      <c r="M276" s="125"/>
      <c r="P276" s="126">
        <f>SUM(P277:P301)</f>
        <v>0</v>
      </c>
      <c r="R276" s="126">
        <f>SUM(R277:R301)</f>
        <v>3.06768555</v>
      </c>
      <c r="T276" s="127">
        <f>SUM(T277:T301)</f>
        <v>0</v>
      </c>
      <c r="AR276" s="121" t="s">
        <v>81</v>
      </c>
      <c r="AT276" s="128" t="s">
        <v>73</v>
      </c>
      <c r="AU276" s="128" t="s">
        <v>81</v>
      </c>
      <c r="AY276" s="121" t="s">
        <v>210</v>
      </c>
      <c r="BK276" s="129">
        <f>SUM(BK277:BK301)</f>
        <v>0</v>
      </c>
    </row>
    <row r="277" spans="2:65" s="1" customFormat="1" ht="37.9" customHeight="1">
      <c r="B277" s="33"/>
      <c r="C277" s="132" t="s">
        <v>7</v>
      </c>
      <c r="D277" s="132" t="s">
        <v>212</v>
      </c>
      <c r="E277" s="133" t="s">
        <v>415</v>
      </c>
      <c r="F277" s="134" t="s">
        <v>416</v>
      </c>
      <c r="G277" s="135" t="s">
        <v>417</v>
      </c>
      <c r="H277" s="136">
        <v>4.7</v>
      </c>
      <c r="I277" s="137"/>
      <c r="J277" s="138">
        <f>ROUND(I277*H277,2)</f>
        <v>0</v>
      </c>
      <c r="K277" s="134" t="s">
        <v>216</v>
      </c>
      <c r="L277" s="33"/>
      <c r="M277" s="139" t="s">
        <v>19</v>
      </c>
      <c r="N277" s="140" t="s">
        <v>45</v>
      </c>
      <c r="P277" s="141">
        <f>O277*H277</f>
        <v>0</v>
      </c>
      <c r="Q277" s="141">
        <v>0.03863</v>
      </c>
      <c r="R277" s="141">
        <f>Q277*H277</f>
        <v>0.181561</v>
      </c>
      <c r="S277" s="141">
        <v>0</v>
      </c>
      <c r="T277" s="142">
        <f>S277*H277</f>
        <v>0</v>
      </c>
      <c r="AR277" s="143" t="s">
        <v>217</v>
      </c>
      <c r="AT277" s="143" t="s">
        <v>212</v>
      </c>
      <c r="AU277" s="143" t="s">
        <v>83</v>
      </c>
      <c r="AY277" s="18" t="s">
        <v>210</v>
      </c>
      <c r="BE277" s="144">
        <f>IF(N277="základní",J277,0)</f>
        <v>0</v>
      </c>
      <c r="BF277" s="144">
        <f>IF(N277="snížená",J277,0)</f>
        <v>0</v>
      </c>
      <c r="BG277" s="144">
        <f>IF(N277="zákl. přenesená",J277,0)</f>
        <v>0</v>
      </c>
      <c r="BH277" s="144">
        <f>IF(N277="sníž. přenesená",J277,0)</f>
        <v>0</v>
      </c>
      <c r="BI277" s="144">
        <f>IF(N277="nulová",J277,0)</f>
        <v>0</v>
      </c>
      <c r="BJ277" s="18" t="s">
        <v>81</v>
      </c>
      <c r="BK277" s="144">
        <f>ROUND(I277*H277,2)</f>
        <v>0</v>
      </c>
      <c r="BL277" s="18" t="s">
        <v>217</v>
      </c>
      <c r="BM277" s="143" t="s">
        <v>418</v>
      </c>
    </row>
    <row r="278" spans="2:47" s="1" customFormat="1" ht="11.25">
      <c r="B278" s="33"/>
      <c r="D278" s="145" t="s">
        <v>219</v>
      </c>
      <c r="F278" s="146" t="s">
        <v>419</v>
      </c>
      <c r="I278" s="147"/>
      <c r="L278" s="33"/>
      <c r="M278" s="148"/>
      <c r="T278" s="54"/>
      <c r="AT278" s="18" t="s">
        <v>219</v>
      </c>
      <c r="AU278" s="18" t="s">
        <v>83</v>
      </c>
    </row>
    <row r="279" spans="2:51" s="12" customFormat="1" ht="11.25">
      <c r="B279" s="149"/>
      <c r="D279" s="150" t="s">
        <v>221</v>
      </c>
      <c r="E279" s="151" t="s">
        <v>19</v>
      </c>
      <c r="F279" s="152" t="s">
        <v>420</v>
      </c>
      <c r="H279" s="151" t="s">
        <v>19</v>
      </c>
      <c r="I279" s="153"/>
      <c r="L279" s="149"/>
      <c r="M279" s="154"/>
      <c r="T279" s="155"/>
      <c r="AT279" s="151" t="s">
        <v>221</v>
      </c>
      <c r="AU279" s="151" t="s">
        <v>83</v>
      </c>
      <c r="AV279" s="12" t="s">
        <v>81</v>
      </c>
      <c r="AW279" s="12" t="s">
        <v>34</v>
      </c>
      <c r="AX279" s="12" t="s">
        <v>74</v>
      </c>
      <c r="AY279" s="151" t="s">
        <v>210</v>
      </c>
    </row>
    <row r="280" spans="2:51" s="12" customFormat="1" ht="11.25">
      <c r="B280" s="149"/>
      <c r="D280" s="150" t="s">
        <v>221</v>
      </c>
      <c r="E280" s="151" t="s">
        <v>19</v>
      </c>
      <c r="F280" s="152" t="s">
        <v>421</v>
      </c>
      <c r="H280" s="151" t="s">
        <v>19</v>
      </c>
      <c r="I280" s="153"/>
      <c r="L280" s="149"/>
      <c r="M280" s="154"/>
      <c r="T280" s="155"/>
      <c r="AT280" s="151" t="s">
        <v>221</v>
      </c>
      <c r="AU280" s="151" t="s">
        <v>83</v>
      </c>
      <c r="AV280" s="12" t="s">
        <v>81</v>
      </c>
      <c r="AW280" s="12" t="s">
        <v>34</v>
      </c>
      <c r="AX280" s="12" t="s">
        <v>74</v>
      </c>
      <c r="AY280" s="151" t="s">
        <v>210</v>
      </c>
    </row>
    <row r="281" spans="2:51" s="13" customFormat="1" ht="11.25">
      <c r="B281" s="156"/>
      <c r="D281" s="150" t="s">
        <v>221</v>
      </c>
      <c r="E281" s="157" t="s">
        <v>19</v>
      </c>
      <c r="F281" s="158" t="s">
        <v>422</v>
      </c>
      <c r="H281" s="159">
        <v>4.7</v>
      </c>
      <c r="I281" s="160"/>
      <c r="L281" s="156"/>
      <c r="M281" s="161"/>
      <c r="T281" s="162"/>
      <c r="AT281" s="157" t="s">
        <v>221</v>
      </c>
      <c r="AU281" s="157" t="s">
        <v>83</v>
      </c>
      <c r="AV281" s="13" t="s">
        <v>83</v>
      </c>
      <c r="AW281" s="13" t="s">
        <v>34</v>
      </c>
      <c r="AX281" s="13" t="s">
        <v>81</v>
      </c>
      <c r="AY281" s="157" t="s">
        <v>210</v>
      </c>
    </row>
    <row r="282" spans="2:65" s="1" customFormat="1" ht="16.5" customHeight="1">
      <c r="B282" s="33"/>
      <c r="C282" s="177" t="s">
        <v>423</v>
      </c>
      <c r="D282" s="177" t="s">
        <v>424</v>
      </c>
      <c r="E282" s="178" t="s">
        <v>425</v>
      </c>
      <c r="F282" s="179" t="s">
        <v>426</v>
      </c>
      <c r="G282" s="180" t="s">
        <v>409</v>
      </c>
      <c r="H282" s="181">
        <v>5</v>
      </c>
      <c r="I282" s="182"/>
      <c r="J282" s="183">
        <f>ROUND(I282*H282,2)</f>
        <v>0</v>
      </c>
      <c r="K282" s="179" t="s">
        <v>389</v>
      </c>
      <c r="L282" s="184"/>
      <c r="M282" s="185" t="s">
        <v>19</v>
      </c>
      <c r="N282" s="186" t="s">
        <v>45</v>
      </c>
      <c r="P282" s="141">
        <f>O282*H282</f>
        <v>0</v>
      </c>
      <c r="Q282" s="141">
        <v>0.112</v>
      </c>
      <c r="R282" s="141">
        <f>Q282*H282</f>
        <v>0.56</v>
      </c>
      <c r="S282" s="141">
        <v>0</v>
      </c>
      <c r="T282" s="142">
        <f>S282*H282</f>
        <v>0</v>
      </c>
      <c r="AR282" s="143" t="s">
        <v>286</v>
      </c>
      <c r="AT282" s="143" t="s">
        <v>424</v>
      </c>
      <c r="AU282" s="143" t="s">
        <v>83</v>
      </c>
      <c r="AY282" s="18" t="s">
        <v>210</v>
      </c>
      <c r="BE282" s="144">
        <f>IF(N282="základní",J282,0)</f>
        <v>0</v>
      </c>
      <c r="BF282" s="144">
        <f>IF(N282="snížená",J282,0)</f>
        <v>0</v>
      </c>
      <c r="BG282" s="144">
        <f>IF(N282="zákl. přenesená",J282,0)</f>
        <v>0</v>
      </c>
      <c r="BH282" s="144">
        <f>IF(N282="sníž. přenesená",J282,0)</f>
        <v>0</v>
      </c>
      <c r="BI282" s="144">
        <f>IF(N282="nulová",J282,0)</f>
        <v>0</v>
      </c>
      <c r="BJ282" s="18" t="s">
        <v>81</v>
      </c>
      <c r="BK282" s="144">
        <f>ROUND(I282*H282,2)</f>
        <v>0</v>
      </c>
      <c r="BL282" s="18" t="s">
        <v>217</v>
      </c>
      <c r="BM282" s="143" t="s">
        <v>427</v>
      </c>
    </row>
    <row r="283" spans="2:51" s="12" customFormat="1" ht="11.25">
      <c r="B283" s="149"/>
      <c r="D283" s="150" t="s">
        <v>221</v>
      </c>
      <c r="E283" s="151" t="s">
        <v>19</v>
      </c>
      <c r="F283" s="152" t="s">
        <v>420</v>
      </c>
      <c r="H283" s="151" t="s">
        <v>19</v>
      </c>
      <c r="I283" s="153"/>
      <c r="L283" s="149"/>
      <c r="M283" s="154"/>
      <c r="T283" s="155"/>
      <c r="AT283" s="151" t="s">
        <v>221</v>
      </c>
      <c r="AU283" s="151" t="s">
        <v>83</v>
      </c>
      <c r="AV283" s="12" t="s">
        <v>81</v>
      </c>
      <c r="AW283" s="12" t="s">
        <v>34</v>
      </c>
      <c r="AX283" s="12" t="s">
        <v>74</v>
      </c>
      <c r="AY283" s="151" t="s">
        <v>210</v>
      </c>
    </row>
    <row r="284" spans="2:51" s="12" customFormat="1" ht="11.25">
      <c r="B284" s="149"/>
      <c r="D284" s="150" t="s">
        <v>221</v>
      </c>
      <c r="E284" s="151" t="s">
        <v>19</v>
      </c>
      <c r="F284" s="152" t="s">
        <v>421</v>
      </c>
      <c r="H284" s="151" t="s">
        <v>19</v>
      </c>
      <c r="I284" s="153"/>
      <c r="L284" s="149"/>
      <c r="M284" s="154"/>
      <c r="T284" s="155"/>
      <c r="AT284" s="151" t="s">
        <v>221</v>
      </c>
      <c r="AU284" s="151" t="s">
        <v>83</v>
      </c>
      <c r="AV284" s="12" t="s">
        <v>81</v>
      </c>
      <c r="AW284" s="12" t="s">
        <v>34</v>
      </c>
      <c r="AX284" s="12" t="s">
        <v>74</v>
      </c>
      <c r="AY284" s="151" t="s">
        <v>210</v>
      </c>
    </row>
    <row r="285" spans="2:51" s="13" customFormat="1" ht="11.25">
      <c r="B285" s="156"/>
      <c r="D285" s="150" t="s">
        <v>221</v>
      </c>
      <c r="E285" s="157" t="s">
        <v>19</v>
      </c>
      <c r="F285" s="158" t="s">
        <v>267</v>
      </c>
      <c r="H285" s="159">
        <v>5</v>
      </c>
      <c r="I285" s="160"/>
      <c r="L285" s="156"/>
      <c r="M285" s="161"/>
      <c r="T285" s="162"/>
      <c r="AT285" s="157" t="s">
        <v>221</v>
      </c>
      <c r="AU285" s="157" t="s">
        <v>83</v>
      </c>
      <c r="AV285" s="13" t="s">
        <v>83</v>
      </c>
      <c r="AW285" s="13" t="s">
        <v>34</v>
      </c>
      <c r="AX285" s="13" t="s">
        <v>81</v>
      </c>
      <c r="AY285" s="157" t="s">
        <v>210</v>
      </c>
    </row>
    <row r="286" spans="2:65" s="1" customFormat="1" ht="24.2" customHeight="1">
      <c r="B286" s="33"/>
      <c r="C286" s="132" t="s">
        <v>428</v>
      </c>
      <c r="D286" s="132" t="s">
        <v>212</v>
      </c>
      <c r="E286" s="133" t="s">
        <v>429</v>
      </c>
      <c r="F286" s="134" t="s">
        <v>430</v>
      </c>
      <c r="G286" s="135" t="s">
        <v>417</v>
      </c>
      <c r="H286" s="136">
        <v>0.915</v>
      </c>
      <c r="I286" s="137"/>
      <c r="J286" s="138">
        <f>ROUND(I286*H286,2)</f>
        <v>0</v>
      </c>
      <c r="K286" s="134" t="s">
        <v>216</v>
      </c>
      <c r="L286" s="33"/>
      <c r="M286" s="139" t="s">
        <v>19</v>
      </c>
      <c r="N286" s="140" t="s">
        <v>45</v>
      </c>
      <c r="P286" s="141">
        <f>O286*H286</f>
        <v>0</v>
      </c>
      <c r="Q286" s="141">
        <v>0.13677</v>
      </c>
      <c r="R286" s="141">
        <f>Q286*H286</f>
        <v>0.12514455000000002</v>
      </c>
      <c r="S286" s="141">
        <v>0</v>
      </c>
      <c r="T286" s="142">
        <f>S286*H286</f>
        <v>0</v>
      </c>
      <c r="AR286" s="143" t="s">
        <v>217</v>
      </c>
      <c r="AT286" s="143" t="s">
        <v>212</v>
      </c>
      <c r="AU286" s="143" t="s">
        <v>83</v>
      </c>
      <c r="AY286" s="18" t="s">
        <v>210</v>
      </c>
      <c r="BE286" s="144">
        <f>IF(N286="základní",J286,0)</f>
        <v>0</v>
      </c>
      <c r="BF286" s="144">
        <f>IF(N286="snížená",J286,0)</f>
        <v>0</v>
      </c>
      <c r="BG286" s="144">
        <f>IF(N286="zákl. přenesená",J286,0)</f>
        <v>0</v>
      </c>
      <c r="BH286" s="144">
        <f>IF(N286="sníž. přenesená",J286,0)</f>
        <v>0</v>
      </c>
      <c r="BI286" s="144">
        <f>IF(N286="nulová",J286,0)</f>
        <v>0</v>
      </c>
      <c r="BJ286" s="18" t="s">
        <v>81</v>
      </c>
      <c r="BK286" s="144">
        <f>ROUND(I286*H286,2)</f>
        <v>0</v>
      </c>
      <c r="BL286" s="18" t="s">
        <v>217</v>
      </c>
      <c r="BM286" s="143" t="s">
        <v>431</v>
      </c>
    </row>
    <row r="287" spans="2:47" s="1" customFormat="1" ht="11.25">
      <c r="B287" s="33"/>
      <c r="D287" s="145" t="s">
        <v>219</v>
      </c>
      <c r="F287" s="146" t="s">
        <v>432</v>
      </c>
      <c r="I287" s="147"/>
      <c r="L287" s="33"/>
      <c r="M287" s="148"/>
      <c r="T287" s="54"/>
      <c r="AT287" s="18" t="s">
        <v>219</v>
      </c>
      <c r="AU287" s="18" t="s">
        <v>83</v>
      </c>
    </row>
    <row r="288" spans="2:51" s="12" customFormat="1" ht="11.25">
      <c r="B288" s="149"/>
      <c r="D288" s="150" t="s">
        <v>221</v>
      </c>
      <c r="E288" s="151" t="s">
        <v>19</v>
      </c>
      <c r="F288" s="152" t="s">
        <v>433</v>
      </c>
      <c r="H288" s="151" t="s">
        <v>19</v>
      </c>
      <c r="I288" s="153"/>
      <c r="L288" s="149"/>
      <c r="M288" s="154"/>
      <c r="T288" s="155"/>
      <c r="AT288" s="151" t="s">
        <v>221</v>
      </c>
      <c r="AU288" s="151" t="s">
        <v>83</v>
      </c>
      <c r="AV288" s="12" t="s">
        <v>81</v>
      </c>
      <c r="AW288" s="12" t="s">
        <v>34</v>
      </c>
      <c r="AX288" s="12" t="s">
        <v>74</v>
      </c>
      <c r="AY288" s="151" t="s">
        <v>210</v>
      </c>
    </row>
    <row r="289" spans="2:51" s="13" customFormat="1" ht="11.25">
      <c r="B289" s="156"/>
      <c r="D289" s="150" t="s">
        <v>221</v>
      </c>
      <c r="E289" s="157" t="s">
        <v>19</v>
      </c>
      <c r="F289" s="158" t="s">
        <v>434</v>
      </c>
      <c r="H289" s="159">
        <v>0.915</v>
      </c>
      <c r="I289" s="160"/>
      <c r="L289" s="156"/>
      <c r="M289" s="161"/>
      <c r="T289" s="162"/>
      <c r="AT289" s="157" t="s">
        <v>221</v>
      </c>
      <c r="AU289" s="157" t="s">
        <v>83</v>
      </c>
      <c r="AV289" s="13" t="s">
        <v>83</v>
      </c>
      <c r="AW289" s="13" t="s">
        <v>34</v>
      </c>
      <c r="AX289" s="13" t="s">
        <v>81</v>
      </c>
      <c r="AY289" s="157" t="s">
        <v>210</v>
      </c>
    </row>
    <row r="290" spans="2:65" s="1" customFormat="1" ht="16.5" customHeight="1">
      <c r="B290" s="33"/>
      <c r="C290" s="132" t="s">
        <v>435</v>
      </c>
      <c r="D290" s="132" t="s">
        <v>212</v>
      </c>
      <c r="E290" s="133" t="s">
        <v>436</v>
      </c>
      <c r="F290" s="134" t="s">
        <v>437</v>
      </c>
      <c r="G290" s="135" t="s">
        <v>417</v>
      </c>
      <c r="H290" s="136">
        <v>73.366</v>
      </c>
      <c r="I290" s="137"/>
      <c r="J290" s="138">
        <f>ROUND(I290*H290,2)</f>
        <v>0</v>
      </c>
      <c r="K290" s="134" t="s">
        <v>296</v>
      </c>
      <c r="L290" s="33"/>
      <c r="M290" s="139" t="s">
        <v>19</v>
      </c>
      <c r="N290" s="140" t="s">
        <v>45</v>
      </c>
      <c r="P290" s="141">
        <f>O290*H290</f>
        <v>0</v>
      </c>
      <c r="Q290" s="141">
        <v>0.03</v>
      </c>
      <c r="R290" s="141">
        <f>Q290*H290</f>
        <v>2.20098</v>
      </c>
      <c r="S290" s="141">
        <v>0</v>
      </c>
      <c r="T290" s="142">
        <f>S290*H290</f>
        <v>0</v>
      </c>
      <c r="AR290" s="143" t="s">
        <v>217</v>
      </c>
      <c r="AT290" s="143" t="s">
        <v>212</v>
      </c>
      <c r="AU290" s="143" t="s">
        <v>83</v>
      </c>
      <c r="AY290" s="18" t="s">
        <v>210</v>
      </c>
      <c r="BE290" s="144">
        <f>IF(N290="základní",J290,0)</f>
        <v>0</v>
      </c>
      <c r="BF290" s="144">
        <f>IF(N290="snížená",J290,0)</f>
        <v>0</v>
      </c>
      <c r="BG290" s="144">
        <f>IF(N290="zákl. přenesená",J290,0)</f>
        <v>0</v>
      </c>
      <c r="BH290" s="144">
        <f>IF(N290="sníž. přenesená",J290,0)</f>
        <v>0</v>
      </c>
      <c r="BI290" s="144">
        <f>IF(N290="nulová",J290,0)</f>
        <v>0</v>
      </c>
      <c r="BJ290" s="18" t="s">
        <v>81</v>
      </c>
      <c r="BK290" s="144">
        <f>ROUND(I290*H290,2)</f>
        <v>0</v>
      </c>
      <c r="BL290" s="18" t="s">
        <v>217</v>
      </c>
      <c r="BM290" s="143" t="s">
        <v>438</v>
      </c>
    </row>
    <row r="291" spans="2:51" s="12" customFormat="1" ht="11.25">
      <c r="B291" s="149"/>
      <c r="D291" s="150" t="s">
        <v>221</v>
      </c>
      <c r="E291" s="151" t="s">
        <v>19</v>
      </c>
      <c r="F291" s="152" t="s">
        <v>439</v>
      </c>
      <c r="H291" s="151" t="s">
        <v>19</v>
      </c>
      <c r="I291" s="153"/>
      <c r="L291" s="149"/>
      <c r="M291" s="154"/>
      <c r="T291" s="155"/>
      <c r="AT291" s="151" t="s">
        <v>221</v>
      </c>
      <c r="AU291" s="151" t="s">
        <v>83</v>
      </c>
      <c r="AV291" s="12" t="s">
        <v>81</v>
      </c>
      <c r="AW291" s="12" t="s">
        <v>34</v>
      </c>
      <c r="AX291" s="12" t="s">
        <v>74</v>
      </c>
      <c r="AY291" s="151" t="s">
        <v>210</v>
      </c>
    </row>
    <row r="292" spans="2:51" s="13" customFormat="1" ht="11.25">
      <c r="B292" s="156"/>
      <c r="D292" s="150" t="s">
        <v>221</v>
      </c>
      <c r="E292" s="157" t="s">
        <v>19</v>
      </c>
      <c r="F292" s="158" t="s">
        <v>440</v>
      </c>
      <c r="H292" s="159">
        <v>2.9</v>
      </c>
      <c r="I292" s="160"/>
      <c r="L292" s="156"/>
      <c r="M292" s="161"/>
      <c r="T292" s="162"/>
      <c r="AT292" s="157" t="s">
        <v>221</v>
      </c>
      <c r="AU292" s="157" t="s">
        <v>83</v>
      </c>
      <c r="AV292" s="13" t="s">
        <v>83</v>
      </c>
      <c r="AW292" s="13" t="s">
        <v>34</v>
      </c>
      <c r="AX292" s="13" t="s">
        <v>74</v>
      </c>
      <c r="AY292" s="157" t="s">
        <v>210</v>
      </c>
    </row>
    <row r="293" spans="2:51" s="13" customFormat="1" ht="11.25">
      <c r="B293" s="156"/>
      <c r="D293" s="150" t="s">
        <v>221</v>
      </c>
      <c r="E293" s="157" t="s">
        <v>19</v>
      </c>
      <c r="F293" s="158" t="s">
        <v>441</v>
      </c>
      <c r="H293" s="159">
        <v>1.2</v>
      </c>
      <c r="I293" s="160"/>
      <c r="L293" s="156"/>
      <c r="M293" s="161"/>
      <c r="T293" s="162"/>
      <c r="AT293" s="157" t="s">
        <v>221</v>
      </c>
      <c r="AU293" s="157" t="s">
        <v>83</v>
      </c>
      <c r="AV293" s="13" t="s">
        <v>83</v>
      </c>
      <c r="AW293" s="13" t="s">
        <v>34</v>
      </c>
      <c r="AX293" s="13" t="s">
        <v>74</v>
      </c>
      <c r="AY293" s="157" t="s">
        <v>210</v>
      </c>
    </row>
    <row r="294" spans="2:51" s="12" customFormat="1" ht="11.25">
      <c r="B294" s="149"/>
      <c r="D294" s="150" t="s">
        <v>221</v>
      </c>
      <c r="E294" s="151" t="s">
        <v>19</v>
      </c>
      <c r="F294" s="152" t="s">
        <v>442</v>
      </c>
      <c r="H294" s="151" t="s">
        <v>19</v>
      </c>
      <c r="I294" s="153"/>
      <c r="L294" s="149"/>
      <c r="M294" s="154"/>
      <c r="T294" s="155"/>
      <c r="AT294" s="151" t="s">
        <v>221</v>
      </c>
      <c r="AU294" s="151" t="s">
        <v>83</v>
      </c>
      <c r="AV294" s="12" t="s">
        <v>81</v>
      </c>
      <c r="AW294" s="12" t="s">
        <v>34</v>
      </c>
      <c r="AX294" s="12" t="s">
        <v>74</v>
      </c>
      <c r="AY294" s="151" t="s">
        <v>210</v>
      </c>
    </row>
    <row r="295" spans="2:51" s="13" customFormat="1" ht="11.25">
      <c r="B295" s="156"/>
      <c r="D295" s="150" t="s">
        <v>221</v>
      </c>
      <c r="E295" s="157" t="s">
        <v>19</v>
      </c>
      <c r="F295" s="158" t="s">
        <v>443</v>
      </c>
      <c r="H295" s="159">
        <v>4.1</v>
      </c>
      <c r="I295" s="160"/>
      <c r="L295" s="156"/>
      <c r="M295" s="161"/>
      <c r="T295" s="162"/>
      <c r="AT295" s="157" t="s">
        <v>221</v>
      </c>
      <c r="AU295" s="157" t="s">
        <v>83</v>
      </c>
      <c r="AV295" s="13" t="s">
        <v>83</v>
      </c>
      <c r="AW295" s="13" t="s">
        <v>34</v>
      </c>
      <c r="AX295" s="13" t="s">
        <v>74</v>
      </c>
      <c r="AY295" s="157" t="s">
        <v>210</v>
      </c>
    </row>
    <row r="296" spans="2:51" s="13" customFormat="1" ht="11.25">
      <c r="B296" s="156"/>
      <c r="D296" s="150" t="s">
        <v>221</v>
      </c>
      <c r="E296" s="157" t="s">
        <v>19</v>
      </c>
      <c r="F296" s="158" t="s">
        <v>444</v>
      </c>
      <c r="H296" s="159">
        <v>14.464</v>
      </c>
      <c r="I296" s="160"/>
      <c r="L296" s="156"/>
      <c r="M296" s="161"/>
      <c r="T296" s="162"/>
      <c r="AT296" s="157" t="s">
        <v>221</v>
      </c>
      <c r="AU296" s="157" t="s">
        <v>83</v>
      </c>
      <c r="AV296" s="13" t="s">
        <v>83</v>
      </c>
      <c r="AW296" s="13" t="s">
        <v>34</v>
      </c>
      <c r="AX296" s="13" t="s">
        <v>74</v>
      </c>
      <c r="AY296" s="157" t="s">
        <v>210</v>
      </c>
    </row>
    <row r="297" spans="2:51" s="12" customFormat="1" ht="11.25">
      <c r="B297" s="149"/>
      <c r="D297" s="150" t="s">
        <v>221</v>
      </c>
      <c r="E297" s="151" t="s">
        <v>19</v>
      </c>
      <c r="F297" s="152" t="s">
        <v>445</v>
      </c>
      <c r="H297" s="151" t="s">
        <v>19</v>
      </c>
      <c r="I297" s="153"/>
      <c r="L297" s="149"/>
      <c r="M297" s="154"/>
      <c r="T297" s="155"/>
      <c r="AT297" s="151" t="s">
        <v>221</v>
      </c>
      <c r="AU297" s="151" t="s">
        <v>83</v>
      </c>
      <c r="AV297" s="12" t="s">
        <v>81</v>
      </c>
      <c r="AW297" s="12" t="s">
        <v>34</v>
      </c>
      <c r="AX297" s="12" t="s">
        <v>74</v>
      </c>
      <c r="AY297" s="151" t="s">
        <v>210</v>
      </c>
    </row>
    <row r="298" spans="2:51" s="13" customFormat="1" ht="22.5">
      <c r="B298" s="156"/>
      <c r="D298" s="150" t="s">
        <v>221</v>
      </c>
      <c r="E298" s="157" t="s">
        <v>19</v>
      </c>
      <c r="F298" s="158" t="s">
        <v>446</v>
      </c>
      <c r="H298" s="159">
        <v>26.602</v>
      </c>
      <c r="I298" s="160"/>
      <c r="L298" s="156"/>
      <c r="M298" s="161"/>
      <c r="T298" s="162"/>
      <c r="AT298" s="157" t="s">
        <v>221</v>
      </c>
      <c r="AU298" s="157" t="s">
        <v>83</v>
      </c>
      <c r="AV298" s="13" t="s">
        <v>83</v>
      </c>
      <c r="AW298" s="13" t="s">
        <v>34</v>
      </c>
      <c r="AX298" s="13" t="s">
        <v>74</v>
      </c>
      <c r="AY298" s="157" t="s">
        <v>210</v>
      </c>
    </row>
    <row r="299" spans="2:51" s="13" customFormat="1" ht="11.25">
      <c r="B299" s="156"/>
      <c r="D299" s="150" t="s">
        <v>221</v>
      </c>
      <c r="E299" s="157" t="s">
        <v>19</v>
      </c>
      <c r="F299" s="158" t="s">
        <v>447</v>
      </c>
      <c r="H299" s="159">
        <v>11.46</v>
      </c>
      <c r="I299" s="160"/>
      <c r="L299" s="156"/>
      <c r="M299" s="161"/>
      <c r="T299" s="162"/>
      <c r="AT299" s="157" t="s">
        <v>221</v>
      </c>
      <c r="AU299" s="157" t="s">
        <v>83</v>
      </c>
      <c r="AV299" s="13" t="s">
        <v>83</v>
      </c>
      <c r="AW299" s="13" t="s">
        <v>34</v>
      </c>
      <c r="AX299" s="13" t="s">
        <v>74</v>
      </c>
      <c r="AY299" s="157" t="s">
        <v>210</v>
      </c>
    </row>
    <row r="300" spans="2:51" s="13" customFormat="1" ht="11.25">
      <c r="B300" s="156"/>
      <c r="D300" s="150" t="s">
        <v>221</v>
      </c>
      <c r="E300" s="157" t="s">
        <v>19</v>
      </c>
      <c r="F300" s="158" t="s">
        <v>448</v>
      </c>
      <c r="H300" s="159">
        <v>12.64</v>
      </c>
      <c r="I300" s="160"/>
      <c r="L300" s="156"/>
      <c r="M300" s="161"/>
      <c r="T300" s="162"/>
      <c r="AT300" s="157" t="s">
        <v>221</v>
      </c>
      <c r="AU300" s="157" t="s">
        <v>83</v>
      </c>
      <c r="AV300" s="13" t="s">
        <v>83</v>
      </c>
      <c r="AW300" s="13" t="s">
        <v>34</v>
      </c>
      <c r="AX300" s="13" t="s">
        <v>74</v>
      </c>
      <c r="AY300" s="157" t="s">
        <v>210</v>
      </c>
    </row>
    <row r="301" spans="2:51" s="15" customFormat="1" ht="11.25">
      <c r="B301" s="170"/>
      <c r="D301" s="150" t="s">
        <v>221</v>
      </c>
      <c r="E301" s="171" t="s">
        <v>19</v>
      </c>
      <c r="F301" s="172" t="s">
        <v>236</v>
      </c>
      <c r="H301" s="173">
        <v>73.36600000000001</v>
      </c>
      <c r="I301" s="174"/>
      <c r="L301" s="170"/>
      <c r="M301" s="175"/>
      <c r="T301" s="176"/>
      <c r="AT301" s="171" t="s">
        <v>221</v>
      </c>
      <c r="AU301" s="171" t="s">
        <v>83</v>
      </c>
      <c r="AV301" s="15" t="s">
        <v>217</v>
      </c>
      <c r="AW301" s="15" t="s">
        <v>34</v>
      </c>
      <c r="AX301" s="15" t="s">
        <v>81</v>
      </c>
      <c r="AY301" s="171" t="s">
        <v>210</v>
      </c>
    </row>
    <row r="302" spans="2:63" s="11" customFormat="1" ht="22.9" customHeight="1">
      <c r="B302" s="120"/>
      <c r="D302" s="121" t="s">
        <v>73</v>
      </c>
      <c r="E302" s="130" t="s">
        <v>276</v>
      </c>
      <c r="F302" s="130" t="s">
        <v>449</v>
      </c>
      <c r="I302" s="123"/>
      <c r="J302" s="131">
        <f>BK302</f>
        <v>0</v>
      </c>
      <c r="L302" s="120"/>
      <c r="M302" s="125"/>
      <c r="P302" s="126">
        <f>SUM(P303:P305)</f>
        <v>0</v>
      </c>
      <c r="R302" s="126">
        <f>SUM(R303:R305)</f>
        <v>0.1356135</v>
      </c>
      <c r="T302" s="127">
        <f>SUM(T303:T305)</f>
        <v>0</v>
      </c>
      <c r="AR302" s="121" t="s">
        <v>81</v>
      </c>
      <c r="AT302" s="128" t="s">
        <v>73</v>
      </c>
      <c r="AU302" s="128" t="s">
        <v>81</v>
      </c>
      <c r="AY302" s="121" t="s">
        <v>210</v>
      </c>
      <c r="BK302" s="129">
        <f>SUM(BK303:BK305)</f>
        <v>0</v>
      </c>
    </row>
    <row r="303" spans="2:65" s="1" customFormat="1" ht="16.5" customHeight="1">
      <c r="B303" s="33"/>
      <c r="C303" s="132" t="s">
        <v>450</v>
      </c>
      <c r="D303" s="132" t="s">
        <v>212</v>
      </c>
      <c r="E303" s="133" t="s">
        <v>451</v>
      </c>
      <c r="F303" s="134" t="s">
        <v>452</v>
      </c>
      <c r="G303" s="135" t="s">
        <v>417</v>
      </c>
      <c r="H303" s="136">
        <v>1.65</v>
      </c>
      <c r="I303" s="137"/>
      <c r="J303" s="138">
        <f>ROUND(I303*H303,2)</f>
        <v>0</v>
      </c>
      <c r="K303" s="134" t="s">
        <v>296</v>
      </c>
      <c r="L303" s="33"/>
      <c r="M303" s="139" t="s">
        <v>19</v>
      </c>
      <c r="N303" s="140" t="s">
        <v>45</v>
      </c>
      <c r="P303" s="141">
        <f>O303*H303</f>
        <v>0</v>
      </c>
      <c r="Q303" s="141">
        <v>0.08219</v>
      </c>
      <c r="R303" s="141">
        <f>Q303*H303</f>
        <v>0.1356135</v>
      </c>
      <c r="S303" s="141">
        <v>0</v>
      </c>
      <c r="T303" s="142">
        <f>S303*H303</f>
        <v>0</v>
      </c>
      <c r="AR303" s="143" t="s">
        <v>217</v>
      </c>
      <c r="AT303" s="143" t="s">
        <v>212</v>
      </c>
      <c r="AU303" s="143" t="s">
        <v>83</v>
      </c>
      <c r="AY303" s="18" t="s">
        <v>210</v>
      </c>
      <c r="BE303" s="144">
        <f>IF(N303="základní",J303,0)</f>
        <v>0</v>
      </c>
      <c r="BF303" s="144">
        <f>IF(N303="snížená",J303,0)</f>
        <v>0</v>
      </c>
      <c r="BG303" s="144">
        <f>IF(N303="zákl. přenesená",J303,0)</f>
        <v>0</v>
      </c>
      <c r="BH303" s="144">
        <f>IF(N303="sníž. přenesená",J303,0)</f>
        <v>0</v>
      </c>
      <c r="BI303" s="144">
        <f>IF(N303="nulová",J303,0)</f>
        <v>0</v>
      </c>
      <c r="BJ303" s="18" t="s">
        <v>81</v>
      </c>
      <c r="BK303" s="144">
        <f>ROUND(I303*H303,2)</f>
        <v>0</v>
      </c>
      <c r="BL303" s="18" t="s">
        <v>217</v>
      </c>
      <c r="BM303" s="143" t="s">
        <v>453</v>
      </c>
    </row>
    <row r="304" spans="2:51" s="12" customFormat="1" ht="11.25">
      <c r="B304" s="149"/>
      <c r="D304" s="150" t="s">
        <v>221</v>
      </c>
      <c r="E304" s="151" t="s">
        <v>19</v>
      </c>
      <c r="F304" s="152" t="s">
        <v>433</v>
      </c>
      <c r="H304" s="151" t="s">
        <v>19</v>
      </c>
      <c r="I304" s="153"/>
      <c r="L304" s="149"/>
      <c r="M304" s="154"/>
      <c r="T304" s="155"/>
      <c r="AT304" s="151" t="s">
        <v>221</v>
      </c>
      <c r="AU304" s="151" t="s">
        <v>83</v>
      </c>
      <c r="AV304" s="12" t="s">
        <v>81</v>
      </c>
      <c r="AW304" s="12" t="s">
        <v>34</v>
      </c>
      <c r="AX304" s="12" t="s">
        <v>74</v>
      </c>
      <c r="AY304" s="151" t="s">
        <v>210</v>
      </c>
    </row>
    <row r="305" spans="2:51" s="13" customFormat="1" ht="11.25">
      <c r="B305" s="156"/>
      <c r="D305" s="150" t="s">
        <v>221</v>
      </c>
      <c r="E305" s="157" t="s">
        <v>19</v>
      </c>
      <c r="F305" s="158" t="s">
        <v>454</v>
      </c>
      <c r="H305" s="159">
        <v>1.65</v>
      </c>
      <c r="I305" s="160"/>
      <c r="L305" s="156"/>
      <c r="M305" s="161"/>
      <c r="T305" s="162"/>
      <c r="AT305" s="157" t="s">
        <v>221</v>
      </c>
      <c r="AU305" s="157" t="s">
        <v>83</v>
      </c>
      <c r="AV305" s="13" t="s">
        <v>83</v>
      </c>
      <c r="AW305" s="13" t="s">
        <v>34</v>
      </c>
      <c r="AX305" s="13" t="s">
        <v>81</v>
      </c>
      <c r="AY305" s="157" t="s">
        <v>210</v>
      </c>
    </row>
    <row r="306" spans="2:63" s="11" customFormat="1" ht="22.9" customHeight="1">
      <c r="B306" s="120"/>
      <c r="D306" s="121" t="s">
        <v>73</v>
      </c>
      <c r="E306" s="130" t="s">
        <v>292</v>
      </c>
      <c r="F306" s="130" t="s">
        <v>455</v>
      </c>
      <c r="I306" s="123"/>
      <c r="J306" s="131">
        <f>BK306</f>
        <v>0</v>
      </c>
      <c r="L306" s="120"/>
      <c r="M306" s="125"/>
      <c r="P306" s="126">
        <f>SUM(P307:P712)</f>
        <v>0</v>
      </c>
      <c r="R306" s="126">
        <f>SUM(R307:R712)</f>
        <v>13.691076580000002</v>
      </c>
      <c r="T306" s="127">
        <f>SUM(T307:T712)</f>
        <v>172.517311</v>
      </c>
      <c r="AR306" s="121" t="s">
        <v>81</v>
      </c>
      <c r="AT306" s="128" t="s">
        <v>73</v>
      </c>
      <c r="AU306" s="128" t="s">
        <v>81</v>
      </c>
      <c r="AY306" s="121" t="s">
        <v>210</v>
      </c>
      <c r="BK306" s="129">
        <f>SUM(BK307:BK712)</f>
        <v>0</v>
      </c>
    </row>
    <row r="307" spans="2:65" s="1" customFormat="1" ht="24.2" customHeight="1">
      <c r="B307" s="33"/>
      <c r="C307" s="132" t="s">
        <v>456</v>
      </c>
      <c r="D307" s="132" t="s">
        <v>212</v>
      </c>
      <c r="E307" s="133" t="s">
        <v>457</v>
      </c>
      <c r="F307" s="134" t="s">
        <v>458</v>
      </c>
      <c r="G307" s="135" t="s">
        <v>459</v>
      </c>
      <c r="H307" s="136">
        <v>4</v>
      </c>
      <c r="I307" s="137"/>
      <c r="J307" s="138">
        <f>ROUND(I307*H307,2)</f>
        <v>0</v>
      </c>
      <c r="K307" s="134" t="s">
        <v>216</v>
      </c>
      <c r="L307" s="33"/>
      <c r="M307" s="139" t="s">
        <v>19</v>
      </c>
      <c r="N307" s="140" t="s">
        <v>45</v>
      </c>
      <c r="P307" s="141">
        <f>O307*H307</f>
        <v>0</v>
      </c>
      <c r="Q307" s="141">
        <v>0.22418</v>
      </c>
      <c r="R307" s="141">
        <f>Q307*H307</f>
        <v>0.89672</v>
      </c>
      <c r="S307" s="141">
        <v>0.173</v>
      </c>
      <c r="T307" s="142">
        <f>S307*H307</f>
        <v>0.692</v>
      </c>
      <c r="AR307" s="143" t="s">
        <v>217</v>
      </c>
      <c r="AT307" s="143" t="s">
        <v>212</v>
      </c>
      <c r="AU307" s="143" t="s">
        <v>83</v>
      </c>
      <c r="AY307" s="18" t="s">
        <v>210</v>
      </c>
      <c r="BE307" s="144">
        <f>IF(N307="základní",J307,0)</f>
        <v>0</v>
      </c>
      <c r="BF307" s="144">
        <f>IF(N307="snížená",J307,0)</f>
        <v>0</v>
      </c>
      <c r="BG307" s="144">
        <f>IF(N307="zákl. přenesená",J307,0)</f>
        <v>0</v>
      </c>
      <c r="BH307" s="144">
        <f>IF(N307="sníž. přenesená",J307,0)</f>
        <v>0</v>
      </c>
      <c r="BI307" s="144">
        <f>IF(N307="nulová",J307,0)</f>
        <v>0</v>
      </c>
      <c r="BJ307" s="18" t="s">
        <v>81</v>
      </c>
      <c r="BK307" s="144">
        <f>ROUND(I307*H307,2)</f>
        <v>0</v>
      </c>
      <c r="BL307" s="18" t="s">
        <v>217</v>
      </c>
      <c r="BM307" s="143" t="s">
        <v>460</v>
      </c>
    </row>
    <row r="308" spans="2:47" s="1" customFormat="1" ht="11.25">
      <c r="B308" s="33"/>
      <c r="D308" s="145" t="s">
        <v>219</v>
      </c>
      <c r="F308" s="146" t="s">
        <v>461</v>
      </c>
      <c r="I308" s="147"/>
      <c r="L308" s="33"/>
      <c r="M308" s="148"/>
      <c r="T308" s="54"/>
      <c r="AT308" s="18" t="s">
        <v>219</v>
      </c>
      <c r="AU308" s="18" t="s">
        <v>83</v>
      </c>
    </row>
    <row r="309" spans="2:51" s="12" customFormat="1" ht="11.25">
      <c r="B309" s="149"/>
      <c r="D309" s="150" t="s">
        <v>221</v>
      </c>
      <c r="E309" s="151" t="s">
        <v>19</v>
      </c>
      <c r="F309" s="152" t="s">
        <v>462</v>
      </c>
      <c r="H309" s="151" t="s">
        <v>19</v>
      </c>
      <c r="I309" s="153"/>
      <c r="L309" s="149"/>
      <c r="M309" s="154"/>
      <c r="T309" s="155"/>
      <c r="AT309" s="151" t="s">
        <v>221</v>
      </c>
      <c r="AU309" s="151" t="s">
        <v>83</v>
      </c>
      <c r="AV309" s="12" t="s">
        <v>81</v>
      </c>
      <c r="AW309" s="12" t="s">
        <v>34</v>
      </c>
      <c r="AX309" s="12" t="s">
        <v>74</v>
      </c>
      <c r="AY309" s="151" t="s">
        <v>210</v>
      </c>
    </row>
    <row r="310" spans="2:51" s="13" customFormat="1" ht="11.25">
      <c r="B310" s="156"/>
      <c r="D310" s="150" t="s">
        <v>221</v>
      </c>
      <c r="E310" s="157" t="s">
        <v>19</v>
      </c>
      <c r="F310" s="158" t="s">
        <v>463</v>
      </c>
      <c r="H310" s="159">
        <v>1</v>
      </c>
      <c r="I310" s="160"/>
      <c r="L310" s="156"/>
      <c r="M310" s="161"/>
      <c r="T310" s="162"/>
      <c r="AT310" s="157" t="s">
        <v>221</v>
      </c>
      <c r="AU310" s="157" t="s">
        <v>83</v>
      </c>
      <c r="AV310" s="13" t="s">
        <v>83</v>
      </c>
      <c r="AW310" s="13" t="s">
        <v>34</v>
      </c>
      <c r="AX310" s="13" t="s">
        <v>74</v>
      </c>
      <c r="AY310" s="157" t="s">
        <v>210</v>
      </c>
    </row>
    <row r="311" spans="2:51" s="13" customFormat="1" ht="11.25">
      <c r="B311" s="156"/>
      <c r="D311" s="150" t="s">
        <v>221</v>
      </c>
      <c r="E311" s="157" t="s">
        <v>19</v>
      </c>
      <c r="F311" s="158" t="s">
        <v>464</v>
      </c>
      <c r="H311" s="159">
        <v>1</v>
      </c>
      <c r="I311" s="160"/>
      <c r="L311" s="156"/>
      <c r="M311" s="161"/>
      <c r="T311" s="162"/>
      <c r="AT311" s="157" t="s">
        <v>221</v>
      </c>
      <c r="AU311" s="157" t="s">
        <v>83</v>
      </c>
      <c r="AV311" s="13" t="s">
        <v>83</v>
      </c>
      <c r="AW311" s="13" t="s">
        <v>34</v>
      </c>
      <c r="AX311" s="13" t="s">
        <v>74</v>
      </c>
      <c r="AY311" s="157" t="s">
        <v>210</v>
      </c>
    </row>
    <row r="312" spans="2:51" s="13" customFormat="1" ht="11.25">
      <c r="B312" s="156"/>
      <c r="D312" s="150" t="s">
        <v>221</v>
      </c>
      <c r="E312" s="157" t="s">
        <v>19</v>
      </c>
      <c r="F312" s="158" t="s">
        <v>465</v>
      </c>
      <c r="H312" s="159">
        <v>1</v>
      </c>
      <c r="I312" s="160"/>
      <c r="L312" s="156"/>
      <c r="M312" s="161"/>
      <c r="T312" s="162"/>
      <c r="AT312" s="157" t="s">
        <v>221</v>
      </c>
      <c r="AU312" s="157" t="s">
        <v>83</v>
      </c>
      <c r="AV312" s="13" t="s">
        <v>83</v>
      </c>
      <c r="AW312" s="13" t="s">
        <v>34</v>
      </c>
      <c r="AX312" s="13" t="s">
        <v>74</v>
      </c>
      <c r="AY312" s="157" t="s">
        <v>210</v>
      </c>
    </row>
    <row r="313" spans="2:51" s="13" customFormat="1" ht="11.25">
      <c r="B313" s="156"/>
      <c r="D313" s="150" t="s">
        <v>221</v>
      </c>
      <c r="E313" s="157" t="s">
        <v>19</v>
      </c>
      <c r="F313" s="158" t="s">
        <v>466</v>
      </c>
      <c r="H313" s="159">
        <v>1</v>
      </c>
      <c r="I313" s="160"/>
      <c r="L313" s="156"/>
      <c r="M313" s="161"/>
      <c r="T313" s="162"/>
      <c r="AT313" s="157" t="s">
        <v>221</v>
      </c>
      <c r="AU313" s="157" t="s">
        <v>83</v>
      </c>
      <c r="AV313" s="13" t="s">
        <v>83</v>
      </c>
      <c r="AW313" s="13" t="s">
        <v>34</v>
      </c>
      <c r="AX313" s="13" t="s">
        <v>74</v>
      </c>
      <c r="AY313" s="157" t="s">
        <v>210</v>
      </c>
    </row>
    <row r="314" spans="2:51" s="15" customFormat="1" ht="11.25">
      <c r="B314" s="170"/>
      <c r="D314" s="150" t="s">
        <v>221</v>
      </c>
      <c r="E314" s="171" t="s">
        <v>19</v>
      </c>
      <c r="F314" s="172" t="s">
        <v>236</v>
      </c>
      <c r="H314" s="173">
        <v>4</v>
      </c>
      <c r="I314" s="174"/>
      <c r="L314" s="170"/>
      <c r="M314" s="175"/>
      <c r="T314" s="176"/>
      <c r="AT314" s="171" t="s">
        <v>221</v>
      </c>
      <c r="AU314" s="171" t="s">
        <v>83</v>
      </c>
      <c r="AV314" s="15" t="s">
        <v>217</v>
      </c>
      <c r="AW314" s="15" t="s">
        <v>34</v>
      </c>
      <c r="AX314" s="15" t="s">
        <v>81</v>
      </c>
      <c r="AY314" s="171" t="s">
        <v>210</v>
      </c>
    </row>
    <row r="315" spans="2:65" s="1" customFormat="1" ht="24.2" customHeight="1">
      <c r="B315" s="33"/>
      <c r="C315" s="132" t="s">
        <v>467</v>
      </c>
      <c r="D315" s="132" t="s">
        <v>212</v>
      </c>
      <c r="E315" s="133" t="s">
        <v>468</v>
      </c>
      <c r="F315" s="134" t="s">
        <v>469</v>
      </c>
      <c r="G315" s="135" t="s">
        <v>215</v>
      </c>
      <c r="H315" s="136">
        <v>12.964</v>
      </c>
      <c r="I315" s="137"/>
      <c r="J315" s="138">
        <f>ROUND(I315*H315,2)</f>
        <v>0</v>
      </c>
      <c r="K315" s="134" t="s">
        <v>216</v>
      </c>
      <c r="L315" s="33"/>
      <c r="M315" s="139" t="s">
        <v>19</v>
      </c>
      <c r="N315" s="140" t="s">
        <v>45</v>
      </c>
      <c r="P315" s="141">
        <f>O315*H315</f>
        <v>0</v>
      </c>
      <c r="Q315" s="141">
        <v>0</v>
      </c>
      <c r="R315" s="141">
        <f>Q315*H315</f>
        <v>0</v>
      </c>
      <c r="S315" s="141">
        <v>1.8</v>
      </c>
      <c r="T315" s="142">
        <f>S315*H315</f>
        <v>23.3352</v>
      </c>
      <c r="AR315" s="143" t="s">
        <v>217</v>
      </c>
      <c r="AT315" s="143" t="s">
        <v>212</v>
      </c>
      <c r="AU315" s="143" t="s">
        <v>83</v>
      </c>
      <c r="AY315" s="18" t="s">
        <v>210</v>
      </c>
      <c r="BE315" s="144">
        <f>IF(N315="základní",J315,0)</f>
        <v>0</v>
      </c>
      <c r="BF315" s="144">
        <f>IF(N315="snížená",J315,0)</f>
        <v>0</v>
      </c>
      <c r="BG315" s="144">
        <f>IF(N315="zákl. přenesená",J315,0)</f>
        <v>0</v>
      </c>
      <c r="BH315" s="144">
        <f>IF(N315="sníž. přenesená",J315,0)</f>
        <v>0</v>
      </c>
      <c r="BI315" s="144">
        <f>IF(N315="nulová",J315,0)</f>
        <v>0</v>
      </c>
      <c r="BJ315" s="18" t="s">
        <v>81</v>
      </c>
      <c r="BK315" s="144">
        <f>ROUND(I315*H315,2)</f>
        <v>0</v>
      </c>
      <c r="BL315" s="18" t="s">
        <v>217</v>
      </c>
      <c r="BM315" s="143" t="s">
        <v>470</v>
      </c>
    </row>
    <row r="316" spans="2:47" s="1" customFormat="1" ht="11.25">
      <c r="B316" s="33"/>
      <c r="D316" s="145" t="s">
        <v>219</v>
      </c>
      <c r="F316" s="146" t="s">
        <v>471</v>
      </c>
      <c r="I316" s="147"/>
      <c r="L316" s="33"/>
      <c r="M316" s="148"/>
      <c r="T316" s="54"/>
      <c r="AT316" s="18" t="s">
        <v>219</v>
      </c>
      <c r="AU316" s="18" t="s">
        <v>83</v>
      </c>
    </row>
    <row r="317" spans="2:51" s="12" customFormat="1" ht="11.25">
      <c r="B317" s="149"/>
      <c r="D317" s="150" t="s">
        <v>221</v>
      </c>
      <c r="E317" s="151" t="s">
        <v>19</v>
      </c>
      <c r="F317" s="152" t="s">
        <v>472</v>
      </c>
      <c r="H317" s="151" t="s">
        <v>19</v>
      </c>
      <c r="I317" s="153"/>
      <c r="L317" s="149"/>
      <c r="M317" s="154"/>
      <c r="T317" s="155"/>
      <c r="AT317" s="151" t="s">
        <v>221</v>
      </c>
      <c r="AU317" s="151" t="s">
        <v>83</v>
      </c>
      <c r="AV317" s="12" t="s">
        <v>81</v>
      </c>
      <c r="AW317" s="12" t="s">
        <v>34</v>
      </c>
      <c r="AX317" s="12" t="s">
        <v>74</v>
      </c>
      <c r="AY317" s="151" t="s">
        <v>210</v>
      </c>
    </row>
    <row r="318" spans="2:51" s="13" customFormat="1" ht="11.25">
      <c r="B318" s="156"/>
      <c r="D318" s="150" t="s">
        <v>221</v>
      </c>
      <c r="E318" s="157" t="s">
        <v>19</v>
      </c>
      <c r="F318" s="158" t="s">
        <v>473</v>
      </c>
      <c r="H318" s="159">
        <v>12.964</v>
      </c>
      <c r="I318" s="160"/>
      <c r="L318" s="156"/>
      <c r="M318" s="161"/>
      <c r="T318" s="162"/>
      <c r="AT318" s="157" t="s">
        <v>221</v>
      </c>
      <c r="AU318" s="157" t="s">
        <v>83</v>
      </c>
      <c r="AV318" s="13" t="s">
        <v>83</v>
      </c>
      <c r="AW318" s="13" t="s">
        <v>34</v>
      </c>
      <c r="AX318" s="13" t="s">
        <v>81</v>
      </c>
      <c r="AY318" s="157" t="s">
        <v>210</v>
      </c>
    </row>
    <row r="319" spans="2:65" s="1" customFormat="1" ht="24.2" customHeight="1">
      <c r="B319" s="33"/>
      <c r="C319" s="132" t="s">
        <v>474</v>
      </c>
      <c r="D319" s="132" t="s">
        <v>212</v>
      </c>
      <c r="E319" s="133" t="s">
        <v>475</v>
      </c>
      <c r="F319" s="134" t="s">
        <v>476</v>
      </c>
      <c r="G319" s="135" t="s">
        <v>215</v>
      </c>
      <c r="H319" s="136">
        <v>6.412</v>
      </c>
      <c r="I319" s="137"/>
      <c r="J319" s="138">
        <f>ROUND(I319*H319,2)</f>
        <v>0</v>
      </c>
      <c r="K319" s="134" t="s">
        <v>216</v>
      </c>
      <c r="L319" s="33"/>
      <c r="M319" s="139" t="s">
        <v>19</v>
      </c>
      <c r="N319" s="140" t="s">
        <v>45</v>
      </c>
      <c r="P319" s="141">
        <f>O319*H319</f>
        <v>0</v>
      </c>
      <c r="Q319" s="141">
        <v>0</v>
      </c>
      <c r="R319" s="141">
        <f>Q319*H319</f>
        <v>0</v>
      </c>
      <c r="S319" s="141">
        <v>1.594</v>
      </c>
      <c r="T319" s="142">
        <f>S319*H319</f>
        <v>10.220728000000001</v>
      </c>
      <c r="AR319" s="143" t="s">
        <v>217</v>
      </c>
      <c r="AT319" s="143" t="s">
        <v>212</v>
      </c>
      <c r="AU319" s="143" t="s">
        <v>83</v>
      </c>
      <c r="AY319" s="18" t="s">
        <v>210</v>
      </c>
      <c r="BE319" s="144">
        <f>IF(N319="základní",J319,0)</f>
        <v>0</v>
      </c>
      <c r="BF319" s="144">
        <f>IF(N319="snížená",J319,0)</f>
        <v>0</v>
      </c>
      <c r="BG319" s="144">
        <f>IF(N319="zákl. přenesená",J319,0)</f>
        <v>0</v>
      </c>
      <c r="BH319" s="144">
        <f>IF(N319="sníž. přenesená",J319,0)</f>
        <v>0</v>
      </c>
      <c r="BI319" s="144">
        <f>IF(N319="nulová",J319,0)</f>
        <v>0</v>
      </c>
      <c r="BJ319" s="18" t="s">
        <v>81</v>
      </c>
      <c r="BK319" s="144">
        <f>ROUND(I319*H319,2)</f>
        <v>0</v>
      </c>
      <c r="BL319" s="18" t="s">
        <v>217</v>
      </c>
      <c r="BM319" s="143" t="s">
        <v>477</v>
      </c>
    </row>
    <row r="320" spans="2:47" s="1" customFormat="1" ht="11.25">
      <c r="B320" s="33"/>
      <c r="D320" s="145" t="s">
        <v>219</v>
      </c>
      <c r="F320" s="146" t="s">
        <v>478</v>
      </c>
      <c r="I320" s="147"/>
      <c r="L320" s="33"/>
      <c r="M320" s="148"/>
      <c r="T320" s="54"/>
      <c r="AT320" s="18" t="s">
        <v>219</v>
      </c>
      <c r="AU320" s="18" t="s">
        <v>83</v>
      </c>
    </row>
    <row r="321" spans="2:51" s="12" customFormat="1" ht="11.25">
      <c r="B321" s="149"/>
      <c r="D321" s="150" t="s">
        <v>221</v>
      </c>
      <c r="E321" s="151" t="s">
        <v>19</v>
      </c>
      <c r="F321" s="152" t="s">
        <v>479</v>
      </c>
      <c r="H321" s="151" t="s">
        <v>19</v>
      </c>
      <c r="I321" s="153"/>
      <c r="L321" s="149"/>
      <c r="M321" s="154"/>
      <c r="T321" s="155"/>
      <c r="AT321" s="151" t="s">
        <v>221</v>
      </c>
      <c r="AU321" s="151" t="s">
        <v>83</v>
      </c>
      <c r="AV321" s="12" t="s">
        <v>81</v>
      </c>
      <c r="AW321" s="12" t="s">
        <v>34</v>
      </c>
      <c r="AX321" s="12" t="s">
        <v>74</v>
      </c>
      <c r="AY321" s="151" t="s">
        <v>210</v>
      </c>
    </row>
    <row r="322" spans="2:51" s="13" customFormat="1" ht="11.25">
      <c r="B322" s="156"/>
      <c r="D322" s="150" t="s">
        <v>221</v>
      </c>
      <c r="E322" s="157" t="s">
        <v>19</v>
      </c>
      <c r="F322" s="158" t="s">
        <v>404</v>
      </c>
      <c r="H322" s="159">
        <v>2.449</v>
      </c>
      <c r="I322" s="160"/>
      <c r="L322" s="156"/>
      <c r="M322" s="161"/>
      <c r="T322" s="162"/>
      <c r="AT322" s="157" t="s">
        <v>221</v>
      </c>
      <c r="AU322" s="157" t="s">
        <v>83</v>
      </c>
      <c r="AV322" s="13" t="s">
        <v>83</v>
      </c>
      <c r="AW322" s="13" t="s">
        <v>34</v>
      </c>
      <c r="AX322" s="13" t="s">
        <v>74</v>
      </c>
      <c r="AY322" s="157" t="s">
        <v>210</v>
      </c>
    </row>
    <row r="323" spans="2:51" s="12" customFormat="1" ht="11.25">
      <c r="B323" s="149"/>
      <c r="D323" s="150" t="s">
        <v>221</v>
      </c>
      <c r="E323" s="151" t="s">
        <v>19</v>
      </c>
      <c r="F323" s="152" t="s">
        <v>222</v>
      </c>
      <c r="H323" s="151" t="s">
        <v>19</v>
      </c>
      <c r="I323" s="153"/>
      <c r="L323" s="149"/>
      <c r="M323" s="154"/>
      <c r="T323" s="155"/>
      <c r="AT323" s="151" t="s">
        <v>221</v>
      </c>
      <c r="AU323" s="151" t="s">
        <v>83</v>
      </c>
      <c r="AV323" s="12" t="s">
        <v>81</v>
      </c>
      <c r="AW323" s="12" t="s">
        <v>34</v>
      </c>
      <c r="AX323" s="12" t="s">
        <v>74</v>
      </c>
      <c r="AY323" s="151" t="s">
        <v>210</v>
      </c>
    </row>
    <row r="324" spans="2:51" s="13" customFormat="1" ht="11.25">
      <c r="B324" s="156"/>
      <c r="D324" s="150" t="s">
        <v>221</v>
      </c>
      <c r="E324" s="157" t="s">
        <v>19</v>
      </c>
      <c r="F324" s="158" t="s">
        <v>480</v>
      </c>
      <c r="H324" s="159">
        <v>3.963</v>
      </c>
      <c r="I324" s="160"/>
      <c r="L324" s="156"/>
      <c r="M324" s="161"/>
      <c r="T324" s="162"/>
      <c r="AT324" s="157" t="s">
        <v>221</v>
      </c>
      <c r="AU324" s="157" t="s">
        <v>83</v>
      </c>
      <c r="AV324" s="13" t="s">
        <v>83</v>
      </c>
      <c r="AW324" s="13" t="s">
        <v>34</v>
      </c>
      <c r="AX324" s="13" t="s">
        <v>74</v>
      </c>
      <c r="AY324" s="157" t="s">
        <v>210</v>
      </c>
    </row>
    <row r="325" spans="2:51" s="15" customFormat="1" ht="11.25">
      <c r="B325" s="170"/>
      <c r="D325" s="150" t="s">
        <v>221</v>
      </c>
      <c r="E325" s="171" t="s">
        <v>19</v>
      </c>
      <c r="F325" s="172" t="s">
        <v>236</v>
      </c>
      <c r="H325" s="173">
        <v>6.412</v>
      </c>
      <c r="I325" s="174"/>
      <c r="L325" s="170"/>
      <c r="M325" s="175"/>
      <c r="T325" s="176"/>
      <c r="AT325" s="171" t="s">
        <v>221</v>
      </c>
      <c r="AU325" s="171" t="s">
        <v>83</v>
      </c>
      <c r="AV325" s="15" t="s">
        <v>217</v>
      </c>
      <c r="AW325" s="15" t="s">
        <v>34</v>
      </c>
      <c r="AX325" s="15" t="s">
        <v>81</v>
      </c>
      <c r="AY325" s="171" t="s">
        <v>210</v>
      </c>
    </row>
    <row r="326" spans="2:65" s="1" customFormat="1" ht="16.5" customHeight="1">
      <c r="B326" s="33"/>
      <c r="C326" s="132" t="s">
        <v>481</v>
      </c>
      <c r="D326" s="132" t="s">
        <v>212</v>
      </c>
      <c r="E326" s="133" t="s">
        <v>482</v>
      </c>
      <c r="F326" s="134" t="s">
        <v>483</v>
      </c>
      <c r="G326" s="135" t="s">
        <v>417</v>
      </c>
      <c r="H326" s="136">
        <v>1.58</v>
      </c>
      <c r="I326" s="137"/>
      <c r="J326" s="138">
        <f>ROUND(I326*H326,2)</f>
        <v>0</v>
      </c>
      <c r="K326" s="134" t="s">
        <v>216</v>
      </c>
      <c r="L326" s="33"/>
      <c r="M326" s="139" t="s">
        <v>19</v>
      </c>
      <c r="N326" s="140" t="s">
        <v>45</v>
      </c>
      <c r="P326" s="141">
        <f>O326*H326</f>
        <v>0</v>
      </c>
      <c r="Q326" s="141">
        <v>0</v>
      </c>
      <c r="R326" s="141">
        <f>Q326*H326</f>
        <v>0</v>
      </c>
      <c r="S326" s="141">
        <v>0.112</v>
      </c>
      <c r="T326" s="142">
        <f>S326*H326</f>
        <v>0.17696</v>
      </c>
      <c r="AR326" s="143" t="s">
        <v>217</v>
      </c>
      <c r="AT326" s="143" t="s">
        <v>212</v>
      </c>
      <c r="AU326" s="143" t="s">
        <v>83</v>
      </c>
      <c r="AY326" s="18" t="s">
        <v>210</v>
      </c>
      <c r="BE326" s="144">
        <f>IF(N326="základní",J326,0)</f>
        <v>0</v>
      </c>
      <c r="BF326" s="144">
        <f>IF(N326="snížená",J326,0)</f>
        <v>0</v>
      </c>
      <c r="BG326" s="144">
        <f>IF(N326="zákl. přenesená",J326,0)</f>
        <v>0</v>
      </c>
      <c r="BH326" s="144">
        <f>IF(N326="sníž. přenesená",J326,0)</f>
        <v>0</v>
      </c>
      <c r="BI326" s="144">
        <f>IF(N326="nulová",J326,0)</f>
        <v>0</v>
      </c>
      <c r="BJ326" s="18" t="s">
        <v>81</v>
      </c>
      <c r="BK326" s="144">
        <f>ROUND(I326*H326,2)</f>
        <v>0</v>
      </c>
      <c r="BL326" s="18" t="s">
        <v>217</v>
      </c>
      <c r="BM326" s="143" t="s">
        <v>484</v>
      </c>
    </row>
    <row r="327" spans="2:47" s="1" customFormat="1" ht="11.25">
      <c r="B327" s="33"/>
      <c r="D327" s="145" t="s">
        <v>219</v>
      </c>
      <c r="F327" s="146" t="s">
        <v>485</v>
      </c>
      <c r="I327" s="147"/>
      <c r="L327" s="33"/>
      <c r="M327" s="148"/>
      <c r="T327" s="54"/>
      <c r="AT327" s="18" t="s">
        <v>219</v>
      </c>
      <c r="AU327" s="18" t="s">
        <v>83</v>
      </c>
    </row>
    <row r="328" spans="2:51" s="12" customFormat="1" ht="11.25">
      <c r="B328" s="149"/>
      <c r="D328" s="150" t="s">
        <v>221</v>
      </c>
      <c r="E328" s="151" t="s">
        <v>19</v>
      </c>
      <c r="F328" s="152" t="s">
        <v>222</v>
      </c>
      <c r="H328" s="151" t="s">
        <v>19</v>
      </c>
      <c r="I328" s="153"/>
      <c r="L328" s="149"/>
      <c r="M328" s="154"/>
      <c r="T328" s="155"/>
      <c r="AT328" s="151" t="s">
        <v>221</v>
      </c>
      <c r="AU328" s="151" t="s">
        <v>83</v>
      </c>
      <c r="AV328" s="12" t="s">
        <v>81</v>
      </c>
      <c r="AW328" s="12" t="s">
        <v>34</v>
      </c>
      <c r="AX328" s="12" t="s">
        <v>74</v>
      </c>
      <c r="AY328" s="151" t="s">
        <v>210</v>
      </c>
    </row>
    <row r="329" spans="2:51" s="13" customFormat="1" ht="11.25">
      <c r="B329" s="156"/>
      <c r="D329" s="150" t="s">
        <v>221</v>
      </c>
      <c r="E329" s="157" t="s">
        <v>19</v>
      </c>
      <c r="F329" s="158" t="s">
        <v>486</v>
      </c>
      <c r="H329" s="159">
        <v>1.58</v>
      </c>
      <c r="I329" s="160"/>
      <c r="L329" s="156"/>
      <c r="M329" s="161"/>
      <c r="T329" s="162"/>
      <c r="AT329" s="157" t="s">
        <v>221</v>
      </c>
      <c r="AU329" s="157" t="s">
        <v>83</v>
      </c>
      <c r="AV329" s="13" t="s">
        <v>83</v>
      </c>
      <c r="AW329" s="13" t="s">
        <v>34</v>
      </c>
      <c r="AX329" s="13" t="s">
        <v>81</v>
      </c>
      <c r="AY329" s="157" t="s">
        <v>210</v>
      </c>
    </row>
    <row r="330" spans="2:65" s="1" customFormat="1" ht="16.5" customHeight="1">
      <c r="B330" s="33"/>
      <c r="C330" s="132" t="s">
        <v>487</v>
      </c>
      <c r="D330" s="132" t="s">
        <v>212</v>
      </c>
      <c r="E330" s="133" t="s">
        <v>488</v>
      </c>
      <c r="F330" s="134" t="s">
        <v>489</v>
      </c>
      <c r="G330" s="135" t="s">
        <v>417</v>
      </c>
      <c r="H330" s="136">
        <v>4.7</v>
      </c>
      <c r="I330" s="137"/>
      <c r="J330" s="138">
        <f>ROUND(I330*H330,2)</f>
        <v>0</v>
      </c>
      <c r="K330" s="134" t="s">
        <v>216</v>
      </c>
      <c r="L330" s="33"/>
      <c r="M330" s="139" t="s">
        <v>19</v>
      </c>
      <c r="N330" s="140" t="s">
        <v>45</v>
      </c>
      <c r="P330" s="141">
        <f>O330*H330</f>
        <v>0</v>
      </c>
      <c r="Q330" s="141">
        <v>0</v>
      </c>
      <c r="R330" s="141">
        <f>Q330*H330</f>
        <v>0</v>
      </c>
      <c r="S330" s="141">
        <v>0.37</v>
      </c>
      <c r="T330" s="142">
        <f>S330*H330</f>
        <v>1.739</v>
      </c>
      <c r="AR330" s="143" t="s">
        <v>217</v>
      </c>
      <c r="AT330" s="143" t="s">
        <v>212</v>
      </c>
      <c r="AU330" s="143" t="s">
        <v>83</v>
      </c>
      <c r="AY330" s="18" t="s">
        <v>210</v>
      </c>
      <c r="BE330" s="144">
        <f>IF(N330="základní",J330,0)</f>
        <v>0</v>
      </c>
      <c r="BF330" s="144">
        <f>IF(N330="snížená",J330,0)</f>
        <v>0</v>
      </c>
      <c r="BG330" s="144">
        <f>IF(N330="zákl. přenesená",J330,0)</f>
        <v>0</v>
      </c>
      <c r="BH330" s="144">
        <f>IF(N330="sníž. přenesená",J330,0)</f>
        <v>0</v>
      </c>
      <c r="BI330" s="144">
        <f>IF(N330="nulová",J330,0)</f>
        <v>0</v>
      </c>
      <c r="BJ330" s="18" t="s">
        <v>81</v>
      </c>
      <c r="BK330" s="144">
        <f>ROUND(I330*H330,2)</f>
        <v>0</v>
      </c>
      <c r="BL330" s="18" t="s">
        <v>217</v>
      </c>
      <c r="BM330" s="143" t="s">
        <v>490</v>
      </c>
    </row>
    <row r="331" spans="2:47" s="1" customFormat="1" ht="11.25">
      <c r="B331" s="33"/>
      <c r="D331" s="145" t="s">
        <v>219</v>
      </c>
      <c r="F331" s="146" t="s">
        <v>491</v>
      </c>
      <c r="I331" s="147"/>
      <c r="L331" s="33"/>
      <c r="M331" s="148"/>
      <c r="T331" s="54"/>
      <c r="AT331" s="18" t="s">
        <v>219</v>
      </c>
      <c r="AU331" s="18" t="s">
        <v>83</v>
      </c>
    </row>
    <row r="332" spans="2:51" s="12" customFormat="1" ht="11.25">
      <c r="B332" s="149"/>
      <c r="D332" s="150" t="s">
        <v>221</v>
      </c>
      <c r="E332" s="151" t="s">
        <v>19</v>
      </c>
      <c r="F332" s="152" t="s">
        <v>420</v>
      </c>
      <c r="H332" s="151" t="s">
        <v>19</v>
      </c>
      <c r="I332" s="153"/>
      <c r="L332" s="149"/>
      <c r="M332" s="154"/>
      <c r="T332" s="155"/>
      <c r="AT332" s="151" t="s">
        <v>221</v>
      </c>
      <c r="AU332" s="151" t="s">
        <v>83</v>
      </c>
      <c r="AV332" s="12" t="s">
        <v>81</v>
      </c>
      <c r="AW332" s="12" t="s">
        <v>34</v>
      </c>
      <c r="AX332" s="12" t="s">
        <v>74</v>
      </c>
      <c r="AY332" s="151" t="s">
        <v>210</v>
      </c>
    </row>
    <row r="333" spans="2:51" s="12" customFormat="1" ht="11.25">
      <c r="B333" s="149"/>
      <c r="D333" s="150" t="s">
        <v>221</v>
      </c>
      <c r="E333" s="151" t="s">
        <v>19</v>
      </c>
      <c r="F333" s="152" t="s">
        <v>421</v>
      </c>
      <c r="H333" s="151" t="s">
        <v>19</v>
      </c>
      <c r="I333" s="153"/>
      <c r="L333" s="149"/>
      <c r="M333" s="154"/>
      <c r="T333" s="155"/>
      <c r="AT333" s="151" t="s">
        <v>221</v>
      </c>
      <c r="AU333" s="151" t="s">
        <v>83</v>
      </c>
      <c r="AV333" s="12" t="s">
        <v>81</v>
      </c>
      <c r="AW333" s="12" t="s">
        <v>34</v>
      </c>
      <c r="AX333" s="12" t="s">
        <v>74</v>
      </c>
      <c r="AY333" s="151" t="s">
        <v>210</v>
      </c>
    </row>
    <row r="334" spans="2:51" s="13" customFormat="1" ht="11.25">
      <c r="B334" s="156"/>
      <c r="D334" s="150" t="s">
        <v>221</v>
      </c>
      <c r="E334" s="157" t="s">
        <v>19</v>
      </c>
      <c r="F334" s="158" t="s">
        <v>422</v>
      </c>
      <c r="H334" s="159">
        <v>4.7</v>
      </c>
      <c r="I334" s="160"/>
      <c r="L334" s="156"/>
      <c r="M334" s="161"/>
      <c r="T334" s="162"/>
      <c r="AT334" s="157" t="s">
        <v>221</v>
      </c>
      <c r="AU334" s="157" t="s">
        <v>83</v>
      </c>
      <c r="AV334" s="13" t="s">
        <v>83</v>
      </c>
      <c r="AW334" s="13" t="s">
        <v>34</v>
      </c>
      <c r="AX334" s="13" t="s">
        <v>81</v>
      </c>
      <c r="AY334" s="157" t="s">
        <v>210</v>
      </c>
    </row>
    <row r="335" spans="2:65" s="1" customFormat="1" ht="16.5" customHeight="1">
      <c r="B335" s="33"/>
      <c r="C335" s="132" t="s">
        <v>492</v>
      </c>
      <c r="D335" s="132" t="s">
        <v>212</v>
      </c>
      <c r="E335" s="133" t="s">
        <v>493</v>
      </c>
      <c r="F335" s="134" t="s">
        <v>494</v>
      </c>
      <c r="G335" s="135" t="s">
        <v>417</v>
      </c>
      <c r="H335" s="136">
        <v>10.72</v>
      </c>
      <c r="I335" s="137"/>
      <c r="J335" s="138">
        <f>ROUND(I335*H335,2)</f>
        <v>0</v>
      </c>
      <c r="K335" s="134" t="s">
        <v>216</v>
      </c>
      <c r="L335" s="33"/>
      <c r="M335" s="139" t="s">
        <v>19</v>
      </c>
      <c r="N335" s="140" t="s">
        <v>45</v>
      </c>
      <c r="P335" s="141">
        <f>O335*H335</f>
        <v>0</v>
      </c>
      <c r="Q335" s="141">
        <v>0</v>
      </c>
      <c r="R335" s="141">
        <f>Q335*H335</f>
        <v>0</v>
      </c>
      <c r="S335" s="141">
        <v>0.07</v>
      </c>
      <c r="T335" s="142">
        <f>S335*H335</f>
        <v>0.7504000000000001</v>
      </c>
      <c r="AR335" s="143" t="s">
        <v>217</v>
      </c>
      <c r="AT335" s="143" t="s">
        <v>212</v>
      </c>
      <c r="AU335" s="143" t="s">
        <v>83</v>
      </c>
      <c r="AY335" s="18" t="s">
        <v>210</v>
      </c>
      <c r="BE335" s="144">
        <f>IF(N335="základní",J335,0)</f>
        <v>0</v>
      </c>
      <c r="BF335" s="144">
        <f>IF(N335="snížená",J335,0)</f>
        <v>0</v>
      </c>
      <c r="BG335" s="144">
        <f>IF(N335="zákl. přenesená",J335,0)</f>
        <v>0</v>
      </c>
      <c r="BH335" s="144">
        <f>IF(N335="sníž. přenesená",J335,0)</f>
        <v>0</v>
      </c>
      <c r="BI335" s="144">
        <f>IF(N335="nulová",J335,0)</f>
        <v>0</v>
      </c>
      <c r="BJ335" s="18" t="s">
        <v>81</v>
      </c>
      <c r="BK335" s="144">
        <f>ROUND(I335*H335,2)</f>
        <v>0</v>
      </c>
      <c r="BL335" s="18" t="s">
        <v>217</v>
      </c>
      <c r="BM335" s="143" t="s">
        <v>495</v>
      </c>
    </row>
    <row r="336" spans="2:47" s="1" customFormat="1" ht="11.25">
      <c r="B336" s="33"/>
      <c r="D336" s="145" t="s">
        <v>219</v>
      </c>
      <c r="F336" s="146" t="s">
        <v>496</v>
      </c>
      <c r="I336" s="147"/>
      <c r="L336" s="33"/>
      <c r="M336" s="148"/>
      <c r="T336" s="54"/>
      <c r="AT336" s="18" t="s">
        <v>219</v>
      </c>
      <c r="AU336" s="18" t="s">
        <v>83</v>
      </c>
    </row>
    <row r="337" spans="2:51" s="12" customFormat="1" ht="11.25">
      <c r="B337" s="149"/>
      <c r="D337" s="150" t="s">
        <v>221</v>
      </c>
      <c r="E337" s="151" t="s">
        <v>19</v>
      </c>
      <c r="F337" s="152" t="s">
        <v>222</v>
      </c>
      <c r="H337" s="151" t="s">
        <v>19</v>
      </c>
      <c r="I337" s="153"/>
      <c r="L337" s="149"/>
      <c r="M337" s="154"/>
      <c r="T337" s="155"/>
      <c r="AT337" s="151" t="s">
        <v>221</v>
      </c>
      <c r="AU337" s="151" t="s">
        <v>83</v>
      </c>
      <c r="AV337" s="12" t="s">
        <v>81</v>
      </c>
      <c r="AW337" s="12" t="s">
        <v>34</v>
      </c>
      <c r="AX337" s="12" t="s">
        <v>74</v>
      </c>
      <c r="AY337" s="151" t="s">
        <v>210</v>
      </c>
    </row>
    <row r="338" spans="2:51" s="13" customFormat="1" ht="11.25">
      <c r="B338" s="156"/>
      <c r="D338" s="150" t="s">
        <v>221</v>
      </c>
      <c r="E338" s="157" t="s">
        <v>19</v>
      </c>
      <c r="F338" s="158" t="s">
        <v>497</v>
      </c>
      <c r="H338" s="159">
        <v>10.72</v>
      </c>
      <c r="I338" s="160"/>
      <c r="L338" s="156"/>
      <c r="M338" s="161"/>
      <c r="T338" s="162"/>
      <c r="AT338" s="157" t="s">
        <v>221</v>
      </c>
      <c r="AU338" s="157" t="s">
        <v>83</v>
      </c>
      <c r="AV338" s="13" t="s">
        <v>83</v>
      </c>
      <c r="AW338" s="13" t="s">
        <v>34</v>
      </c>
      <c r="AX338" s="13" t="s">
        <v>81</v>
      </c>
      <c r="AY338" s="157" t="s">
        <v>210</v>
      </c>
    </row>
    <row r="339" spans="2:65" s="1" customFormat="1" ht="24.2" customHeight="1">
      <c r="B339" s="33"/>
      <c r="C339" s="132" t="s">
        <v>498</v>
      </c>
      <c r="D339" s="132" t="s">
        <v>212</v>
      </c>
      <c r="E339" s="133" t="s">
        <v>499</v>
      </c>
      <c r="F339" s="134" t="s">
        <v>500</v>
      </c>
      <c r="G339" s="135" t="s">
        <v>270</v>
      </c>
      <c r="H339" s="136">
        <v>10.5</v>
      </c>
      <c r="I339" s="137"/>
      <c r="J339" s="138">
        <f>ROUND(I339*H339,2)</f>
        <v>0</v>
      </c>
      <c r="K339" s="134" t="s">
        <v>216</v>
      </c>
      <c r="L339" s="33"/>
      <c r="M339" s="139" t="s">
        <v>19</v>
      </c>
      <c r="N339" s="140" t="s">
        <v>45</v>
      </c>
      <c r="P339" s="141">
        <f>O339*H339</f>
        <v>0</v>
      </c>
      <c r="Q339" s="141">
        <v>0</v>
      </c>
      <c r="R339" s="141">
        <f>Q339*H339</f>
        <v>0</v>
      </c>
      <c r="S339" s="141">
        <v>0.432</v>
      </c>
      <c r="T339" s="142">
        <f>S339*H339</f>
        <v>4.536</v>
      </c>
      <c r="AR339" s="143" t="s">
        <v>217</v>
      </c>
      <c r="AT339" s="143" t="s">
        <v>212</v>
      </c>
      <c r="AU339" s="143" t="s">
        <v>83</v>
      </c>
      <c r="AY339" s="18" t="s">
        <v>210</v>
      </c>
      <c r="BE339" s="144">
        <f>IF(N339="základní",J339,0)</f>
        <v>0</v>
      </c>
      <c r="BF339" s="144">
        <f>IF(N339="snížená",J339,0)</f>
        <v>0</v>
      </c>
      <c r="BG339" s="144">
        <f>IF(N339="zákl. přenesená",J339,0)</f>
        <v>0</v>
      </c>
      <c r="BH339" s="144">
        <f>IF(N339="sníž. přenesená",J339,0)</f>
        <v>0</v>
      </c>
      <c r="BI339" s="144">
        <f>IF(N339="nulová",J339,0)</f>
        <v>0</v>
      </c>
      <c r="BJ339" s="18" t="s">
        <v>81</v>
      </c>
      <c r="BK339" s="144">
        <f>ROUND(I339*H339,2)</f>
        <v>0</v>
      </c>
      <c r="BL339" s="18" t="s">
        <v>217</v>
      </c>
      <c r="BM339" s="143" t="s">
        <v>501</v>
      </c>
    </row>
    <row r="340" spans="2:47" s="1" customFormat="1" ht="11.25">
      <c r="B340" s="33"/>
      <c r="D340" s="145" t="s">
        <v>219</v>
      </c>
      <c r="F340" s="146" t="s">
        <v>502</v>
      </c>
      <c r="I340" s="147"/>
      <c r="L340" s="33"/>
      <c r="M340" s="148"/>
      <c r="T340" s="54"/>
      <c r="AT340" s="18" t="s">
        <v>219</v>
      </c>
      <c r="AU340" s="18" t="s">
        <v>83</v>
      </c>
    </row>
    <row r="341" spans="2:51" s="12" customFormat="1" ht="11.25">
      <c r="B341" s="149"/>
      <c r="D341" s="150" t="s">
        <v>221</v>
      </c>
      <c r="E341" s="151" t="s">
        <v>19</v>
      </c>
      <c r="F341" s="152" t="s">
        <v>222</v>
      </c>
      <c r="H341" s="151" t="s">
        <v>19</v>
      </c>
      <c r="I341" s="153"/>
      <c r="L341" s="149"/>
      <c r="M341" s="154"/>
      <c r="T341" s="155"/>
      <c r="AT341" s="151" t="s">
        <v>221</v>
      </c>
      <c r="AU341" s="151" t="s">
        <v>83</v>
      </c>
      <c r="AV341" s="12" t="s">
        <v>81</v>
      </c>
      <c r="AW341" s="12" t="s">
        <v>34</v>
      </c>
      <c r="AX341" s="12" t="s">
        <v>74</v>
      </c>
      <c r="AY341" s="151" t="s">
        <v>210</v>
      </c>
    </row>
    <row r="342" spans="2:51" s="13" customFormat="1" ht="11.25">
      <c r="B342" s="156"/>
      <c r="D342" s="150" t="s">
        <v>221</v>
      </c>
      <c r="E342" s="157" t="s">
        <v>19</v>
      </c>
      <c r="F342" s="158" t="s">
        <v>503</v>
      </c>
      <c r="H342" s="159">
        <v>10.5</v>
      </c>
      <c r="I342" s="160"/>
      <c r="L342" s="156"/>
      <c r="M342" s="161"/>
      <c r="T342" s="162"/>
      <c r="AT342" s="157" t="s">
        <v>221</v>
      </c>
      <c r="AU342" s="157" t="s">
        <v>83</v>
      </c>
      <c r="AV342" s="13" t="s">
        <v>83</v>
      </c>
      <c r="AW342" s="13" t="s">
        <v>34</v>
      </c>
      <c r="AX342" s="13" t="s">
        <v>81</v>
      </c>
      <c r="AY342" s="157" t="s">
        <v>210</v>
      </c>
    </row>
    <row r="343" spans="2:65" s="1" customFormat="1" ht="21.75" customHeight="1">
      <c r="B343" s="33"/>
      <c r="C343" s="132" t="s">
        <v>504</v>
      </c>
      <c r="D343" s="132" t="s">
        <v>212</v>
      </c>
      <c r="E343" s="133" t="s">
        <v>505</v>
      </c>
      <c r="F343" s="134" t="s">
        <v>506</v>
      </c>
      <c r="G343" s="135" t="s">
        <v>270</v>
      </c>
      <c r="H343" s="136">
        <v>3.103</v>
      </c>
      <c r="I343" s="137"/>
      <c r="J343" s="138">
        <f>ROUND(I343*H343,2)</f>
        <v>0</v>
      </c>
      <c r="K343" s="134" t="s">
        <v>216</v>
      </c>
      <c r="L343" s="33"/>
      <c r="M343" s="139" t="s">
        <v>19</v>
      </c>
      <c r="N343" s="140" t="s">
        <v>45</v>
      </c>
      <c r="P343" s="141">
        <f>O343*H343</f>
        <v>0</v>
      </c>
      <c r="Q343" s="141">
        <v>0</v>
      </c>
      <c r="R343" s="141">
        <f>Q343*H343</f>
        <v>0</v>
      </c>
      <c r="S343" s="141">
        <v>0.122</v>
      </c>
      <c r="T343" s="142">
        <f>S343*H343</f>
        <v>0.378566</v>
      </c>
      <c r="AR343" s="143" t="s">
        <v>217</v>
      </c>
      <c r="AT343" s="143" t="s">
        <v>212</v>
      </c>
      <c r="AU343" s="143" t="s">
        <v>83</v>
      </c>
      <c r="AY343" s="18" t="s">
        <v>210</v>
      </c>
      <c r="BE343" s="144">
        <f>IF(N343="základní",J343,0)</f>
        <v>0</v>
      </c>
      <c r="BF343" s="144">
        <f>IF(N343="snížená",J343,0)</f>
        <v>0</v>
      </c>
      <c r="BG343" s="144">
        <f>IF(N343="zákl. přenesená",J343,0)</f>
        <v>0</v>
      </c>
      <c r="BH343" s="144">
        <f>IF(N343="sníž. přenesená",J343,0)</f>
        <v>0</v>
      </c>
      <c r="BI343" s="144">
        <f>IF(N343="nulová",J343,0)</f>
        <v>0</v>
      </c>
      <c r="BJ343" s="18" t="s">
        <v>81</v>
      </c>
      <c r="BK343" s="144">
        <f>ROUND(I343*H343,2)</f>
        <v>0</v>
      </c>
      <c r="BL343" s="18" t="s">
        <v>217</v>
      </c>
      <c r="BM343" s="143" t="s">
        <v>507</v>
      </c>
    </row>
    <row r="344" spans="2:47" s="1" customFormat="1" ht="11.25">
      <c r="B344" s="33"/>
      <c r="D344" s="145" t="s">
        <v>219</v>
      </c>
      <c r="F344" s="146" t="s">
        <v>508</v>
      </c>
      <c r="I344" s="147"/>
      <c r="L344" s="33"/>
      <c r="M344" s="148"/>
      <c r="T344" s="54"/>
      <c r="AT344" s="18" t="s">
        <v>219</v>
      </c>
      <c r="AU344" s="18" t="s">
        <v>83</v>
      </c>
    </row>
    <row r="345" spans="2:51" s="12" customFormat="1" ht="11.25">
      <c r="B345" s="149"/>
      <c r="D345" s="150" t="s">
        <v>221</v>
      </c>
      <c r="E345" s="151" t="s">
        <v>19</v>
      </c>
      <c r="F345" s="152" t="s">
        <v>420</v>
      </c>
      <c r="H345" s="151" t="s">
        <v>19</v>
      </c>
      <c r="I345" s="153"/>
      <c r="L345" s="149"/>
      <c r="M345" s="154"/>
      <c r="T345" s="155"/>
      <c r="AT345" s="151" t="s">
        <v>221</v>
      </c>
      <c r="AU345" s="151" t="s">
        <v>83</v>
      </c>
      <c r="AV345" s="12" t="s">
        <v>81</v>
      </c>
      <c r="AW345" s="12" t="s">
        <v>34</v>
      </c>
      <c r="AX345" s="12" t="s">
        <v>74</v>
      </c>
      <c r="AY345" s="151" t="s">
        <v>210</v>
      </c>
    </row>
    <row r="346" spans="2:51" s="13" customFormat="1" ht="11.25">
      <c r="B346" s="156"/>
      <c r="D346" s="150" t="s">
        <v>221</v>
      </c>
      <c r="E346" s="157" t="s">
        <v>19</v>
      </c>
      <c r="F346" s="158" t="s">
        <v>509</v>
      </c>
      <c r="H346" s="159">
        <v>0.503</v>
      </c>
      <c r="I346" s="160"/>
      <c r="L346" s="156"/>
      <c r="M346" s="161"/>
      <c r="T346" s="162"/>
      <c r="AT346" s="157" t="s">
        <v>221</v>
      </c>
      <c r="AU346" s="157" t="s">
        <v>83</v>
      </c>
      <c r="AV346" s="13" t="s">
        <v>83</v>
      </c>
      <c r="AW346" s="13" t="s">
        <v>34</v>
      </c>
      <c r="AX346" s="13" t="s">
        <v>74</v>
      </c>
      <c r="AY346" s="157" t="s">
        <v>210</v>
      </c>
    </row>
    <row r="347" spans="2:51" s="12" customFormat="1" ht="11.25">
      <c r="B347" s="149"/>
      <c r="D347" s="150" t="s">
        <v>221</v>
      </c>
      <c r="E347" s="151" t="s">
        <v>19</v>
      </c>
      <c r="F347" s="152" t="s">
        <v>312</v>
      </c>
      <c r="H347" s="151" t="s">
        <v>19</v>
      </c>
      <c r="I347" s="153"/>
      <c r="L347" s="149"/>
      <c r="M347" s="154"/>
      <c r="T347" s="155"/>
      <c r="AT347" s="151" t="s">
        <v>221</v>
      </c>
      <c r="AU347" s="151" t="s">
        <v>83</v>
      </c>
      <c r="AV347" s="12" t="s">
        <v>81</v>
      </c>
      <c r="AW347" s="12" t="s">
        <v>34</v>
      </c>
      <c r="AX347" s="12" t="s">
        <v>74</v>
      </c>
      <c r="AY347" s="151" t="s">
        <v>210</v>
      </c>
    </row>
    <row r="348" spans="2:51" s="13" customFormat="1" ht="11.25">
      <c r="B348" s="156"/>
      <c r="D348" s="150" t="s">
        <v>221</v>
      </c>
      <c r="E348" s="157" t="s">
        <v>19</v>
      </c>
      <c r="F348" s="158" t="s">
        <v>510</v>
      </c>
      <c r="H348" s="159">
        <v>0.18</v>
      </c>
      <c r="I348" s="160"/>
      <c r="L348" s="156"/>
      <c r="M348" s="161"/>
      <c r="T348" s="162"/>
      <c r="AT348" s="157" t="s">
        <v>221</v>
      </c>
      <c r="AU348" s="157" t="s">
        <v>83</v>
      </c>
      <c r="AV348" s="13" t="s">
        <v>83</v>
      </c>
      <c r="AW348" s="13" t="s">
        <v>34</v>
      </c>
      <c r="AX348" s="13" t="s">
        <v>74</v>
      </c>
      <c r="AY348" s="157" t="s">
        <v>210</v>
      </c>
    </row>
    <row r="349" spans="2:51" s="12" customFormat="1" ht="11.25">
      <c r="B349" s="149"/>
      <c r="D349" s="150" t="s">
        <v>221</v>
      </c>
      <c r="E349" s="151" t="s">
        <v>19</v>
      </c>
      <c r="F349" s="152" t="s">
        <v>319</v>
      </c>
      <c r="H349" s="151" t="s">
        <v>19</v>
      </c>
      <c r="I349" s="153"/>
      <c r="L349" s="149"/>
      <c r="M349" s="154"/>
      <c r="T349" s="155"/>
      <c r="AT349" s="151" t="s">
        <v>221</v>
      </c>
      <c r="AU349" s="151" t="s">
        <v>83</v>
      </c>
      <c r="AV349" s="12" t="s">
        <v>81</v>
      </c>
      <c r="AW349" s="12" t="s">
        <v>34</v>
      </c>
      <c r="AX349" s="12" t="s">
        <v>74</v>
      </c>
      <c r="AY349" s="151" t="s">
        <v>210</v>
      </c>
    </row>
    <row r="350" spans="2:51" s="13" customFormat="1" ht="11.25">
      <c r="B350" s="156"/>
      <c r="D350" s="150" t="s">
        <v>221</v>
      </c>
      <c r="E350" s="157" t="s">
        <v>19</v>
      </c>
      <c r="F350" s="158" t="s">
        <v>511</v>
      </c>
      <c r="H350" s="159">
        <v>1.21</v>
      </c>
      <c r="I350" s="160"/>
      <c r="L350" s="156"/>
      <c r="M350" s="161"/>
      <c r="T350" s="162"/>
      <c r="AT350" s="157" t="s">
        <v>221</v>
      </c>
      <c r="AU350" s="157" t="s">
        <v>83</v>
      </c>
      <c r="AV350" s="13" t="s">
        <v>83</v>
      </c>
      <c r="AW350" s="13" t="s">
        <v>34</v>
      </c>
      <c r="AX350" s="13" t="s">
        <v>74</v>
      </c>
      <c r="AY350" s="157" t="s">
        <v>210</v>
      </c>
    </row>
    <row r="351" spans="2:51" s="12" customFormat="1" ht="11.25">
      <c r="B351" s="149"/>
      <c r="D351" s="150" t="s">
        <v>221</v>
      </c>
      <c r="E351" s="151" t="s">
        <v>19</v>
      </c>
      <c r="F351" s="152" t="s">
        <v>512</v>
      </c>
      <c r="H351" s="151" t="s">
        <v>19</v>
      </c>
      <c r="I351" s="153"/>
      <c r="L351" s="149"/>
      <c r="M351" s="154"/>
      <c r="T351" s="155"/>
      <c r="AT351" s="151" t="s">
        <v>221</v>
      </c>
      <c r="AU351" s="151" t="s">
        <v>83</v>
      </c>
      <c r="AV351" s="12" t="s">
        <v>81</v>
      </c>
      <c r="AW351" s="12" t="s">
        <v>34</v>
      </c>
      <c r="AX351" s="12" t="s">
        <v>74</v>
      </c>
      <c r="AY351" s="151" t="s">
        <v>210</v>
      </c>
    </row>
    <row r="352" spans="2:51" s="13" customFormat="1" ht="11.25">
      <c r="B352" s="156"/>
      <c r="D352" s="150" t="s">
        <v>221</v>
      </c>
      <c r="E352" s="157" t="s">
        <v>19</v>
      </c>
      <c r="F352" s="158" t="s">
        <v>513</v>
      </c>
      <c r="H352" s="159">
        <v>1.21</v>
      </c>
      <c r="I352" s="160"/>
      <c r="L352" s="156"/>
      <c r="M352" s="161"/>
      <c r="T352" s="162"/>
      <c r="AT352" s="157" t="s">
        <v>221</v>
      </c>
      <c r="AU352" s="157" t="s">
        <v>83</v>
      </c>
      <c r="AV352" s="13" t="s">
        <v>83</v>
      </c>
      <c r="AW352" s="13" t="s">
        <v>34</v>
      </c>
      <c r="AX352" s="13" t="s">
        <v>74</v>
      </c>
      <c r="AY352" s="157" t="s">
        <v>210</v>
      </c>
    </row>
    <row r="353" spans="2:51" s="15" customFormat="1" ht="11.25">
      <c r="B353" s="170"/>
      <c r="D353" s="150" t="s">
        <v>221</v>
      </c>
      <c r="E353" s="171" t="s">
        <v>19</v>
      </c>
      <c r="F353" s="172" t="s">
        <v>236</v>
      </c>
      <c r="H353" s="173">
        <v>3.103</v>
      </c>
      <c r="I353" s="174"/>
      <c r="L353" s="170"/>
      <c r="M353" s="175"/>
      <c r="T353" s="176"/>
      <c r="AT353" s="171" t="s">
        <v>221</v>
      </c>
      <c r="AU353" s="171" t="s">
        <v>83</v>
      </c>
      <c r="AV353" s="15" t="s">
        <v>217</v>
      </c>
      <c r="AW353" s="15" t="s">
        <v>34</v>
      </c>
      <c r="AX353" s="15" t="s">
        <v>81</v>
      </c>
      <c r="AY353" s="171" t="s">
        <v>210</v>
      </c>
    </row>
    <row r="354" spans="2:65" s="1" customFormat="1" ht="21.75" customHeight="1">
      <c r="B354" s="33"/>
      <c r="C354" s="132" t="s">
        <v>514</v>
      </c>
      <c r="D354" s="132" t="s">
        <v>212</v>
      </c>
      <c r="E354" s="133" t="s">
        <v>515</v>
      </c>
      <c r="F354" s="134" t="s">
        <v>516</v>
      </c>
      <c r="G354" s="135" t="s">
        <v>270</v>
      </c>
      <c r="H354" s="136">
        <v>16.73</v>
      </c>
      <c r="I354" s="137"/>
      <c r="J354" s="138">
        <f>ROUND(I354*H354,2)</f>
        <v>0</v>
      </c>
      <c r="K354" s="134" t="s">
        <v>216</v>
      </c>
      <c r="L354" s="33"/>
      <c r="M354" s="139" t="s">
        <v>19</v>
      </c>
      <c r="N354" s="140" t="s">
        <v>45</v>
      </c>
      <c r="P354" s="141">
        <f>O354*H354</f>
        <v>0</v>
      </c>
      <c r="Q354" s="141">
        <v>0</v>
      </c>
      <c r="R354" s="141">
        <f>Q354*H354</f>
        <v>0</v>
      </c>
      <c r="S354" s="141">
        <v>0.122</v>
      </c>
      <c r="T354" s="142">
        <f>S354*H354</f>
        <v>2.04106</v>
      </c>
      <c r="AR354" s="143" t="s">
        <v>217</v>
      </c>
      <c r="AT354" s="143" t="s">
        <v>212</v>
      </c>
      <c r="AU354" s="143" t="s">
        <v>83</v>
      </c>
      <c r="AY354" s="18" t="s">
        <v>210</v>
      </c>
      <c r="BE354" s="144">
        <f>IF(N354="základní",J354,0)</f>
        <v>0</v>
      </c>
      <c r="BF354" s="144">
        <f>IF(N354="snížená",J354,0)</f>
        <v>0</v>
      </c>
      <c r="BG354" s="144">
        <f>IF(N354="zákl. přenesená",J354,0)</f>
        <v>0</v>
      </c>
      <c r="BH354" s="144">
        <f>IF(N354="sníž. přenesená",J354,0)</f>
        <v>0</v>
      </c>
      <c r="BI354" s="144">
        <f>IF(N354="nulová",J354,0)</f>
        <v>0</v>
      </c>
      <c r="BJ354" s="18" t="s">
        <v>81</v>
      </c>
      <c r="BK354" s="144">
        <f>ROUND(I354*H354,2)</f>
        <v>0</v>
      </c>
      <c r="BL354" s="18" t="s">
        <v>217</v>
      </c>
      <c r="BM354" s="143" t="s">
        <v>517</v>
      </c>
    </row>
    <row r="355" spans="2:47" s="1" customFormat="1" ht="11.25">
      <c r="B355" s="33"/>
      <c r="D355" s="145" t="s">
        <v>219</v>
      </c>
      <c r="F355" s="146" t="s">
        <v>518</v>
      </c>
      <c r="I355" s="147"/>
      <c r="L355" s="33"/>
      <c r="M355" s="148"/>
      <c r="T355" s="54"/>
      <c r="AT355" s="18" t="s">
        <v>219</v>
      </c>
      <c r="AU355" s="18" t="s">
        <v>83</v>
      </c>
    </row>
    <row r="356" spans="2:51" s="12" customFormat="1" ht="11.25">
      <c r="B356" s="149"/>
      <c r="D356" s="150" t="s">
        <v>221</v>
      </c>
      <c r="E356" s="151" t="s">
        <v>19</v>
      </c>
      <c r="F356" s="152" t="s">
        <v>519</v>
      </c>
      <c r="H356" s="151" t="s">
        <v>19</v>
      </c>
      <c r="I356" s="153"/>
      <c r="L356" s="149"/>
      <c r="M356" s="154"/>
      <c r="T356" s="155"/>
      <c r="AT356" s="151" t="s">
        <v>221</v>
      </c>
      <c r="AU356" s="151" t="s">
        <v>83</v>
      </c>
      <c r="AV356" s="12" t="s">
        <v>81</v>
      </c>
      <c r="AW356" s="12" t="s">
        <v>34</v>
      </c>
      <c r="AX356" s="12" t="s">
        <v>74</v>
      </c>
      <c r="AY356" s="151" t="s">
        <v>210</v>
      </c>
    </row>
    <row r="357" spans="2:51" s="13" customFormat="1" ht="11.25">
      <c r="B357" s="156"/>
      <c r="D357" s="150" t="s">
        <v>221</v>
      </c>
      <c r="E357" s="157" t="s">
        <v>19</v>
      </c>
      <c r="F357" s="158" t="s">
        <v>520</v>
      </c>
      <c r="H357" s="159">
        <v>16.73</v>
      </c>
      <c r="I357" s="160"/>
      <c r="L357" s="156"/>
      <c r="M357" s="161"/>
      <c r="T357" s="162"/>
      <c r="AT357" s="157" t="s">
        <v>221</v>
      </c>
      <c r="AU357" s="157" t="s">
        <v>83</v>
      </c>
      <c r="AV357" s="13" t="s">
        <v>83</v>
      </c>
      <c r="AW357" s="13" t="s">
        <v>34</v>
      </c>
      <c r="AX357" s="13" t="s">
        <v>81</v>
      </c>
      <c r="AY357" s="157" t="s">
        <v>210</v>
      </c>
    </row>
    <row r="358" spans="2:65" s="1" customFormat="1" ht="16.5" customHeight="1">
      <c r="B358" s="33"/>
      <c r="C358" s="132" t="s">
        <v>521</v>
      </c>
      <c r="D358" s="132" t="s">
        <v>212</v>
      </c>
      <c r="E358" s="133" t="s">
        <v>522</v>
      </c>
      <c r="F358" s="134" t="s">
        <v>523</v>
      </c>
      <c r="G358" s="135" t="s">
        <v>215</v>
      </c>
      <c r="H358" s="136">
        <v>24.92</v>
      </c>
      <c r="I358" s="137"/>
      <c r="J358" s="138">
        <f>ROUND(I358*H358,2)</f>
        <v>0</v>
      </c>
      <c r="K358" s="134" t="s">
        <v>216</v>
      </c>
      <c r="L358" s="33"/>
      <c r="M358" s="139" t="s">
        <v>19</v>
      </c>
      <c r="N358" s="140" t="s">
        <v>45</v>
      </c>
      <c r="P358" s="141">
        <f>O358*H358</f>
        <v>0</v>
      </c>
      <c r="Q358" s="141">
        <v>0</v>
      </c>
      <c r="R358" s="141">
        <f>Q358*H358</f>
        <v>0</v>
      </c>
      <c r="S358" s="141">
        <v>2.2</v>
      </c>
      <c r="T358" s="142">
        <f>S358*H358</f>
        <v>54.824000000000005</v>
      </c>
      <c r="AR358" s="143" t="s">
        <v>217</v>
      </c>
      <c r="AT358" s="143" t="s">
        <v>212</v>
      </c>
      <c r="AU358" s="143" t="s">
        <v>83</v>
      </c>
      <c r="AY358" s="18" t="s">
        <v>210</v>
      </c>
      <c r="BE358" s="144">
        <f>IF(N358="základní",J358,0)</f>
        <v>0</v>
      </c>
      <c r="BF358" s="144">
        <f>IF(N358="snížená",J358,0)</f>
        <v>0</v>
      </c>
      <c r="BG358" s="144">
        <f>IF(N358="zákl. přenesená",J358,0)</f>
        <v>0</v>
      </c>
      <c r="BH358" s="144">
        <f>IF(N358="sníž. přenesená",J358,0)</f>
        <v>0</v>
      </c>
      <c r="BI358" s="144">
        <f>IF(N358="nulová",J358,0)</f>
        <v>0</v>
      </c>
      <c r="BJ358" s="18" t="s">
        <v>81</v>
      </c>
      <c r="BK358" s="144">
        <f>ROUND(I358*H358,2)</f>
        <v>0</v>
      </c>
      <c r="BL358" s="18" t="s">
        <v>217</v>
      </c>
      <c r="BM358" s="143" t="s">
        <v>524</v>
      </c>
    </row>
    <row r="359" spans="2:47" s="1" customFormat="1" ht="11.25">
      <c r="B359" s="33"/>
      <c r="D359" s="145" t="s">
        <v>219</v>
      </c>
      <c r="F359" s="146" t="s">
        <v>525</v>
      </c>
      <c r="I359" s="147"/>
      <c r="L359" s="33"/>
      <c r="M359" s="148"/>
      <c r="T359" s="54"/>
      <c r="AT359" s="18" t="s">
        <v>219</v>
      </c>
      <c r="AU359" s="18" t="s">
        <v>83</v>
      </c>
    </row>
    <row r="360" spans="2:51" s="12" customFormat="1" ht="11.25">
      <c r="B360" s="149"/>
      <c r="D360" s="150" t="s">
        <v>221</v>
      </c>
      <c r="E360" s="151" t="s">
        <v>19</v>
      </c>
      <c r="F360" s="152" t="s">
        <v>242</v>
      </c>
      <c r="H360" s="151" t="s">
        <v>19</v>
      </c>
      <c r="I360" s="153"/>
      <c r="L360" s="149"/>
      <c r="M360" s="154"/>
      <c r="T360" s="155"/>
      <c r="AT360" s="151" t="s">
        <v>221</v>
      </c>
      <c r="AU360" s="151" t="s">
        <v>83</v>
      </c>
      <c r="AV360" s="12" t="s">
        <v>81</v>
      </c>
      <c r="AW360" s="12" t="s">
        <v>34</v>
      </c>
      <c r="AX360" s="12" t="s">
        <v>74</v>
      </c>
      <c r="AY360" s="151" t="s">
        <v>210</v>
      </c>
    </row>
    <row r="361" spans="2:51" s="13" customFormat="1" ht="11.25">
      <c r="B361" s="156"/>
      <c r="D361" s="150" t="s">
        <v>221</v>
      </c>
      <c r="E361" s="157" t="s">
        <v>19</v>
      </c>
      <c r="F361" s="158" t="s">
        <v>526</v>
      </c>
      <c r="H361" s="159">
        <v>0.176</v>
      </c>
      <c r="I361" s="160"/>
      <c r="L361" s="156"/>
      <c r="M361" s="161"/>
      <c r="T361" s="162"/>
      <c r="AT361" s="157" t="s">
        <v>221</v>
      </c>
      <c r="AU361" s="157" t="s">
        <v>83</v>
      </c>
      <c r="AV361" s="13" t="s">
        <v>83</v>
      </c>
      <c r="AW361" s="13" t="s">
        <v>34</v>
      </c>
      <c r="AX361" s="13" t="s">
        <v>74</v>
      </c>
      <c r="AY361" s="157" t="s">
        <v>210</v>
      </c>
    </row>
    <row r="362" spans="2:51" s="13" customFormat="1" ht="11.25">
      <c r="B362" s="156"/>
      <c r="D362" s="150" t="s">
        <v>221</v>
      </c>
      <c r="E362" s="157" t="s">
        <v>19</v>
      </c>
      <c r="F362" s="158" t="s">
        <v>527</v>
      </c>
      <c r="H362" s="159">
        <v>1.334</v>
      </c>
      <c r="I362" s="160"/>
      <c r="L362" s="156"/>
      <c r="M362" s="161"/>
      <c r="T362" s="162"/>
      <c r="AT362" s="157" t="s">
        <v>221</v>
      </c>
      <c r="AU362" s="157" t="s">
        <v>83</v>
      </c>
      <c r="AV362" s="13" t="s">
        <v>83</v>
      </c>
      <c r="AW362" s="13" t="s">
        <v>34</v>
      </c>
      <c r="AX362" s="13" t="s">
        <v>74</v>
      </c>
      <c r="AY362" s="157" t="s">
        <v>210</v>
      </c>
    </row>
    <row r="363" spans="2:51" s="12" customFormat="1" ht="11.25">
      <c r="B363" s="149"/>
      <c r="D363" s="150" t="s">
        <v>221</v>
      </c>
      <c r="E363" s="151" t="s">
        <v>19</v>
      </c>
      <c r="F363" s="152" t="s">
        <v>528</v>
      </c>
      <c r="H363" s="151" t="s">
        <v>19</v>
      </c>
      <c r="I363" s="153"/>
      <c r="L363" s="149"/>
      <c r="M363" s="154"/>
      <c r="T363" s="155"/>
      <c r="AT363" s="151" t="s">
        <v>221</v>
      </c>
      <c r="AU363" s="151" t="s">
        <v>83</v>
      </c>
      <c r="AV363" s="12" t="s">
        <v>81</v>
      </c>
      <c r="AW363" s="12" t="s">
        <v>34</v>
      </c>
      <c r="AX363" s="12" t="s">
        <v>74</v>
      </c>
      <c r="AY363" s="151" t="s">
        <v>210</v>
      </c>
    </row>
    <row r="364" spans="2:51" s="12" customFormat="1" ht="11.25">
      <c r="B364" s="149"/>
      <c r="D364" s="150" t="s">
        <v>221</v>
      </c>
      <c r="E364" s="151" t="s">
        <v>19</v>
      </c>
      <c r="F364" s="152" t="s">
        <v>529</v>
      </c>
      <c r="H364" s="151" t="s">
        <v>19</v>
      </c>
      <c r="I364" s="153"/>
      <c r="L364" s="149"/>
      <c r="M364" s="154"/>
      <c r="T364" s="155"/>
      <c r="AT364" s="151" t="s">
        <v>221</v>
      </c>
      <c r="AU364" s="151" t="s">
        <v>83</v>
      </c>
      <c r="AV364" s="12" t="s">
        <v>81</v>
      </c>
      <c r="AW364" s="12" t="s">
        <v>34</v>
      </c>
      <c r="AX364" s="12" t="s">
        <v>74</v>
      </c>
      <c r="AY364" s="151" t="s">
        <v>210</v>
      </c>
    </row>
    <row r="365" spans="2:51" s="13" customFormat="1" ht="11.25">
      <c r="B365" s="156"/>
      <c r="D365" s="150" t="s">
        <v>221</v>
      </c>
      <c r="E365" s="157" t="s">
        <v>19</v>
      </c>
      <c r="F365" s="158" t="s">
        <v>530</v>
      </c>
      <c r="H365" s="159">
        <v>0.621</v>
      </c>
      <c r="I365" s="160"/>
      <c r="L365" s="156"/>
      <c r="M365" s="161"/>
      <c r="T365" s="162"/>
      <c r="AT365" s="157" t="s">
        <v>221</v>
      </c>
      <c r="AU365" s="157" t="s">
        <v>83</v>
      </c>
      <c r="AV365" s="13" t="s">
        <v>83</v>
      </c>
      <c r="AW365" s="13" t="s">
        <v>34</v>
      </c>
      <c r="AX365" s="13" t="s">
        <v>74</v>
      </c>
      <c r="AY365" s="157" t="s">
        <v>210</v>
      </c>
    </row>
    <row r="366" spans="2:51" s="12" customFormat="1" ht="11.25">
      <c r="B366" s="149"/>
      <c r="D366" s="150" t="s">
        <v>221</v>
      </c>
      <c r="E366" s="151" t="s">
        <v>19</v>
      </c>
      <c r="F366" s="152" t="s">
        <v>531</v>
      </c>
      <c r="H366" s="151" t="s">
        <v>19</v>
      </c>
      <c r="I366" s="153"/>
      <c r="L366" s="149"/>
      <c r="M366" s="154"/>
      <c r="T366" s="155"/>
      <c r="AT366" s="151" t="s">
        <v>221</v>
      </c>
      <c r="AU366" s="151" t="s">
        <v>83</v>
      </c>
      <c r="AV366" s="12" t="s">
        <v>81</v>
      </c>
      <c r="AW366" s="12" t="s">
        <v>34</v>
      </c>
      <c r="AX366" s="12" t="s">
        <v>74</v>
      </c>
      <c r="AY366" s="151" t="s">
        <v>210</v>
      </c>
    </row>
    <row r="367" spans="2:51" s="13" customFormat="1" ht="11.25">
      <c r="B367" s="156"/>
      <c r="D367" s="150" t="s">
        <v>221</v>
      </c>
      <c r="E367" s="157" t="s">
        <v>19</v>
      </c>
      <c r="F367" s="158" t="s">
        <v>532</v>
      </c>
      <c r="H367" s="159">
        <v>1.838</v>
      </c>
      <c r="I367" s="160"/>
      <c r="L367" s="156"/>
      <c r="M367" s="161"/>
      <c r="T367" s="162"/>
      <c r="AT367" s="157" t="s">
        <v>221</v>
      </c>
      <c r="AU367" s="157" t="s">
        <v>83</v>
      </c>
      <c r="AV367" s="13" t="s">
        <v>83</v>
      </c>
      <c r="AW367" s="13" t="s">
        <v>34</v>
      </c>
      <c r="AX367" s="13" t="s">
        <v>74</v>
      </c>
      <c r="AY367" s="157" t="s">
        <v>210</v>
      </c>
    </row>
    <row r="368" spans="2:51" s="13" customFormat="1" ht="11.25">
      <c r="B368" s="156"/>
      <c r="D368" s="150" t="s">
        <v>221</v>
      </c>
      <c r="E368" s="157" t="s">
        <v>19</v>
      </c>
      <c r="F368" s="158" t="s">
        <v>533</v>
      </c>
      <c r="H368" s="159">
        <v>0.58</v>
      </c>
      <c r="I368" s="160"/>
      <c r="L368" s="156"/>
      <c r="M368" s="161"/>
      <c r="T368" s="162"/>
      <c r="AT368" s="157" t="s">
        <v>221</v>
      </c>
      <c r="AU368" s="157" t="s">
        <v>83</v>
      </c>
      <c r="AV368" s="13" t="s">
        <v>83</v>
      </c>
      <c r="AW368" s="13" t="s">
        <v>34</v>
      </c>
      <c r="AX368" s="13" t="s">
        <v>74</v>
      </c>
      <c r="AY368" s="157" t="s">
        <v>210</v>
      </c>
    </row>
    <row r="369" spans="2:51" s="13" customFormat="1" ht="11.25">
      <c r="B369" s="156"/>
      <c r="D369" s="150" t="s">
        <v>221</v>
      </c>
      <c r="E369" s="157" t="s">
        <v>19</v>
      </c>
      <c r="F369" s="158" t="s">
        <v>534</v>
      </c>
      <c r="H369" s="159">
        <v>0.061</v>
      </c>
      <c r="I369" s="160"/>
      <c r="L369" s="156"/>
      <c r="M369" s="161"/>
      <c r="T369" s="162"/>
      <c r="AT369" s="157" t="s">
        <v>221</v>
      </c>
      <c r="AU369" s="157" t="s">
        <v>83</v>
      </c>
      <c r="AV369" s="13" t="s">
        <v>83</v>
      </c>
      <c r="AW369" s="13" t="s">
        <v>34</v>
      </c>
      <c r="AX369" s="13" t="s">
        <v>74</v>
      </c>
      <c r="AY369" s="157" t="s">
        <v>210</v>
      </c>
    </row>
    <row r="370" spans="2:51" s="13" customFormat="1" ht="11.25">
      <c r="B370" s="156"/>
      <c r="D370" s="150" t="s">
        <v>221</v>
      </c>
      <c r="E370" s="157" t="s">
        <v>19</v>
      </c>
      <c r="F370" s="158" t="s">
        <v>535</v>
      </c>
      <c r="H370" s="159">
        <v>0.611</v>
      </c>
      <c r="I370" s="160"/>
      <c r="L370" s="156"/>
      <c r="M370" s="161"/>
      <c r="T370" s="162"/>
      <c r="AT370" s="157" t="s">
        <v>221</v>
      </c>
      <c r="AU370" s="157" t="s">
        <v>83</v>
      </c>
      <c r="AV370" s="13" t="s">
        <v>83</v>
      </c>
      <c r="AW370" s="13" t="s">
        <v>34</v>
      </c>
      <c r="AX370" s="13" t="s">
        <v>74</v>
      </c>
      <c r="AY370" s="157" t="s">
        <v>210</v>
      </c>
    </row>
    <row r="371" spans="2:51" s="13" customFormat="1" ht="11.25">
      <c r="B371" s="156"/>
      <c r="D371" s="150" t="s">
        <v>221</v>
      </c>
      <c r="E371" s="157" t="s">
        <v>19</v>
      </c>
      <c r="F371" s="158" t="s">
        <v>536</v>
      </c>
      <c r="H371" s="159">
        <v>0.259</v>
      </c>
      <c r="I371" s="160"/>
      <c r="L371" s="156"/>
      <c r="M371" s="161"/>
      <c r="T371" s="162"/>
      <c r="AT371" s="157" t="s">
        <v>221</v>
      </c>
      <c r="AU371" s="157" t="s">
        <v>83</v>
      </c>
      <c r="AV371" s="13" t="s">
        <v>83</v>
      </c>
      <c r="AW371" s="13" t="s">
        <v>34</v>
      </c>
      <c r="AX371" s="13" t="s">
        <v>74</v>
      </c>
      <c r="AY371" s="157" t="s">
        <v>210</v>
      </c>
    </row>
    <row r="372" spans="2:51" s="13" customFormat="1" ht="11.25">
      <c r="B372" s="156"/>
      <c r="D372" s="150" t="s">
        <v>221</v>
      </c>
      <c r="E372" s="157" t="s">
        <v>19</v>
      </c>
      <c r="F372" s="158" t="s">
        <v>537</v>
      </c>
      <c r="H372" s="159">
        <v>2.68</v>
      </c>
      <c r="I372" s="160"/>
      <c r="L372" s="156"/>
      <c r="M372" s="161"/>
      <c r="T372" s="162"/>
      <c r="AT372" s="157" t="s">
        <v>221</v>
      </c>
      <c r="AU372" s="157" t="s">
        <v>83</v>
      </c>
      <c r="AV372" s="13" t="s">
        <v>83</v>
      </c>
      <c r="AW372" s="13" t="s">
        <v>34</v>
      </c>
      <c r="AX372" s="13" t="s">
        <v>74</v>
      </c>
      <c r="AY372" s="157" t="s">
        <v>210</v>
      </c>
    </row>
    <row r="373" spans="2:51" s="13" customFormat="1" ht="11.25">
      <c r="B373" s="156"/>
      <c r="D373" s="150" t="s">
        <v>221</v>
      </c>
      <c r="E373" s="157" t="s">
        <v>19</v>
      </c>
      <c r="F373" s="158" t="s">
        <v>538</v>
      </c>
      <c r="H373" s="159">
        <v>8.73</v>
      </c>
      <c r="I373" s="160"/>
      <c r="L373" s="156"/>
      <c r="M373" s="161"/>
      <c r="T373" s="162"/>
      <c r="AT373" s="157" t="s">
        <v>221</v>
      </c>
      <c r="AU373" s="157" t="s">
        <v>83</v>
      </c>
      <c r="AV373" s="13" t="s">
        <v>83</v>
      </c>
      <c r="AW373" s="13" t="s">
        <v>34</v>
      </c>
      <c r="AX373" s="13" t="s">
        <v>74</v>
      </c>
      <c r="AY373" s="157" t="s">
        <v>210</v>
      </c>
    </row>
    <row r="374" spans="2:51" s="13" customFormat="1" ht="11.25">
      <c r="B374" s="156"/>
      <c r="D374" s="150" t="s">
        <v>221</v>
      </c>
      <c r="E374" s="157" t="s">
        <v>19</v>
      </c>
      <c r="F374" s="158" t="s">
        <v>539</v>
      </c>
      <c r="H374" s="159">
        <v>8.03</v>
      </c>
      <c r="I374" s="160"/>
      <c r="L374" s="156"/>
      <c r="M374" s="161"/>
      <c r="T374" s="162"/>
      <c r="AT374" s="157" t="s">
        <v>221</v>
      </c>
      <c r="AU374" s="157" t="s">
        <v>83</v>
      </c>
      <c r="AV374" s="13" t="s">
        <v>83</v>
      </c>
      <c r="AW374" s="13" t="s">
        <v>34</v>
      </c>
      <c r="AX374" s="13" t="s">
        <v>74</v>
      </c>
      <c r="AY374" s="157" t="s">
        <v>210</v>
      </c>
    </row>
    <row r="375" spans="2:51" s="15" customFormat="1" ht="11.25">
      <c r="B375" s="170"/>
      <c r="D375" s="150" t="s">
        <v>221</v>
      </c>
      <c r="E375" s="171" t="s">
        <v>19</v>
      </c>
      <c r="F375" s="172" t="s">
        <v>236</v>
      </c>
      <c r="H375" s="173">
        <v>24.92</v>
      </c>
      <c r="I375" s="174"/>
      <c r="L375" s="170"/>
      <c r="M375" s="175"/>
      <c r="T375" s="176"/>
      <c r="AT375" s="171" t="s">
        <v>221</v>
      </c>
      <c r="AU375" s="171" t="s">
        <v>83</v>
      </c>
      <c r="AV375" s="15" t="s">
        <v>217</v>
      </c>
      <c r="AW375" s="15" t="s">
        <v>34</v>
      </c>
      <c r="AX375" s="15" t="s">
        <v>81</v>
      </c>
      <c r="AY375" s="171" t="s">
        <v>210</v>
      </c>
    </row>
    <row r="376" spans="2:65" s="1" customFormat="1" ht="24.2" customHeight="1">
      <c r="B376" s="33"/>
      <c r="C376" s="132" t="s">
        <v>540</v>
      </c>
      <c r="D376" s="132" t="s">
        <v>212</v>
      </c>
      <c r="E376" s="133" t="s">
        <v>541</v>
      </c>
      <c r="F376" s="134" t="s">
        <v>542</v>
      </c>
      <c r="G376" s="135" t="s">
        <v>270</v>
      </c>
      <c r="H376" s="136">
        <v>21.477</v>
      </c>
      <c r="I376" s="137"/>
      <c r="J376" s="138">
        <f>ROUND(I376*H376,2)</f>
        <v>0</v>
      </c>
      <c r="K376" s="134" t="s">
        <v>216</v>
      </c>
      <c r="L376" s="33"/>
      <c r="M376" s="139" t="s">
        <v>19</v>
      </c>
      <c r="N376" s="140" t="s">
        <v>45</v>
      </c>
      <c r="P376" s="141">
        <f>O376*H376</f>
        <v>0</v>
      </c>
      <c r="Q376" s="141">
        <v>0</v>
      </c>
      <c r="R376" s="141">
        <f>Q376*H376</f>
        <v>0</v>
      </c>
      <c r="S376" s="141">
        <v>0.074</v>
      </c>
      <c r="T376" s="142">
        <f>S376*H376</f>
        <v>1.5892979999999999</v>
      </c>
      <c r="AR376" s="143" t="s">
        <v>217</v>
      </c>
      <c r="AT376" s="143" t="s">
        <v>212</v>
      </c>
      <c r="AU376" s="143" t="s">
        <v>83</v>
      </c>
      <c r="AY376" s="18" t="s">
        <v>210</v>
      </c>
      <c r="BE376" s="144">
        <f>IF(N376="základní",J376,0)</f>
        <v>0</v>
      </c>
      <c r="BF376" s="144">
        <f>IF(N376="snížená",J376,0)</f>
        <v>0</v>
      </c>
      <c r="BG376" s="144">
        <f>IF(N376="zákl. přenesená",J376,0)</f>
        <v>0</v>
      </c>
      <c r="BH376" s="144">
        <f>IF(N376="sníž. přenesená",J376,0)</f>
        <v>0</v>
      </c>
      <c r="BI376" s="144">
        <f>IF(N376="nulová",J376,0)</f>
        <v>0</v>
      </c>
      <c r="BJ376" s="18" t="s">
        <v>81</v>
      </c>
      <c r="BK376" s="144">
        <f>ROUND(I376*H376,2)</f>
        <v>0</v>
      </c>
      <c r="BL376" s="18" t="s">
        <v>217</v>
      </c>
      <c r="BM376" s="143" t="s">
        <v>543</v>
      </c>
    </row>
    <row r="377" spans="2:47" s="1" customFormat="1" ht="11.25">
      <c r="B377" s="33"/>
      <c r="D377" s="145" t="s">
        <v>219</v>
      </c>
      <c r="F377" s="146" t="s">
        <v>544</v>
      </c>
      <c r="I377" s="147"/>
      <c r="L377" s="33"/>
      <c r="M377" s="148"/>
      <c r="T377" s="54"/>
      <c r="AT377" s="18" t="s">
        <v>219</v>
      </c>
      <c r="AU377" s="18" t="s">
        <v>83</v>
      </c>
    </row>
    <row r="378" spans="2:51" s="12" customFormat="1" ht="11.25">
      <c r="B378" s="149"/>
      <c r="D378" s="150" t="s">
        <v>221</v>
      </c>
      <c r="E378" s="151" t="s">
        <v>19</v>
      </c>
      <c r="F378" s="152" t="s">
        <v>242</v>
      </c>
      <c r="H378" s="151" t="s">
        <v>19</v>
      </c>
      <c r="I378" s="153"/>
      <c r="L378" s="149"/>
      <c r="M378" s="154"/>
      <c r="T378" s="155"/>
      <c r="AT378" s="151" t="s">
        <v>221</v>
      </c>
      <c r="AU378" s="151" t="s">
        <v>83</v>
      </c>
      <c r="AV378" s="12" t="s">
        <v>81</v>
      </c>
      <c r="AW378" s="12" t="s">
        <v>34</v>
      </c>
      <c r="AX378" s="12" t="s">
        <v>74</v>
      </c>
      <c r="AY378" s="151" t="s">
        <v>210</v>
      </c>
    </row>
    <row r="379" spans="2:51" s="12" customFormat="1" ht="11.25">
      <c r="B379" s="149"/>
      <c r="D379" s="150" t="s">
        <v>221</v>
      </c>
      <c r="E379" s="151" t="s">
        <v>19</v>
      </c>
      <c r="F379" s="152" t="s">
        <v>545</v>
      </c>
      <c r="H379" s="151" t="s">
        <v>19</v>
      </c>
      <c r="I379" s="153"/>
      <c r="L379" s="149"/>
      <c r="M379" s="154"/>
      <c r="T379" s="155"/>
      <c r="AT379" s="151" t="s">
        <v>221</v>
      </c>
      <c r="AU379" s="151" t="s">
        <v>83</v>
      </c>
      <c r="AV379" s="12" t="s">
        <v>81</v>
      </c>
      <c r="AW379" s="12" t="s">
        <v>34</v>
      </c>
      <c r="AX379" s="12" t="s">
        <v>74</v>
      </c>
      <c r="AY379" s="151" t="s">
        <v>210</v>
      </c>
    </row>
    <row r="380" spans="2:51" s="13" customFormat="1" ht="11.25">
      <c r="B380" s="156"/>
      <c r="D380" s="150" t="s">
        <v>221</v>
      </c>
      <c r="E380" s="157" t="s">
        <v>19</v>
      </c>
      <c r="F380" s="158" t="s">
        <v>546</v>
      </c>
      <c r="H380" s="159">
        <v>18.383</v>
      </c>
      <c r="I380" s="160"/>
      <c r="L380" s="156"/>
      <c r="M380" s="161"/>
      <c r="T380" s="162"/>
      <c r="AT380" s="157" t="s">
        <v>221</v>
      </c>
      <c r="AU380" s="157" t="s">
        <v>83</v>
      </c>
      <c r="AV380" s="13" t="s">
        <v>83</v>
      </c>
      <c r="AW380" s="13" t="s">
        <v>34</v>
      </c>
      <c r="AX380" s="13" t="s">
        <v>74</v>
      </c>
      <c r="AY380" s="157" t="s">
        <v>210</v>
      </c>
    </row>
    <row r="381" spans="2:51" s="13" customFormat="1" ht="11.25">
      <c r="B381" s="156"/>
      <c r="D381" s="150" t="s">
        <v>221</v>
      </c>
      <c r="E381" s="157" t="s">
        <v>19</v>
      </c>
      <c r="F381" s="158" t="s">
        <v>547</v>
      </c>
      <c r="H381" s="159">
        <v>1.76</v>
      </c>
      <c r="I381" s="160"/>
      <c r="L381" s="156"/>
      <c r="M381" s="161"/>
      <c r="T381" s="162"/>
      <c r="AT381" s="157" t="s">
        <v>221</v>
      </c>
      <c r="AU381" s="157" t="s">
        <v>83</v>
      </c>
      <c r="AV381" s="13" t="s">
        <v>83</v>
      </c>
      <c r="AW381" s="13" t="s">
        <v>34</v>
      </c>
      <c r="AX381" s="13" t="s">
        <v>74</v>
      </c>
      <c r="AY381" s="157" t="s">
        <v>210</v>
      </c>
    </row>
    <row r="382" spans="2:51" s="13" customFormat="1" ht="11.25">
      <c r="B382" s="156"/>
      <c r="D382" s="150" t="s">
        <v>221</v>
      </c>
      <c r="E382" s="157" t="s">
        <v>19</v>
      </c>
      <c r="F382" s="158" t="s">
        <v>527</v>
      </c>
      <c r="H382" s="159">
        <v>1.334</v>
      </c>
      <c r="I382" s="160"/>
      <c r="L382" s="156"/>
      <c r="M382" s="161"/>
      <c r="T382" s="162"/>
      <c r="AT382" s="157" t="s">
        <v>221</v>
      </c>
      <c r="AU382" s="157" t="s">
        <v>83</v>
      </c>
      <c r="AV382" s="13" t="s">
        <v>83</v>
      </c>
      <c r="AW382" s="13" t="s">
        <v>34</v>
      </c>
      <c r="AX382" s="13" t="s">
        <v>74</v>
      </c>
      <c r="AY382" s="157" t="s">
        <v>210</v>
      </c>
    </row>
    <row r="383" spans="2:51" s="15" customFormat="1" ht="11.25">
      <c r="B383" s="170"/>
      <c r="D383" s="150" t="s">
        <v>221</v>
      </c>
      <c r="E383" s="171" t="s">
        <v>19</v>
      </c>
      <c r="F383" s="172" t="s">
        <v>236</v>
      </c>
      <c r="H383" s="173">
        <v>21.477</v>
      </c>
      <c r="I383" s="174"/>
      <c r="L383" s="170"/>
      <c r="M383" s="175"/>
      <c r="T383" s="176"/>
      <c r="AT383" s="171" t="s">
        <v>221</v>
      </c>
      <c r="AU383" s="171" t="s">
        <v>83</v>
      </c>
      <c r="AV383" s="15" t="s">
        <v>217</v>
      </c>
      <c r="AW383" s="15" t="s">
        <v>34</v>
      </c>
      <c r="AX383" s="15" t="s">
        <v>81</v>
      </c>
      <c r="AY383" s="171" t="s">
        <v>210</v>
      </c>
    </row>
    <row r="384" spans="2:65" s="1" customFormat="1" ht="21.75" customHeight="1">
      <c r="B384" s="33"/>
      <c r="C384" s="132" t="s">
        <v>548</v>
      </c>
      <c r="D384" s="132" t="s">
        <v>212</v>
      </c>
      <c r="E384" s="133" t="s">
        <v>549</v>
      </c>
      <c r="F384" s="134" t="s">
        <v>550</v>
      </c>
      <c r="G384" s="135" t="s">
        <v>215</v>
      </c>
      <c r="H384" s="136">
        <v>13.77</v>
      </c>
      <c r="I384" s="137"/>
      <c r="J384" s="138">
        <f>ROUND(I384*H384,2)</f>
        <v>0</v>
      </c>
      <c r="K384" s="134" t="s">
        <v>216</v>
      </c>
      <c r="L384" s="33"/>
      <c r="M384" s="139" t="s">
        <v>19</v>
      </c>
      <c r="N384" s="140" t="s">
        <v>45</v>
      </c>
      <c r="P384" s="141">
        <f>O384*H384</f>
        <v>0</v>
      </c>
      <c r="Q384" s="141">
        <v>0</v>
      </c>
      <c r="R384" s="141">
        <f>Q384*H384</f>
        <v>0</v>
      </c>
      <c r="S384" s="141">
        <v>1.4</v>
      </c>
      <c r="T384" s="142">
        <f>S384*H384</f>
        <v>19.278</v>
      </c>
      <c r="AR384" s="143" t="s">
        <v>217</v>
      </c>
      <c r="AT384" s="143" t="s">
        <v>212</v>
      </c>
      <c r="AU384" s="143" t="s">
        <v>83</v>
      </c>
      <c r="AY384" s="18" t="s">
        <v>210</v>
      </c>
      <c r="BE384" s="144">
        <f>IF(N384="základní",J384,0)</f>
        <v>0</v>
      </c>
      <c r="BF384" s="144">
        <f>IF(N384="snížená",J384,0)</f>
        <v>0</v>
      </c>
      <c r="BG384" s="144">
        <f>IF(N384="zákl. přenesená",J384,0)</f>
        <v>0</v>
      </c>
      <c r="BH384" s="144">
        <f>IF(N384="sníž. přenesená",J384,0)</f>
        <v>0</v>
      </c>
      <c r="BI384" s="144">
        <f>IF(N384="nulová",J384,0)</f>
        <v>0</v>
      </c>
      <c r="BJ384" s="18" t="s">
        <v>81</v>
      </c>
      <c r="BK384" s="144">
        <f>ROUND(I384*H384,2)</f>
        <v>0</v>
      </c>
      <c r="BL384" s="18" t="s">
        <v>217</v>
      </c>
      <c r="BM384" s="143" t="s">
        <v>551</v>
      </c>
    </row>
    <row r="385" spans="2:47" s="1" customFormat="1" ht="11.25">
      <c r="B385" s="33"/>
      <c r="D385" s="145" t="s">
        <v>219</v>
      </c>
      <c r="F385" s="146" t="s">
        <v>552</v>
      </c>
      <c r="I385" s="147"/>
      <c r="L385" s="33"/>
      <c r="M385" s="148"/>
      <c r="T385" s="54"/>
      <c r="AT385" s="18" t="s">
        <v>219</v>
      </c>
      <c r="AU385" s="18" t="s">
        <v>83</v>
      </c>
    </row>
    <row r="386" spans="2:51" s="12" customFormat="1" ht="11.25">
      <c r="B386" s="149"/>
      <c r="D386" s="150" t="s">
        <v>221</v>
      </c>
      <c r="E386" s="151" t="s">
        <v>19</v>
      </c>
      <c r="F386" s="152" t="s">
        <v>312</v>
      </c>
      <c r="H386" s="151" t="s">
        <v>19</v>
      </c>
      <c r="I386" s="153"/>
      <c r="L386" s="149"/>
      <c r="M386" s="154"/>
      <c r="T386" s="155"/>
      <c r="AT386" s="151" t="s">
        <v>221</v>
      </c>
      <c r="AU386" s="151" t="s">
        <v>83</v>
      </c>
      <c r="AV386" s="12" t="s">
        <v>81</v>
      </c>
      <c r="AW386" s="12" t="s">
        <v>34</v>
      </c>
      <c r="AX386" s="12" t="s">
        <v>74</v>
      </c>
      <c r="AY386" s="151" t="s">
        <v>210</v>
      </c>
    </row>
    <row r="387" spans="2:51" s="13" customFormat="1" ht="11.25">
      <c r="B387" s="156"/>
      <c r="D387" s="150" t="s">
        <v>221</v>
      </c>
      <c r="E387" s="157" t="s">
        <v>19</v>
      </c>
      <c r="F387" s="158" t="s">
        <v>553</v>
      </c>
      <c r="H387" s="159">
        <v>0.061</v>
      </c>
      <c r="I387" s="160"/>
      <c r="L387" s="156"/>
      <c r="M387" s="161"/>
      <c r="T387" s="162"/>
      <c r="AT387" s="157" t="s">
        <v>221</v>
      </c>
      <c r="AU387" s="157" t="s">
        <v>83</v>
      </c>
      <c r="AV387" s="13" t="s">
        <v>83</v>
      </c>
      <c r="AW387" s="13" t="s">
        <v>34</v>
      </c>
      <c r="AX387" s="13" t="s">
        <v>74</v>
      </c>
      <c r="AY387" s="157" t="s">
        <v>210</v>
      </c>
    </row>
    <row r="388" spans="2:51" s="12" customFormat="1" ht="11.25">
      <c r="B388" s="149"/>
      <c r="D388" s="150" t="s">
        <v>221</v>
      </c>
      <c r="E388" s="151" t="s">
        <v>19</v>
      </c>
      <c r="F388" s="152" t="s">
        <v>319</v>
      </c>
      <c r="H388" s="151" t="s">
        <v>19</v>
      </c>
      <c r="I388" s="153"/>
      <c r="L388" s="149"/>
      <c r="M388" s="154"/>
      <c r="T388" s="155"/>
      <c r="AT388" s="151" t="s">
        <v>221</v>
      </c>
      <c r="AU388" s="151" t="s">
        <v>83</v>
      </c>
      <c r="AV388" s="12" t="s">
        <v>81</v>
      </c>
      <c r="AW388" s="12" t="s">
        <v>34</v>
      </c>
      <c r="AX388" s="12" t="s">
        <v>74</v>
      </c>
      <c r="AY388" s="151" t="s">
        <v>210</v>
      </c>
    </row>
    <row r="389" spans="2:51" s="13" customFormat="1" ht="11.25">
      <c r="B389" s="156"/>
      <c r="D389" s="150" t="s">
        <v>221</v>
      </c>
      <c r="E389" s="157" t="s">
        <v>19</v>
      </c>
      <c r="F389" s="158" t="s">
        <v>554</v>
      </c>
      <c r="H389" s="159">
        <v>1.863</v>
      </c>
      <c r="I389" s="160"/>
      <c r="L389" s="156"/>
      <c r="M389" s="161"/>
      <c r="T389" s="162"/>
      <c r="AT389" s="157" t="s">
        <v>221</v>
      </c>
      <c r="AU389" s="157" t="s">
        <v>83</v>
      </c>
      <c r="AV389" s="13" t="s">
        <v>83</v>
      </c>
      <c r="AW389" s="13" t="s">
        <v>34</v>
      </c>
      <c r="AX389" s="13" t="s">
        <v>74</v>
      </c>
      <c r="AY389" s="157" t="s">
        <v>210</v>
      </c>
    </row>
    <row r="390" spans="2:51" s="13" customFormat="1" ht="11.25">
      <c r="B390" s="156"/>
      <c r="D390" s="150" t="s">
        <v>221</v>
      </c>
      <c r="E390" s="157" t="s">
        <v>19</v>
      </c>
      <c r="F390" s="158" t="s">
        <v>555</v>
      </c>
      <c r="H390" s="159">
        <v>9.168</v>
      </c>
      <c r="I390" s="160"/>
      <c r="L390" s="156"/>
      <c r="M390" s="161"/>
      <c r="T390" s="162"/>
      <c r="AT390" s="157" t="s">
        <v>221</v>
      </c>
      <c r="AU390" s="157" t="s">
        <v>83</v>
      </c>
      <c r="AV390" s="13" t="s">
        <v>83</v>
      </c>
      <c r="AW390" s="13" t="s">
        <v>34</v>
      </c>
      <c r="AX390" s="13" t="s">
        <v>74</v>
      </c>
      <c r="AY390" s="157" t="s">
        <v>210</v>
      </c>
    </row>
    <row r="391" spans="2:51" s="13" customFormat="1" ht="11.25">
      <c r="B391" s="156"/>
      <c r="D391" s="150" t="s">
        <v>221</v>
      </c>
      <c r="E391" s="157" t="s">
        <v>19</v>
      </c>
      <c r="F391" s="158" t="s">
        <v>556</v>
      </c>
      <c r="H391" s="159">
        <v>0.572</v>
      </c>
      <c r="I391" s="160"/>
      <c r="L391" s="156"/>
      <c r="M391" s="161"/>
      <c r="T391" s="162"/>
      <c r="AT391" s="157" t="s">
        <v>221</v>
      </c>
      <c r="AU391" s="157" t="s">
        <v>83</v>
      </c>
      <c r="AV391" s="13" t="s">
        <v>83</v>
      </c>
      <c r="AW391" s="13" t="s">
        <v>34</v>
      </c>
      <c r="AX391" s="13" t="s">
        <v>74</v>
      </c>
      <c r="AY391" s="157" t="s">
        <v>210</v>
      </c>
    </row>
    <row r="392" spans="2:51" s="13" customFormat="1" ht="11.25">
      <c r="B392" s="156"/>
      <c r="D392" s="150" t="s">
        <v>221</v>
      </c>
      <c r="E392" s="157" t="s">
        <v>19</v>
      </c>
      <c r="F392" s="158" t="s">
        <v>557</v>
      </c>
      <c r="H392" s="159">
        <v>0.433</v>
      </c>
      <c r="I392" s="160"/>
      <c r="L392" s="156"/>
      <c r="M392" s="161"/>
      <c r="T392" s="162"/>
      <c r="AT392" s="157" t="s">
        <v>221</v>
      </c>
      <c r="AU392" s="157" t="s">
        <v>83</v>
      </c>
      <c r="AV392" s="13" t="s">
        <v>83</v>
      </c>
      <c r="AW392" s="13" t="s">
        <v>34</v>
      </c>
      <c r="AX392" s="13" t="s">
        <v>74</v>
      </c>
      <c r="AY392" s="157" t="s">
        <v>210</v>
      </c>
    </row>
    <row r="393" spans="2:51" s="12" customFormat="1" ht="11.25">
      <c r="B393" s="149"/>
      <c r="D393" s="150" t="s">
        <v>221</v>
      </c>
      <c r="E393" s="151" t="s">
        <v>19</v>
      </c>
      <c r="F393" s="152" t="s">
        <v>558</v>
      </c>
      <c r="H393" s="151" t="s">
        <v>19</v>
      </c>
      <c r="I393" s="153"/>
      <c r="L393" s="149"/>
      <c r="M393" s="154"/>
      <c r="T393" s="155"/>
      <c r="AT393" s="151" t="s">
        <v>221</v>
      </c>
      <c r="AU393" s="151" t="s">
        <v>83</v>
      </c>
      <c r="AV393" s="12" t="s">
        <v>81</v>
      </c>
      <c r="AW393" s="12" t="s">
        <v>34</v>
      </c>
      <c r="AX393" s="12" t="s">
        <v>74</v>
      </c>
      <c r="AY393" s="151" t="s">
        <v>210</v>
      </c>
    </row>
    <row r="394" spans="2:51" s="13" customFormat="1" ht="11.25">
      <c r="B394" s="156"/>
      <c r="D394" s="150" t="s">
        <v>221</v>
      </c>
      <c r="E394" s="157" t="s">
        <v>19</v>
      </c>
      <c r="F394" s="158" t="s">
        <v>559</v>
      </c>
      <c r="H394" s="159">
        <v>1.673</v>
      </c>
      <c r="I394" s="160"/>
      <c r="L394" s="156"/>
      <c r="M394" s="161"/>
      <c r="T394" s="162"/>
      <c r="AT394" s="157" t="s">
        <v>221</v>
      </c>
      <c r="AU394" s="157" t="s">
        <v>83</v>
      </c>
      <c r="AV394" s="13" t="s">
        <v>83</v>
      </c>
      <c r="AW394" s="13" t="s">
        <v>34</v>
      </c>
      <c r="AX394" s="13" t="s">
        <v>74</v>
      </c>
      <c r="AY394" s="157" t="s">
        <v>210</v>
      </c>
    </row>
    <row r="395" spans="2:51" s="15" customFormat="1" ht="11.25">
      <c r="B395" s="170"/>
      <c r="D395" s="150" t="s">
        <v>221</v>
      </c>
      <c r="E395" s="171" t="s">
        <v>19</v>
      </c>
      <c r="F395" s="172" t="s">
        <v>236</v>
      </c>
      <c r="H395" s="173">
        <v>13.77</v>
      </c>
      <c r="I395" s="174"/>
      <c r="L395" s="170"/>
      <c r="M395" s="175"/>
      <c r="T395" s="176"/>
      <c r="AT395" s="171" t="s">
        <v>221</v>
      </c>
      <c r="AU395" s="171" t="s">
        <v>83</v>
      </c>
      <c r="AV395" s="15" t="s">
        <v>217</v>
      </c>
      <c r="AW395" s="15" t="s">
        <v>34</v>
      </c>
      <c r="AX395" s="15" t="s">
        <v>81</v>
      </c>
      <c r="AY395" s="171" t="s">
        <v>210</v>
      </c>
    </row>
    <row r="396" spans="2:65" s="1" customFormat="1" ht="24.2" customHeight="1">
      <c r="B396" s="33"/>
      <c r="C396" s="132" t="s">
        <v>560</v>
      </c>
      <c r="D396" s="132" t="s">
        <v>212</v>
      </c>
      <c r="E396" s="133" t="s">
        <v>561</v>
      </c>
      <c r="F396" s="134" t="s">
        <v>562</v>
      </c>
      <c r="G396" s="135" t="s">
        <v>270</v>
      </c>
      <c r="H396" s="136">
        <v>2.016</v>
      </c>
      <c r="I396" s="137"/>
      <c r="J396" s="138">
        <f>ROUND(I396*H396,2)</f>
        <v>0</v>
      </c>
      <c r="K396" s="134" t="s">
        <v>216</v>
      </c>
      <c r="L396" s="33"/>
      <c r="M396" s="139" t="s">
        <v>19</v>
      </c>
      <c r="N396" s="140" t="s">
        <v>45</v>
      </c>
      <c r="P396" s="141">
        <f>O396*H396</f>
        <v>0</v>
      </c>
      <c r="Q396" s="141">
        <v>0</v>
      </c>
      <c r="R396" s="141">
        <f>Q396*H396</f>
        <v>0</v>
      </c>
      <c r="S396" s="141">
        <v>0.088</v>
      </c>
      <c r="T396" s="142">
        <f>S396*H396</f>
        <v>0.17740799999999998</v>
      </c>
      <c r="AR396" s="143" t="s">
        <v>217</v>
      </c>
      <c r="AT396" s="143" t="s">
        <v>212</v>
      </c>
      <c r="AU396" s="143" t="s">
        <v>83</v>
      </c>
      <c r="AY396" s="18" t="s">
        <v>210</v>
      </c>
      <c r="BE396" s="144">
        <f>IF(N396="základní",J396,0)</f>
        <v>0</v>
      </c>
      <c r="BF396" s="144">
        <f>IF(N396="snížená",J396,0)</f>
        <v>0</v>
      </c>
      <c r="BG396" s="144">
        <f>IF(N396="zákl. přenesená",J396,0)</f>
        <v>0</v>
      </c>
      <c r="BH396" s="144">
        <f>IF(N396="sníž. přenesená",J396,0)</f>
        <v>0</v>
      </c>
      <c r="BI396" s="144">
        <f>IF(N396="nulová",J396,0)</f>
        <v>0</v>
      </c>
      <c r="BJ396" s="18" t="s">
        <v>81</v>
      </c>
      <c r="BK396" s="144">
        <f>ROUND(I396*H396,2)</f>
        <v>0</v>
      </c>
      <c r="BL396" s="18" t="s">
        <v>217</v>
      </c>
      <c r="BM396" s="143" t="s">
        <v>563</v>
      </c>
    </row>
    <row r="397" spans="2:47" s="1" customFormat="1" ht="11.25">
      <c r="B397" s="33"/>
      <c r="D397" s="145" t="s">
        <v>219</v>
      </c>
      <c r="F397" s="146" t="s">
        <v>564</v>
      </c>
      <c r="I397" s="147"/>
      <c r="L397" s="33"/>
      <c r="M397" s="148"/>
      <c r="T397" s="54"/>
      <c r="AT397" s="18" t="s">
        <v>219</v>
      </c>
      <c r="AU397" s="18" t="s">
        <v>83</v>
      </c>
    </row>
    <row r="398" spans="2:51" s="12" customFormat="1" ht="11.25">
      <c r="B398" s="149"/>
      <c r="D398" s="150" t="s">
        <v>221</v>
      </c>
      <c r="E398" s="151" t="s">
        <v>19</v>
      </c>
      <c r="F398" s="152" t="s">
        <v>222</v>
      </c>
      <c r="H398" s="151" t="s">
        <v>19</v>
      </c>
      <c r="I398" s="153"/>
      <c r="L398" s="149"/>
      <c r="M398" s="154"/>
      <c r="T398" s="155"/>
      <c r="AT398" s="151" t="s">
        <v>221</v>
      </c>
      <c r="AU398" s="151" t="s">
        <v>83</v>
      </c>
      <c r="AV398" s="12" t="s">
        <v>81</v>
      </c>
      <c r="AW398" s="12" t="s">
        <v>34</v>
      </c>
      <c r="AX398" s="12" t="s">
        <v>74</v>
      </c>
      <c r="AY398" s="151" t="s">
        <v>210</v>
      </c>
    </row>
    <row r="399" spans="2:51" s="13" customFormat="1" ht="11.25">
      <c r="B399" s="156"/>
      <c r="D399" s="150" t="s">
        <v>221</v>
      </c>
      <c r="E399" s="157" t="s">
        <v>19</v>
      </c>
      <c r="F399" s="158" t="s">
        <v>565</v>
      </c>
      <c r="H399" s="159">
        <v>2.016</v>
      </c>
      <c r="I399" s="160"/>
      <c r="L399" s="156"/>
      <c r="M399" s="161"/>
      <c r="T399" s="162"/>
      <c r="AT399" s="157" t="s">
        <v>221</v>
      </c>
      <c r="AU399" s="157" t="s">
        <v>83</v>
      </c>
      <c r="AV399" s="13" t="s">
        <v>83</v>
      </c>
      <c r="AW399" s="13" t="s">
        <v>34</v>
      </c>
      <c r="AX399" s="13" t="s">
        <v>81</v>
      </c>
      <c r="AY399" s="157" t="s">
        <v>210</v>
      </c>
    </row>
    <row r="400" spans="2:65" s="1" customFormat="1" ht="24.2" customHeight="1">
      <c r="B400" s="33"/>
      <c r="C400" s="132" t="s">
        <v>566</v>
      </c>
      <c r="D400" s="132" t="s">
        <v>212</v>
      </c>
      <c r="E400" s="133" t="s">
        <v>567</v>
      </c>
      <c r="F400" s="134" t="s">
        <v>568</v>
      </c>
      <c r="G400" s="135" t="s">
        <v>409</v>
      </c>
      <c r="H400" s="136">
        <v>1</v>
      </c>
      <c r="I400" s="137"/>
      <c r="J400" s="138">
        <f>ROUND(I400*H400,2)</f>
        <v>0</v>
      </c>
      <c r="K400" s="134" t="s">
        <v>216</v>
      </c>
      <c r="L400" s="33"/>
      <c r="M400" s="139" t="s">
        <v>19</v>
      </c>
      <c r="N400" s="140" t="s">
        <v>45</v>
      </c>
      <c r="P400" s="141">
        <f>O400*H400</f>
        <v>0</v>
      </c>
      <c r="Q400" s="141">
        <v>0</v>
      </c>
      <c r="R400" s="141">
        <f>Q400*H400</f>
        <v>0</v>
      </c>
      <c r="S400" s="141">
        <v>0.262</v>
      </c>
      <c r="T400" s="142">
        <f>S400*H400</f>
        <v>0.262</v>
      </c>
      <c r="AR400" s="143" t="s">
        <v>217</v>
      </c>
      <c r="AT400" s="143" t="s">
        <v>212</v>
      </c>
      <c r="AU400" s="143" t="s">
        <v>83</v>
      </c>
      <c r="AY400" s="18" t="s">
        <v>210</v>
      </c>
      <c r="BE400" s="144">
        <f>IF(N400="základní",J400,0)</f>
        <v>0</v>
      </c>
      <c r="BF400" s="144">
        <f>IF(N400="snížená",J400,0)</f>
        <v>0</v>
      </c>
      <c r="BG400" s="144">
        <f>IF(N400="zákl. přenesená",J400,0)</f>
        <v>0</v>
      </c>
      <c r="BH400" s="144">
        <f>IF(N400="sníž. přenesená",J400,0)</f>
        <v>0</v>
      </c>
      <c r="BI400" s="144">
        <f>IF(N400="nulová",J400,0)</f>
        <v>0</v>
      </c>
      <c r="BJ400" s="18" t="s">
        <v>81</v>
      </c>
      <c r="BK400" s="144">
        <f>ROUND(I400*H400,2)</f>
        <v>0</v>
      </c>
      <c r="BL400" s="18" t="s">
        <v>217</v>
      </c>
      <c r="BM400" s="143" t="s">
        <v>569</v>
      </c>
    </row>
    <row r="401" spans="2:47" s="1" customFormat="1" ht="11.25">
      <c r="B401" s="33"/>
      <c r="D401" s="145" t="s">
        <v>219</v>
      </c>
      <c r="F401" s="146" t="s">
        <v>570</v>
      </c>
      <c r="I401" s="147"/>
      <c r="L401" s="33"/>
      <c r="M401" s="148"/>
      <c r="T401" s="54"/>
      <c r="AT401" s="18" t="s">
        <v>219</v>
      </c>
      <c r="AU401" s="18" t="s">
        <v>83</v>
      </c>
    </row>
    <row r="402" spans="2:51" s="12" customFormat="1" ht="11.25">
      <c r="B402" s="149"/>
      <c r="D402" s="150" t="s">
        <v>221</v>
      </c>
      <c r="E402" s="151" t="s">
        <v>19</v>
      </c>
      <c r="F402" s="152" t="s">
        <v>222</v>
      </c>
      <c r="H402" s="151" t="s">
        <v>19</v>
      </c>
      <c r="I402" s="153"/>
      <c r="L402" s="149"/>
      <c r="M402" s="154"/>
      <c r="T402" s="155"/>
      <c r="AT402" s="151" t="s">
        <v>221</v>
      </c>
      <c r="AU402" s="151" t="s">
        <v>83</v>
      </c>
      <c r="AV402" s="12" t="s">
        <v>81</v>
      </c>
      <c r="AW402" s="12" t="s">
        <v>34</v>
      </c>
      <c r="AX402" s="12" t="s">
        <v>74</v>
      </c>
      <c r="AY402" s="151" t="s">
        <v>210</v>
      </c>
    </row>
    <row r="403" spans="2:51" s="13" customFormat="1" ht="11.25">
      <c r="B403" s="156"/>
      <c r="D403" s="150" t="s">
        <v>221</v>
      </c>
      <c r="E403" s="157" t="s">
        <v>19</v>
      </c>
      <c r="F403" s="158" t="s">
        <v>571</v>
      </c>
      <c r="H403" s="159">
        <v>1</v>
      </c>
      <c r="I403" s="160"/>
      <c r="L403" s="156"/>
      <c r="M403" s="161"/>
      <c r="T403" s="162"/>
      <c r="AT403" s="157" t="s">
        <v>221</v>
      </c>
      <c r="AU403" s="157" t="s">
        <v>83</v>
      </c>
      <c r="AV403" s="13" t="s">
        <v>83</v>
      </c>
      <c r="AW403" s="13" t="s">
        <v>34</v>
      </c>
      <c r="AX403" s="13" t="s">
        <v>81</v>
      </c>
      <c r="AY403" s="157" t="s">
        <v>210</v>
      </c>
    </row>
    <row r="404" spans="2:65" s="1" customFormat="1" ht="24.2" customHeight="1">
      <c r="B404" s="33"/>
      <c r="C404" s="132" t="s">
        <v>572</v>
      </c>
      <c r="D404" s="132" t="s">
        <v>212</v>
      </c>
      <c r="E404" s="133" t="s">
        <v>573</v>
      </c>
      <c r="F404" s="134" t="s">
        <v>574</v>
      </c>
      <c r="G404" s="135" t="s">
        <v>215</v>
      </c>
      <c r="H404" s="136">
        <v>0.082</v>
      </c>
      <c r="I404" s="137"/>
      <c r="J404" s="138">
        <f>ROUND(I404*H404,2)</f>
        <v>0</v>
      </c>
      <c r="K404" s="134" t="s">
        <v>216</v>
      </c>
      <c r="L404" s="33"/>
      <c r="M404" s="139" t="s">
        <v>19</v>
      </c>
      <c r="N404" s="140" t="s">
        <v>45</v>
      </c>
      <c r="P404" s="141">
        <f>O404*H404</f>
        <v>0</v>
      </c>
      <c r="Q404" s="141">
        <v>0</v>
      </c>
      <c r="R404" s="141">
        <f>Q404*H404</f>
        <v>0</v>
      </c>
      <c r="S404" s="141">
        <v>2.5</v>
      </c>
      <c r="T404" s="142">
        <f>S404*H404</f>
        <v>0.20500000000000002</v>
      </c>
      <c r="AR404" s="143" t="s">
        <v>217</v>
      </c>
      <c r="AT404" s="143" t="s">
        <v>212</v>
      </c>
      <c r="AU404" s="143" t="s">
        <v>83</v>
      </c>
      <c r="AY404" s="18" t="s">
        <v>210</v>
      </c>
      <c r="BE404" s="144">
        <f>IF(N404="základní",J404,0)</f>
        <v>0</v>
      </c>
      <c r="BF404" s="144">
        <f>IF(N404="snížená",J404,0)</f>
        <v>0</v>
      </c>
      <c r="BG404" s="144">
        <f>IF(N404="zákl. přenesená",J404,0)</f>
        <v>0</v>
      </c>
      <c r="BH404" s="144">
        <f>IF(N404="sníž. přenesená",J404,0)</f>
        <v>0</v>
      </c>
      <c r="BI404" s="144">
        <f>IF(N404="nulová",J404,0)</f>
        <v>0</v>
      </c>
      <c r="BJ404" s="18" t="s">
        <v>81</v>
      </c>
      <c r="BK404" s="144">
        <f>ROUND(I404*H404,2)</f>
        <v>0</v>
      </c>
      <c r="BL404" s="18" t="s">
        <v>217</v>
      </c>
      <c r="BM404" s="143" t="s">
        <v>575</v>
      </c>
    </row>
    <row r="405" spans="2:47" s="1" customFormat="1" ht="11.25">
      <c r="B405" s="33"/>
      <c r="D405" s="145" t="s">
        <v>219</v>
      </c>
      <c r="F405" s="146" t="s">
        <v>576</v>
      </c>
      <c r="I405" s="147"/>
      <c r="L405" s="33"/>
      <c r="M405" s="148"/>
      <c r="T405" s="54"/>
      <c r="AT405" s="18" t="s">
        <v>219</v>
      </c>
      <c r="AU405" s="18" t="s">
        <v>83</v>
      </c>
    </row>
    <row r="406" spans="2:51" s="12" customFormat="1" ht="11.25">
      <c r="B406" s="149"/>
      <c r="D406" s="150" t="s">
        <v>221</v>
      </c>
      <c r="E406" s="151" t="s">
        <v>19</v>
      </c>
      <c r="F406" s="152" t="s">
        <v>222</v>
      </c>
      <c r="H406" s="151" t="s">
        <v>19</v>
      </c>
      <c r="I406" s="153"/>
      <c r="L406" s="149"/>
      <c r="M406" s="154"/>
      <c r="T406" s="155"/>
      <c r="AT406" s="151" t="s">
        <v>221</v>
      </c>
      <c r="AU406" s="151" t="s">
        <v>83</v>
      </c>
      <c r="AV406" s="12" t="s">
        <v>81</v>
      </c>
      <c r="AW406" s="12" t="s">
        <v>34</v>
      </c>
      <c r="AX406" s="12" t="s">
        <v>74</v>
      </c>
      <c r="AY406" s="151" t="s">
        <v>210</v>
      </c>
    </row>
    <row r="407" spans="2:51" s="13" customFormat="1" ht="11.25">
      <c r="B407" s="156"/>
      <c r="D407" s="150" t="s">
        <v>221</v>
      </c>
      <c r="E407" s="157" t="s">
        <v>19</v>
      </c>
      <c r="F407" s="158" t="s">
        <v>577</v>
      </c>
      <c r="H407" s="159">
        <v>0.082</v>
      </c>
      <c r="I407" s="160"/>
      <c r="L407" s="156"/>
      <c r="M407" s="161"/>
      <c r="T407" s="162"/>
      <c r="AT407" s="157" t="s">
        <v>221</v>
      </c>
      <c r="AU407" s="157" t="s">
        <v>83</v>
      </c>
      <c r="AV407" s="13" t="s">
        <v>83</v>
      </c>
      <c r="AW407" s="13" t="s">
        <v>34</v>
      </c>
      <c r="AX407" s="13" t="s">
        <v>81</v>
      </c>
      <c r="AY407" s="157" t="s">
        <v>210</v>
      </c>
    </row>
    <row r="408" spans="2:65" s="1" customFormat="1" ht="24.2" customHeight="1">
      <c r="B408" s="33"/>
      <c r="C408" s="132" t="s">
        <v>578</v>
      </c>
      <c r="D408" s="132" t="s">
        <v>212</v>
      </c>
      <c r="E408" s="133" t="s">
        <v>579</v>
      </c>
      <c r="F408" s="134" t="s">
        <v>580</v>
      </c>
      <c r="G408" s="135" t="s">
        <v>409</v>
      </c>
      <c r="H408" s="136">
        <v>11</v>
      </c>
      <c r="I408" s="137"/>
      <c r="J408" s="138">
        <f>ROUND(I408*H408,2)</f>
        <v>0</v>
      </c>
      <c r="K408" s="134" t="s">
        <v>216</v>
      </c>
      <c r="L408" s="33"/>
      <c r="M408" s="139" t="s">
        <v>19</v>
      </c>
      <c r="N408" s="140" t="s">
        <v>45</v>
      </c>
      <c r="P408" s="141">
        <f>O408*H408</f>
        <v>0</v>
      </c>
      <c r="Q408" s="141">
        <v>0</v>
      </c>
      <c r="R408" s="141">
        <f>Q408*H408</f>
        <v>0</v>
      </c>
      <c r="S408" s="141">
        <v>0.008</v>
      </c>
      <c r="T408" s="142">
        <f>S408*H408</f>
        <v>0.088</v>
      </c>
      <c r="AR408" s="143" t="s">
        <v>217</v>
      </c>
      <c r="AT408" s="143" t="s">
        <v>212</v>
      </c>
      <c r="AU408" s="143" t="s">
        <v>83</v>
      </c>
      <c r="AY408" s="18" t="s">
        <v>210</v>
      </c>
      <c r="BE408" s="144">
        <f>IF(N408="základní",J408,0)</f>
        <v>0</v>
      </c>
      <c r="BF408" s="144">
        <f>IF(N408="snížená",J408,0)</f>
        <v>0</v>
      </c>
      <c r="BG408" s="144">
        <f>IF(N408="zákl. přenesená",J408,0)</f>
        <v>0</v>
      </c>
      <c r="BH408" s="144">
        <f>IF(N408="sníž. přenesená",J408,0)</f>
        <v>0</v>
      </c>
      <c r="BI408" s="144">
        <f>IF(N408="nulová",J408,0)</f>
        <v>0</v>
      </c>
      <c r="BJ408" s="18" t="s">
        <v>81</v>
      </c>
      <c r="BK408" s="144">
        <f>ROUND(I408*H408,2)</f>
        <v>0</v>
      </c>
      <c r="BL408" s="18" t="s">
        <v>217</v>
      </c>
      <c r="BM408" s="143" t="s">
        <v>581</v>
      </c>
    </row>
    <row r="409" spans="2:47" s="1" customFormat="1" ht="11.25">
      <c r="B409" s="33"/>
      <c r="D409" s="145" t="s">
        <v>219</v>
      </c>
      <c r="F409" s="146" t="s">
        <v>582</v>
      </c>
      <c r="I409" s="147"/>
      <c r="L409" s="33"/>
      <c r="M409" s="148"/>
      <c r="T409" s="54"/>
      <c r="AT409" s="18" t="s">
        <v>219</v>
      </c>
      <c r="AU409" s="18" t="s">
        <v>83</v>
      </c>
    </row>
    <row r="410" spans="2:51" s="12" customFormat="1" ht="11.25">
      <c r="B410" s="149"/>
      <c r="D410" s="150" t="s">
        <v>221</v>
      </c>
      <c r="E410" s="151" t="s">
        <v>19</v>
      </c>
      <c r="F410" s="152" t="s">
        <v>222</v>
      </c>
      <c r="H410" s="151" t="s">
        <v>19</v>
      </c>
      <c r="I410" s="153"/>
      <c r="L410" s="149"/>
      <c r="M410" s="154"/>
      <c r="T410" s="155"/>
      <c r="AT410" s="151" t="s">
        <v>221</v>
      </c>
      <c r="AU410" s="151" t="s">
        <v>83</v>
      </c>
      <c r="AV410" s="12" t="s">
        <v>81</v>
      </c>
      <c r="AW410" s="12" t="s">
        <v>34</v>
      </c>
      <c r="AX410" s="12" t="s">
        <v>74</v>
      </c>
      <c r="AY410" s="151" t="s">
        <v>210</v>
      </c>
    </row>
    <row r="411" spans="2:51" s="13" customFormat="1" ht="11.25">
      <c r="B411" s="156"/>
      <c r="D411" s="150" t="s">
        <v>221</v>
      </c>
      <c r="E411" s="157" t="s">
        <v>19</v>
      </c>
      <c r="F411" s="158" t="s">
        <v>583</v>
      </c>
      <c r="H411" s="159">
        <v>2</v>
      </c>
      <c r="I411" s="160"/>
      <c r="L411" s="156"/>
      <c r="M411" s="161"/>
      <c r="T411" s="162"/>
      <c r="AT411" s="157" t="s">
        <v>221</v>
      </c>
      <c r="AU411" s="157" t="s">
        <v>83</v>
      </c>
      <c r="AV411" s="13" t="s">
        <v>83</v>
      </c>
      <c r="AW411" s="13" t="s">
        <v>34</v>
      </c>
      <c r="AX411" s="13" t="s">
        <v>74</v>
      </c>
      <c r="AY411" s="157" t="s">
        <v>210</v>
      </c>
    </row>
    <row r="412" spans="2:51" s="13" customFormat="1" ht="11.25">
      <c r="B412" s="156"/>
      <c r="D412" s="150" t="s">
        <v>221</v>
      </c>
      <c r="E412" s="157" t="s">
        <v>19</v>
      </c>
      <c r="F412" s="158" t="s">
        <v>584</v>
      </c>
      <c r="H412" s="159">
        <v>2</v>
      </c>
      <c r="I412" s="160"/>
      <c r="L412" s="156"/>
      <c r="M412" s="161"/>
      <c r="T412" s="162"/>
      <c r="AT412" s="157" t="s">
        <v>221</v>
      </c>
      <c r="AU412" s="157" t="s">
        <v>83</v>
      </c>
      <c r="AV412" s="13" t="s">
        <v>83</v>
      </c>
      <c r="AW412" s="13" t="s">
        <v>34</v>
      </c>
      <c r="AX412" s="13" t="s">
        <v>74</v>
      </c>
      <c r="AY412" s="157" t="s">
        <v>210</v>
      </c>
    </row>
    <row r="413" spans="2:51" s="13" customFormat="1" ht="11.25">
      <c r="B413" s="156"/>
      <c r="D413" s="150" t="s">
        <v>221</v>
      </c>
      <c r="E413" s="157" t="s">
        <v>19</v>
      </c>
      <c r="F413" s="158" t="s">
        <v>585</v>
      </c>
      <c r="H413" s="159">
        <v>2</v>
      </c>
      <c r="I413" s="160"/>
      <c r="L413" s="156"/>
      <c r="M413" s="161"/>
      <c r="T413" s="162"/>
      <c r="AT413" s="157" t="s">
        <v>221</v>
      </c>
      <c r="AU413" s="157" t="s">
        <v>83</v>
      </c>
      <c r="AV413" s="13" t="s">
        <v>83</v>
      </c>
      <c r="AW413" s="13" t="s">
        <v>34</v>
      </c>
      <c r="AX413" s="13" t="s">
        <v>74</v>
      </c>
      <c r="AY413" s="157" t="s">
        <v>210</v>
      </c>
    </row>
    <row r="414" spans="2:51" s="13" customFormat="1" ht="11.25">
      <c r="B414" s="156"/>
      <c r="D414" s="150" t="s">
        <v>221</v>
      </c>
      <c r="E414" s="157" t="s">
        <v>19</v>
      </c>
      <c r="F414" s="158" t="s">
        <v>586</v>
      </c>
      <c r="H414" s="159">
        <v>3</v>
      </c>
      <c r="I414" s="160"/>
      <c r="L414" s="156"/>
      <c r="M414" s="161"/>
      <c r="T414" s="162"/>
      <c r="AT414" s="157" t="s">
        <v>221</v>
      </c>
      <c r="AU414" s="157" t="s">
        <v>83</v>
      </c>
      <c r="AV414" s="13" t="s">
        <v>83</v>
      </c>
      <c r="AW414" s="13" t="s">
        <v>34</v>
      </c>
      <c r="AX414" s="13" t="s">
        <v>74</v>
      </c>
      <c r="AY414" s="157" t="s">
        <v>210</v>
      </c>
    </row>
    <row r="415" spans="2:51" s="13" customFormat="1" ht="11.25">
      <c r="B415" s="156"/>
      <c r="D415" s="150" t="s">
        <v>221</v>
      </c>
      <c r="E415" s="157" t="s">
        <v>19</v>
      </c>
      <c r="F415" s="158" t="s">
        <v>587</v>
      </c>
      <c r="H415" s="159">
        <v>1</v>
      </c>
      <c r="I415" s="160"/>
      <c r="L415" s="156"/>
      <c r="M415" s="161"/>
      <c r="T415" s="162"/>
      <c r="AT415" s="157" t="s">
        <v>221</v>
      </c>
      <c r="AU415" s="157" t="s">
        <v>83</v>
      </c>
      <c r="AV415" s="13" t="s">
        <v>83</v>
      </c>
      <c r="AW415" s="13" t="s">
        <v>34</v>
      </c>
      <c r="AX415" s="13" t="s">
        <v>74</v>
      </c>
      <c r="AY415" s="157" t="s">
        <v>210</v>
      </c>
    </row>
    <row r="416" spans="2:51" s="13" customFormat="1" ht="11.25">
      <c r="B416" s="156"/>
      <c r="D416" s="150" t="s">
        <v>221</v>
      </c>
      <c r="E416" s="157" t="s">
        <v>19</v>
      </c>
      <c r="F416" s="158" t="s">
        <v>588</v>
      </c>
      <c r="H416" s="159">
        <v>1</v>
      </c>
      <c r="I416" s="160"/>
      <c r="L416" s="156"/>
      <c r="M416" s="161"/>
      <c r="T416" s="162"/>
      <c r="AT416" s="157" t="s">
        <v>221</v>
      </c>
      <c r="AU416" s="157" t="s">
        <v>83</v>
      </c>
      <c r="AV416" s="13" t="s">
        <v>83</v>
      </c>
      <c r="AW416" s="13" t="s">
        <v>34</v>
      </c>
      <c r="AX416" s="13" t="s">
        <v>74</v>
      </c>
      <c r="AY416" s="157" t="s">
        <v>210</v>
      </c>
    </row>
    <row r="417" spans="2:51" s="15" customFormat="1" ht="11.25">
      <c r="B417" s="170"/>
      <c r="D417" s="150" t="s">
        <v>221</v>
      </c>
      <c r="E417" s="171" t="s">
        <v>19</v>
      </c>
      <c r="F417" s="172" t="s">
        <v>236</v>
      </c>
      <c r="H417" s="173">
        <v>11</v>
      </c>
      <c r="I417" s="174"/>
      <c r="L417" s="170"/>
      <c r="M417" s="175"/>
      <c r="T417" s="176"/>
      <c r="AT417" s="171" t="s">
        <v>221</v>
      </c>
      <c r="AU417" s="171" t="s">
        <v>83</v>
      </c>
      <c r="AV417" s="15" t="s">
        <v>217</v>
      </c>
      <c r="AW417" s="15" t="s">
        <v>34</v>
      </c>
      <c r="AX417" s="15" t="s">
        <v>81</v>
      </c>
      <c r="AY417" s="171" t="s">
        <v>210</v>
      </c>
    </row>
    <row r="418" spans="2:65" s="1" customFormat="1" ht="24.2" customHeight="1">
      <c r="B418" s="33"/>
      <c r="C418" s="132" t="s">
        <v>589</v>
      </c>
      <c r="D418" s="132" t="s">
        <v>212</v>
      </c>
      <c r="E418" s="133" t="s">
        <v>590</v>
      </c>
      <c r="F418" s="134" t="s">
        <v>591</v>
      </c>
      <c r="G418" s="135" t="s">
        <v>215</v>
      </c>
      <c r="H418" s="136">
        <v>1.465</v>
      </c>
      <c r="I418" s="137"/>
      <c r="J418" s="138">
        <f>ROUND(I418*H418,2)</f>
        <v>0</v>
      </c>
      <c r="K418" s="134" t="s">
        <v>216</v>
      </c>
      <c r="L418" s="33"/>
      <c r="M418" s="139" t="s">
        <v>19</v>
      </c>
      <c r="N418" s="140" t="s">
        <v>45</v>
      </c>
      <c r="P418" s="141">
        <f>O418*H418</f>
        <v>0</v>
      </c>
      <c r="Q418" s="141">
        <v>0</v>
      </c>
      <c r="R418" s="141">
        <f>Q418*H418</f>
        <v>0</v>
      </c>
      <c r="S418" s="141">
        <v>1.8</v>
      </c>
      <c r="T418" s="142">
        <f>S418*H418</f>
        <v>2.637</v>
      </c>
      <c r="AR418" s="143" t="s">
        <v>217</v>
      </c>
      <c r="AT418" s="143" t="s">
        <v>212</v>
      </c>
      <c r="AU418" s="143" t="s">
        <v>83</v>
      </c>
      <c r="AY418" s="18" t="s">
        <v>210</v>
      </c>
      <c r="BE418" s="144">
        <f>IF(N418="základní",J418,0)</f>
        <v>0</v>
      </c>
      <c r="BF418" s="144">
        <f>IF(N418="snížená",J418,0)</f>
        <v>0</v>
      </c>
      <c r="BG418" s="144">
        <f>IF(N418="zákl. přenesená",J418,0)</f>
        <v>0</v>
      </c>
      <c r="BH418" s="144">
        <f>IF(N418="sníž. přenesená",J418,0)</f>
        <v>0</v>
      </c>
      <c r="BI418" s="144">
        <f>IF(N418="nulová",J418,0)</f>
        <v>0</v>
      </c>
      <c r="BJ418" s="18" t="s">
        <v>81</v>
      </c>
      <c r="BK418" s="144">
        <f>ROUND(I418*H418,2)</f>
        <v>0</v>
      </c>
      <c r="BL418" s="18" t="s">
        <v>217</v>
      </c>
      <c r="BM418" s="143" t="s">
        <v>592</v>
      </c>
    </row>
    <row r="419" spans="2:47" s="1" customFormat="1" ht="11.25">
      <c r="B419" s="33"/>
      <c r="D419" s="145" t="s">
        <v>219</v>
      </c>
      <c r="F419" s="146" t="s">
        <v>593</v>
      </c>
      <c r="I419" s="147"/>
      <c r="L419" s="33"/>
      <c r="M419" s="148"/>
      <c r="T419" s="54"/>
      <c r="AT419" s="18" t="s">
        <v>219</v>
      </c>
      <c r="AU419" s="18" t="s">
        <v>83</v>
      </c>
    </row>
    <row r="420" spans="2:51" s="12" customFormat="1" ht="11.25">
      <c r="B420" s="149"/>
      <c r="D420" s="150" t="s">
        <v>221</v>
      </c>
      <c r="E420" s="151" t="s">
        <v>19</v>
      </c>
      <c r="F420" s="152" t="s">
        <v>222</v>
      </c>
      <c r="H420" s="151" t="s">
        <v>19</v>
      </c>
      <c r="I420" s="153"/>
      <c r="L420" s="149"/>
      <c r="M420" s="154"/>
      <c r="T420" s="155"/>
      <c r="AT420" s="151" t="s">
        <v>221</v>
      </c>
      <c r="AU420" s="151" t="s">
        <v>83</v>
      </c>
      <c r="AV420" s="12" t="s">
        <v>81</v>
      </c>
      <c r="AW420" s="12" t="s">
        <v>34</v>
      </c>
      <c r="AX420" s="12" t="s">
        <v>74</v>
      </c>
      <c r="AY420" s="151" t="s">
        <v>210</v>
      </c>
    </row>
    <row r="421" spans="2:51" s="13" customFormat="1" ht="11.25">
      <c r="B421" s="156"/>
      <c r="D421" s="150" t="s">
        <v>221</v>
      </c>
      <c r="E421" s="157" t="s">
        <v>19</v>
      </c>
      <c r="F421" s="158" t="s">
        <v>594</v>
      </c>
      <c r="H421" s="159">
        <v>1.465</v>
      </c>
      <c r="I421" s="160"/>
      <c r="L421" s="156"/>
      <c r="M421" s="161"/>
      <c r="T421" s="162"/>
      <c r="AT421" s="157" t="s">
        <v>221</v>
      </c>
      <c r="AU421" s="157" t="s">
        <v>83</v>
      </c>
      <c r="AV421" s="13" t="s">
        <v>83</v>
      </c>
      <c r="AW421" s="13" t="s">
        <v>34</v>
      </c>
      <c r="AX421" s="13" t="s">
        <v>81</v>
      </c>
      <c r="AY421" s="157" t="s">
        <v>210</v>
      </c>
    </row>
    <row r="422" spans="2:65" s="1" customFormat="1" ht="24.2" customHeight="1">
      <c r="B422" s="33"/>
      <c r="C422" s="132" t="s">
        <v>595</v>
      </c>
      <c r="D422" s="132" t="s">
        <v>212</v>
      </c>
      <c r="E422" s="133" t="s">
        <v>596</v>
      </c>
      <c r="F422" s="134" t="s">
        <v>597</v>
      </c>
      <c r="G422" s="135" t="s">
        <v>417</v>
      </c>
      <c r="H422" s="136">
        <v>1.399</v>
      </c>
      <c r="I422" s="137"/>
      <c r="J422" s="138">
        <f>ROUND(I422*H422,2)</f>
        <v>0</v>
      </c>
      <c r="K422" s="134" t="s">
        <v>216</v>
      </c>
      <c r="L422" s="33"/>
      <c r="M422" s="139" t="s">
        <v>19</v>
      </c>
      <c r="N422" s="140" t="s">
        <v>45</v>
      </c>
      <c r="P422" s="141">
        <f>O422*H422</f>
        <v>0</v>
      </c>
      <c r="Q422" s="141">
        <v>0.00147</v>
      </c>
      <c r="R422" s="141">
        <f>Q422*H422</f>
        <v>0.00205653</v>
      </c>
      <c r="S422" s="141">
        <v>0.039</v>
      </c>
      <c r="T422" s="142">
        <f>S422*H422</f>
        <v>0.054561</v>
      </c>
      <c r="AR422" s="143" t="s">
        <v>217</v>
      </c>
      <c r="AT422" s="143" t="s">
        <v>212</v>
      </c>
      <c r="AU422" s="143" t="s">
        <v>83</v>
      </c>
      <c r="AY422" s="18" t="s">
        <v>210</v>
      </c>
      <c r="BE422" s="144">
        <f>IF(N422="základní",J422,0)</f>
        <v>0</v>
      </c>
      <c r="BF422" s="144">
        <f>IF(N422="snížená",J422,0)</f>
        <v>0</v>
      </c>
      <c r="BG422" s="144">
        <f>IF(N422="zákl. přenesená",J422,0)</f>
        <v>0</v>
      </c>
      <c r="BH422" s="144">
        <f>IF(N422="sníž. přenesená",J422,0)</f>
        <v>0</v>
      </c>
      <c r="BI422" s="144">
        <f>IF(N422="nulová",J422,0)</f>
        <v>0</v>
      </c>
      <c r="BJ422" s="18" t="s">
        <v>81</v>
      </c>
      <c r="BK422" s="144">
        <f>ROUND(I422*H422,2)</f>
        <v>0</v>
      </c>
      <c r="BL422" s="18" t="s">
        <v>217</v>
      </c>
      <c r="BM422" s="143" t="s">
        <v>598</v>
      </c>
    </row>
    <row r="423" spans="2:47" s="1" customFormat="1" ht="11.25">
      <c r="B423" s="33"/>
      <c r="D423" s="145" t="s">
        <v>219</v>
      </c>
      <c r="F423" s="146" t="s">
        <v>599</v>
      </c>
      <c r="I423" s="147"/>
      <c r="L423" s="33"/>
      <c r="M423" s="148"/>
      <c r="T423" s="54"/>
      <c r="AT423" s="18" t="s">
        <v>219</v>
      </c>
      <c r="AU423" s="18" t="s">
        <v>83</v>
      </c>
    </row>
    <row r="424" spans="2:51" s="12" customFormat="1" ht="11.25">
      <c r="B424" s="149"/>
      <c r="D424" s="150" t="s">
        <v>221</v>
      </c>
      <c r="E424" s="151" t="s">
        <v>19</v>
      </c>
      <c r="F424" s="152" t="s">
        <v>222</v>
      </c>
      <c r="H424" s="151" t="s">
        <v>19</v>
      </c>
      <c r="I424" s="153"/>
      <c r="L424" s="149"/>
      <c r="M424" s="154"/>
      <c r="T424" s="155"/>
      <c r="AT424" s="151" t="s">
        <v>221</v>
      </c>
      <c r="AU424" s="151" t="s">
        <v>83</v>
      </c>
      <c r="AV424" s="12" t="s">
        <v>81</v>
      </c>
      <c r="AW424" s="12" t="s">
        <v>34</v>
      </c>
      <c r="AX424" s="12" t="s">
        <v>74</v>
      </c>
      <c r="AY424" s="151" t="s">
        <v>210</v>
      </c>
    </row>
    <row r="425" spans="2:51" s="13" customFormat="1" ht="11.25">
      <c r="B425" s="156"/>
      <c r="D425" s="150" t="s">
        <v>221</v>
      </c>
      <c r="E425" s="157" t="s">
        <v>19</v>
      </c>
      <c r="F425" s="158" t="s">
        <v>600</v>
      </c>
      <c r="H425" s="159">
        <v>1.399</v>
      </c>
      <c r="I425" s="160"/>
      <c r="L425" s="156"/>
      <c r="M425" s="161"/>
      <c r="T425" s="162"/>
      <c r="AT425" s="157" t="s">
        <v>221</v>
      </c>
      <c r="AU425" s="157" t="s">
        <v>83</v>
      </c>
      <c r="AV425" s="13" t="s">
        <v>83</v>
      </c>
      <c r="AW425" s="13" t="s">
        <v>34</v>
      </c>
      <c r="AX425" s="13" t="s">
        <v>81</v>
      </c>
      <c r="AY425" s="157" t="s">
        <v>210</v>
      </c>
    </row>
    <row r="426" spans="2:65" s="1" customFormat="1" ht="24.2" customHeight="1">
      <c r="B426" s="33"/>
      <c r="C426" s="132" t="s">
        <v>601</v>
      </c>
      <c r="D426" s="132" t="s">
        <v>212</v>
      </c>
      <c r="E426" s="133" t="s">
        <v>602</v>
      </c>
      <c r="F426" s="134" t="s">
        <v>603</v>
      </c>
      <c r="G426" s="135" t="s">
        <v>417</v>
      </c>
      <c r="H426" s="136">
        <v>1.05</v>
      </c>
      <c r="I426" s="137"/>
      <c r="J426" s="138">
        <f>ROUND(I426*H426,2)</f>
        <v>0</v>
      </c>
      <c r="K426" s="134" t="s">
        <v>216</v>
      </c>
      <c r="L426" s="33"/>
      <c r="M426" s="139" t="s">
        <v>19</v>
      </c>
      <c r="N426" s="140" t="s">
        <v>45</v>
      </c>
      <c r="P426" s="141">
        <f>O426*H426</f>
        <v>0</v>
      </c>
      <c r="Q426" s="141">
        <v>0.00279</v>
      </c>
      <c r="R426" s="141">
        <f>Q426*H426</f>
        <v>0.0029295000000000002</v>
      </c>
      <c r="S426" s="141">
        <v>0.056</v>
      </c>
      <c r="T426" s="142">
        <f>S426*H426</f>
        <v>0.058800000000000005</v>
      </c>
      <c r="AR426" s="143" t="s">
        <v>217</v>
      </c>
      <c r="AT426" s="143" t="s">
        <v>212</v>
      </c>
      <c r="AU426" s="143" t="s">
        <v>83</v>
      </c>
      <c r="AY426" s="18" t="s">
        <v>210</v>
      </c>
      <c r="BE426" s="144">
        <f>IF(N426="základní",J426,0)</f>
        <v>0</v>
      </c>
      <c r="BF426" s="144">
        <f>IF(N426="snížená",J426,0)</f>
        <v>0</v>
      </c>
      <c r="BG426" s="144">
        <f>IF(N426="zákl. přenesená",J426,0)</f>
        <v>0</v>
      </c>
      <c r="BH426" s="144">
        <f>IF(N426="sníž. přenesená",J426,0)</f>
        <v>0</v>
      </c>
      <c r="BI426" s="144">
        <f>IF(N426="nulová",J426,0)</f>
        <v>0</v>
      </c>
      <c r="BJ426" s="18" t="s">
        <v>81</v>
      </c>
      <c r="BK426" s="144">
        <f>ROUND(I426*H426,2)</f>
        <v>0</v>
      </c>
      <c r="BL426" s="18" t="s">
        <v>217</v>
      </c>
      <c r="BM426" s="143" t="s">
        <v>604</v>
      </c>
    </row>
    <row r="427" spans="2:47" s="1" customFormat="1" ht="11.25">
      <c r="B427" s="33"/>
      <c r="D427" s="145" t="s">
        <v>219</v>
      </c>
      <c r="F427" s="146" t="s">
        <v>605</v>
      </c>
      <c r="I427" s="147"/>
      <c r="L427" s="33"/>
      <c r="M427" s="148"/>
      <c r="T427" s="54"/>
      <c r="AT427" s="18" t="s">
        <v>219</v>
      </c>
      <c r="AU427" s="18" t="s">
        <v>83</v>
      </c>
    </row>
    <row r="428" spans="2:51" s="12" customFormat="1" ht="11.25">
      <c r="B428" s="149"/>
      <c r="D428" s="150" t="s">
        <v>221</v>
      </c>
      <c r="E428" s="151" t="s">
        <v>19</v>
      </c>
      <c r="F428" s="152" t="s">
        <v>222</v>
      </c>
      <c r="H428" s="151" t="s">
        <v>19</v>
      </c>
      <c r="I428" s="153"/>
      <c r="L428" s="149"/>
      <c r="M428" s="154"/>
      <c r="T428" s="155"/>
      <c r="AT428" s="151" t="s">
        <v>221</v>
      </c>
      <c r="AU428" s="151" t="s">
        <v>83</v>
      </c>
      <c r="AV428" s="12" t="s">
        <v>81</v>
      </c>
      <c r="AW428" s="12" t="s">
        <v>34</v>
      </c>
      <c r="AX428" s="12" t="s">
        <v>74</v>
      </c>
      <c r="AY428" s="151" t="s">
        <v>210</v>
      </c>
    </row>
    <row r="429" spans="2:51" s="13" customFormat="1" ht="11.25">
      <c r="B429" s="156"/>
      <c r="D429" s="150" t="s">
        <v>221</v>
      </c>
      <c r="E429" s="157" t="s">
        <v>19</v>
      </c>
      <c r="F429" s="158" t="s">
        <v>606</v>
      </c>
      <c r="H429" s="159">
        <v>1.05</v>
      </c>
      <c r="I429" s="160"/>
      <c r="L429" s="156"/>
      <c r="M429" s="161"/>
      <c r="T429" s="162"/>
      <c r="AT429" s="157" t="s">
        <v>221</v>
      </c>
      <c r="AU429" s="157" t="s">
        <v>83</v>
      </c>
      <c r="AV429" s="13" t="s">
        <v>83</v>
      </c>
      <c r="AW429" s="13" t="s">
        <v>34</v>
      </c>
      <c r="AX429" s="13" t="s">
        <v>81</v>
      </c>
      <c r="AY429" s="157" t="s">
        <v>210</v>
      </c>
    </row>
    <row r="430" spans="2:65" s="1" customFormat="1" ht="24.2" customHeight="1">
      <c r="B430" s="33"/>
      <c r="C430" s="132" t="s">
        <v>607</v>
      </c>
      <c r="D430" s="132" t="s">
        <v>212</v>
      </c>
      <c r="E430" s="133" t="s">
        <v>608</v>
      </c>
      <c r="F430" s="134" t="s">
        <v>609</v>
      </c>
      <c r="G430" s="135" t="s">
        <v>270</v>
      </c>
      <c r="H430" s="136">
        <v>86.29</v>
      </c>
      <c r="I430" s="137"/>
      <c r="J430" s="138">
        <f>ROUND(I430*H430,2)</f>
        <v>0</v>
      </c>
      <c r="K430" s="134" t="s">
        <v>216</v>
      </c>
      <c r="L430" s="33"/>
      <c r="M430" s="139" t="s">
        <v>19</v>
      </c>
      <c r="N430" s="140" t="s">
        <v>45</v>
      </c>
      <c r="P430" s="141">
        <f>O430*H430</f>
        <v>0</v>
      </c>
      <c r="Q430" s="141">
        <v>0</v>
      </c>
      <c r="R430" s="141">
        <f>Q430*H430</f>
        <v>0</v>
      </c>
      <c r="S430" s="141">
        <v>0.05</v>
      </c>
      <c r="T430" s="142">
        <f>S430*H430</f>
        <v>4.314500000000001</v>
      </c>
      <c r="AR430" s="143" t="s">
        <v>217</v>
      </c>
      <c r="AT430" s="143" t="s">
        <v>212</v>
      </c>
      <c r="AU430" s="143" t="s">
        <v>83</v>
      </c>
      <c r="AY430" s="18" t="s">
        <v>210</v>
      </c>
      <c r="BE430" s="144">
        <f>IF(N430="základní",J430,0)</f>
        <v>0</v>
      </c>
      <c r="BF430" s="144">
        <f>IF(N430="snížená",J430,0)</f>
        <v>0</v>
      </c>
      <c r="BG430" s="144">
        <f>IF(N430="zákl. přenesená",J430,0)</f>
        <v>0</v>
      </c>
      <c r="BH430" s="144">
        <f>IF(N430="sníž. přenesená",J430,0)</f>
        <v>0</v>
      </c>
      <c r="BI430" s="144">
        <f>IF(N430="nulová",J430,0)</f>
        <v>0</v>
      </c>
      <c r="BJ430" s="18" t="s">
        <v>81</v>
      </c>
      <c r="BK430" s="144">
        <f>ROUND(I430*H430,2)</f>
        <v>0</v>
      </c>
      <c r="BL430" s="18" t="s">
        <v>217</v>
      </c>
      <c r="BM430" s="143" t="s">
        <v>610</v>
      </c>
    </row>
    <row r="431" spans="2:47" s="1" customFormat="1" ht="11.25">
      <c r="B431" s="33"/>
      <c r="D431" s="145" t="s">
        <v>219</v>
      </c>
      <c r="F431" s="146" t="s">
        <v>611</v>
      </c>
      <c r="I431" s="147"/>
      <c r="L431" s="33"/>
      <c r="M431" s="148"/>
      <c r="T431" s="54"/>
      <c r="AT431" s="18" t="s">
        <v>219</v>
      </c>
      <c r="AU431" s="18" t="s">
        <v>83</v>
      </c>
    </row>
    <row r="432" spans="2:51" s="13" customFormat="1" ht="11.25">
      <c r="B432" s="156"/>
      <c r="D432" s="150" t="s">
        <v>221</v>
      </c>
      <c r="E432" s="157" t="s">
        <v>19</v>
      </c>
      <c r="F432" s="158" t="s">
        <v>612</v>
      </c>
      <c r="H432" s="159">
        <v>21.42</v>
      </c>
      <c r="I432" s="160"/>
      <c r="L432" s="156"/>
      <c r="M432" s="161"/>
      <c r="T432" s="162"/>
      <c r="AT432" s="157" t="s">
        <v>221</v>
      </c>
      <c r="AU432" s="157" t="s">
        <v>83</v>
      </c>
      <c r="AV432" s="13" t="s">
        <v>83</v>
      </c>
      <c r="AW432" s="13" t="s">
        <v>34</v>
      </c>
      <c r="AX432" s="13" t="s">
        <v>74</v>
      </c>
      <c r="AY432" s="157" t="s">
        <v>210</v>
      </c>
    </row>
    <row r="433" spans="2:51" s="13" customFormat="1" ht="11.25">
      <c r="B433" s="156"/>
      <c r="D433" s="150" t="s">
        <v>221</v>
      </c>
      <c r="E433" s="157" t="s">
        <v>19</v>
      </c>
      <c r="F433" s="158" t="s">
        <v>613</v>
      </c>
      <c r="H433" s="159">
        <v>30.51</v>
      </c>
      <c r="I433" s="160"/>
      <c r="L433" s="156"/>
      <c r="M433" s="161"/>
      <c r="T433" s="162"/>
      <c r="AT433" s="157" t="s">
        <v>221</v>
      </c>
      <c r="AU433" s="157" t="s">
        <v>83</v>
      </c>
      <c r="AV433" s="13" t="s">
        <v>83</v>
      </c>
      <c r="AW433" s="13" t="s">
        <v>34</v>
      </c>
      <c r="AX433" s="13" t="s">
        <v>74</v>
      </c>
      <c r="AY433" s="157" t="s">
        <v>210</v>
      </c>
    </row>
    <row r="434" spans="2:51" s="13" customFormat="1" ht="11.25">
      <c r="B434" s="156"/>
      <c r="D434" s="150" t="s">
        <v>221</v>
      </c>
      <c r="E434" s="157" t="s">
        <v>19</v>
      </c>
      <c r="F434" s="158" t="s">
        <v>614</v>
      </c>
      <c r="H434" s="159">
        <v>20.36</v>
      </c>
      <c r="I434" s="160"/>
      <c r="L434" s="156"/>
      <c r="M434" s="161"/>
      <c r="T434" s="162"/>
      <c r="AT434" s="157" t="s">
        <v>221</v>
      </c>
      <c r="AU434" s="157" t="s">
        <v>83</v>
      </c>
      <c r="AV434" s="13" t="s">
        <v>83</v>
      </c>
      <c r="AW434" s="13" t="s">
        <v>34</v>
      </c>
      <c r="AX434" s="13" t="s">
        <v>74</v>
      </c>
      <c r="AY434" s="157" t="s">
        <v>210</v>
      </c>
    </row>
    <row r="435" spans="2:51" s="13" customFormat="1" ht="11.25">
      <c r="B435" s="156"/>
      <c r="D435" s="150" t="s">
        <v>221</v>
      </c>
      <c r="E435" s="157" t="s">
        <v>19</v>
      </c>
      <c r="F435" s="158" t="s">
        <v>615</v>
      </c>
      <c r="H435" s="159">
        <v>2.59</v>
      </c>
      <c r="I435" s="160"/>
      <c r="L435" s="156"/>
      <c r="M435" s="161"/>
      <c r="T435" s="162"/>
      <c r="AT435" s="157" t="s">
        <v>221</v>
      </c>
      <c r="AU435" s="157" t="s">
        <v>83</v>
      </c>
      <c r="AV435" s="13" t="s">
        <v>83</v>
      </c>
      <c r="AW435" s="13" t="s">
        <v>34</v>
      </c>
      <c r="AX435" s="13" t="s">
        <v>74</v>
      </c>
      <c r="AY435" s="157" t="s">
        <v>210</v>
      </c>
    </row>
    <row r="436" spans="2:51" s="13" customFormat="1" ht="11.25">
      <c r="B436" s="156"/>
      <c r="D436" s="150" t="s">
        <v>221</v>
      </c>
      <c r="E436" s="157" t="s">
        <v>19</v>
      </c>
      <c r="F436" s="158" t="s">
        <v>616</v>
      </c>
      <c r="H436" s="159">
        <v>2.68</v>
      </c>
      <c r="I436" s="160"/>
      <c r="L436" s="156"/>
      <c r="M436" s="161"/>
      <c r="T436" s="162"/>
      <c r="AT436" s="157" t="s">
        <v>221</v>
      </c>
      <c r="AU436" s="157" t="s">
        <v>83</v>
      </c>
      <c r="AV436" s="13" t="s">
        <v>83</v>
      </c>
      <c r="AW436" s="13" t="s">
        <v>34</v>
      </c>
      <c r="AX436" s="13" t="s">
        <v>74</v>
      </c>
      <c r="AY436" s="157" t="s">
        <v>210</v>
      </c>
    </row>
    <row r="437" spans="2:51" s="13" customFormat="1" ht="11.25">
      <c r="B437" s="156"/>
      <c r="D437" s="150" t="s">
        <v>221</v>
      </c>
      <c r="E437" s="157" t="s">
        <v>19</v>
      </c>
      <c r="F437" s="158" t="s">
        <v>617</v>
      </c>
      <c r="H437" s="159">
        <v>8.73</v>
      </c>
      <c r="I437" s="160"/>
      <c r="L437" s="156"/>
      <c r="M437" s="161"/>
      <c r="T437" s="162"/>
      <c r="AT437" s="157" t="s">
        <v>221</v>
      </c>
      <c r="AU437" s="157" t="s">
        <v>83</v>
      </c>
      <c r="AV437" s="13" t="s">
        <v>83</v>
      </c>
      <c r="AW437" s="13" t="s">
        <v>34</v>
      </c>
      <c r="AX437" s="13" t="s">
        <v>74</v>
      </c>
      <c r="AY437" s="157" t="s">
        <v>210</v>
      </c>
    </row>
    <row r="438" spans="2:51" s="15" customFormat="1" ht="11.25">
      <c r="B438" s="170"/>
      <c r="D438" s="150" t="s">
        <v>221</v>
      </c>
      <c r="E438" s="171" t="s">
        <v>19</v>
      </c>
      <c r="F438" s="172" t="s">
        <v>236</v>
      </c>
      <c r="H438" s="173">
        <v>86.29</v>
      </c>
      <c r="I438" s="174"/>
      <c r="L438" s="170"/>
      <c r="M438" s="175"/>
      <c r="T438" s="176"/>
      <c r="AT438" s="171" t="s">
        <v>221</v>
      </c>
      <c r="AU438" s="171" t="s">
        <v>83</v>
      </c>
      <c r="AV438" s="15" t="s">
        <v>217</v>
      </c>
      <c r="AW438" s="15" t="s">
        <v>34</v>
      </c>
      <c r="AX438" s="15" t="s">
        <v>81</v>
      </c>
      <c r="AY438" s="171" t="s">
        <v>210</v>
      </c>
    </row>
    <row r="439" spans="2:65" s="1" customFormat="1" ht="24.2" customHeight="1">
      <c r="B439" s="33"/>
      <c r="C439" s="132" t="s">
        <v>618</v>
      </c>
      <c r="D439" s="132" t="s">
        <v>212</v>
      </c>
      <c r="E439" s="133" t="s">
        <v>619</v>
      </c>
      <c r="F439" s="134" t="s">
        <v>620</v>
      </c>
      <c r="G439" s="135" t="s">
        <v>270</v>
      </c>
      <c r="H439" s="136">
        <v>91.116</v>
      </c>
      <c r="I439" s="137"/>
      <c r="J439" s="138">
        <f>ROUND(I439*H439,2)</f>
        <v>0</v>
      </c>
      <c r="K439" s="134" t="s">
        <v>216</v>
      </c>
      <c r="L439" s="33"/>
      <c r="M439" s="139" t="s">
        <v>19</v>
      </c>
      <c r="N439" s="140" t="s">
        <v>45</v>
      </c>
      <c r="P439" s="141">
        <f>O439*H439</f>
        <v>0</v>
      </c>
      <c r="Q439" s="141">
        <v>0</v>
      </c>
      <c r="R439" s="141">
        <f>Q439*H439</f>
        <v>0</v>
      </c>
      <c r="S439" s="141">
        <v>0.02</v>
      </c>
      <c r="T439" s="142">
        <f>S439*H439</f>
        <v>1.82232</v>
      </c>
      <c r="AR439" s="143" t="s">
        <v>217</v>
      </c>
      <c r="AT439" s="143" t="s">
        <v>212</v>
      </c>
      <c r="AU439" s="143" t="s">
        <v>83</v>
      </c>
      <c r="AY439" s="18" t="s">
        <v>210</v>
      </c>
      <c r="BE439" s="144">
        <f>IF(N439="základní",J439,0)</f>
        <v>0</v>
      </c>
      <c r="BF439" s="144">
        <f>IF(N439="snížená",J439,0)</f>
        <v>0</v>
      </c>
      <c r="BG439" s="144">
        <f>IF(N439="zákl. přenesená",J439,0)</f>
        <v>0</v>
      </c>
      <c r="BH439" s="144">
        <f>IF(N439="sníž. přenesená",J439,0)</f>
        <v>0</v>
      </c>
      <c r="BI439" s="144">
        <f>IF(N439="nulová",J439,0)</f>
        <v>0</v>
      </c>
      <c r="BJ439" s="18" t="s">
        <v>81</v>
      </c>
      <c r="BK439" s="144">
        <f>ROUND(I439*H439,2)</f>
        <v>0</v>
      </c>
      <c r="BL439" s="18" t="s">
        <v>217</v>
      </c>
      <c r="BM439" s="143" t="s">
        <v>621</v>
      </c>
    </row>
    <row r="440" spans="2:47" s="1" customFormat="1" ht="11.25">
      <c r="B440" s="33"/>
      <c r="D440" s="145" t="s">
        <v>219</v>
      </c>
      <c r="F440" s="146" t="s">
        <v>622</v>
      </c>
      <c r="I440" s="147"/>
      <c r="L440" s="33"/>
      <c r="M440" s="148"/>
      <c r="T440" s="54"/>
      <c r="AT440" s="18" t="s">
        <v>219</v>
      </c>
      <c r="AU440" s="18" t="s">
        <v>83</v>
      </c>
    </row>
    <row r="441" spans="2:51" s="12" customFormat="1" ht="11.25">
      <c r="B441" s="149"/>
      <c r="D441" s="150" t="s">
        <v>221</v>
      </c>
      <c r="E441" s="151" t="s">
        <v>19</v>
      </c>
      <c r="F441" s="152" t="s">
        <v>623</v>
      </c>
      <c r="H441" s="151" t="s">
        <v>19</v>
      </c>
      <c r="I441" s="153"/>
      <c r="L441" s="149"/>
      <c r="M441" s="154"/>
      <c r="T441" s="155"/>
      <c r="AT441" s="151" t="s">
        <v>221</v>
      </c>
      <c r="AU441" s="151" t="s">
        <v>83</v>
      </c>
      <c r="AV441" s="12" t="s">
        <v>81</v>
      </c>
      <c r="AW441" s="12" t="s">
        <v>34</v>
      </c>
      <c r="AX441" s="12" t="s">
        <v>74</v>
      </c>
      <c r="AY441" s="151" t="s">
        <v>210</v>
      </c>
    </row>
    <row r="442" spans="2:51" s="13" customFormat="1" ht="11.25">
      <c r="B442" s="156"/>
      <c r="D442" s="150" t="s">
        <v>221</v>
      </c>
      <c r="E442" s="157" t="s">
        <v>19</v>
      </c>
      <c r="F442" s="158" t="s">
        <v>624</v>
      </c>
      <c r="H442" s="159">
        <v>49.962</v>
      </c>
      <c r="I442" s="160"/>
      <c r="L442" s="156"/>
      <c r="M442" s="161"/>
      <c r="T442" s="162"/>
      <c r="AT442" s="157" t="s">
        <v>221</v>
      </c>
      <c r="AU442" s="157" t="s">
        <v>83</v>
      </c>
      <c r="AV442" s="13" t="s">
        <v>83</v>
      </c>
      <c r="AW442" s="13" t="s">
        <v>34</v>
      </c>
      <c r="AX442" s="13" t="s">
        <v>74</v>
      </c>
      <c r="AY442" s="157" t="s">
        <v>210</v>
      </c>
    </row>
    <row r="443" spans="2:51" s="13" customFormat="1" ht="11.25">
      <c r="B443" s="156"/>
      <c r="D443" s="150" t="s">
        <v>221</v>
      </c>
      <c r="E443" s="157" t="s">
        <v>19</v>
      </c>
      <c r="F443" s="158" t="s">
        <v>625</v>
      </c>
      <c r="H443" s="159">
        <v>-3.64</v>
      </c>
      <c r="I443" s="160"/>
      <c r="L443" s="156"/>
      <c r="M443" s="161"/>
      <c r="T443" s="162"/>
      <c r="AT443" s="157" t="s">
        <v>221</v>
      </c>
      <c r="AU443" s="157" t="s">
        <v>83</v>
      </c>
      <c r="AV443" s="13" t="s">
        <v>83</v>
      </c>
      <c r="AW443" s="13" t="s">
        <v>34</v>
      </c>
      <c r="AX443" s="13" t="s">
        <v>74</v>
      </c>
      <c r="AY443" s="157" t="s">
        <v>210</v>
      </c>
    </row>
    <row r="444" spans="2:51" s="13" customFormat="1" ht="11.25">
      <c r="B444" s="156"/>
      <c r="D444" s="150" t="s">
        <v>221</v>
      </c>
      <c r="E444" s="157" t="s">
        <v>19</v>
      </c>
      <c r="F444" s="158" t="s">
        <v>626</v>
      </c>
      <c r="H444" s="159">
        <v>5.146</v>
      </c>
      <c r="I444" s="160"/>
      <c r="L444" s="156"/>
      <c r="M444" s="161"/>
      <c r="T444" s="162"/>
      <c r="AT444" s="157" t="s">
        <v>221</v>
      </c>
      <c r="AU444" s="157" t="s">
        <v>83</v>
      </c>
      <c r="AV444" s="13" t="s">
        <v>83</v>
      </c>
      <c r="AW444" s="13" t="s">
        <v>34</v>
      </c>
      <c r="AX444" s="13" t="s">
        <v>74</v>
      </c>
      <c r="AY444" s="157" t="s">
        <v>210</v>
      </c>
    </row>
    <row r="445" spans="2:51" s="13" customFormat="1" ht="11.25">
      <c r="B445" s="156"/>
      <c r="D445" s="150" t="s">
        <v>221</v>
      </c>
      <c r="E445" s="157" t="s">
        <v>19</v>
      </c>
      <c r="F445" s="158" t="s">
        <v>627</v>
      </c>
      <c r="H445" s="159">
        <v>-1.988</v>
      </c>
      <c r="I445" s="160"/>
      <c r="L445" s="156"/>
      <c r="M445" s="161"/>
      <c r="T445" s="162"/>
      <c r="AT445" s="157" t="s">
        <v>221</v>
      </c>
      <c r="AU445" s="157" t="s">
        <v>83</v>
      </c>
      <c r="AV445" s="13" t="s">
        <v>83</v>
      </c>
      <c r="AW445" s="13" t="s">
        <v>34</v>
      </c>
      <c r="AX445" s="13" t="s">
        <v>74</v>
      </c>
      <c r="AY445" s="157" t="s">
        <v>210</v>
      </c>
    </row>
    <row r="446" spans="2:51" s="13" customFormat="1" ht="11.25">
      <c r="B446" s="156"/>
      <c r="D446" s="150" t="s">
        <v>221</v>
      </c>
      <c r="E446" s="157" t="s">
        <v>19</v>
      </c>
      <c r="F446" s="158" t="s">
        <v>628</v>
      </c>
      <c r="H446" s="159">
        <v>-1.966</v>
      </c>
      <c r="I446" s="160"/>
      <c r="L446" s="156"/>
      <c r="M446" s="161"/>
      <c r="T446" s="162"/>
      <c r="AT446" s="157" t="s">
        <v>221</v>
      </c>
      <c r="AU446" s="157" t="s">
        <v>83</v>
      </c>
      <c r="AV446" s="13" t="s">
        <v>83</v>
      </c>
      <c r="AW446" s="13" t="s">
        <v>34</v>
      </c>
      <c r="AX446" s="13" t="s">
        <v>74</v>
      </c>
      <c r="AY446" s="157" t="s">
        <v>210</v>
      </c>
    </row>
    <row r="447" spans="2:51" s="13" customFormat="1" ht="11.25">
      <c r="B447" s="156"/>
      <c r="D447" s="150" t="s">
        <v>221</v>
      </c>
      <c r="E447" s="157" t="s">
        <v>19</v>
      </c>
      <c r="F447" s="158" t="s">
        <v>629</v>
      </c>
      <c r="H447" s="159">
        <v>-2.788</v>
      </c>
      <c r="I447" s="160"/>
      <c r="L447" s="156"/>
      <c r="M447" s="161"/>
      <c r="T447" s="162"/>
      <c r="AT447" s="157" t="s">
        <v>221</v>
      </c>
      <c r="AU447" s="157" t="s">
        <v>83</v>
      </c>
      <c r="AV447" s="13" t="s">
        <v>83</v>
      </c>
      <c r="AW447" s="13" t="s">
        <v>34</v>
      </c>
      <c r="AX447" s="13" t="s">
        <v>74</v>
      </c>
      <c r="AY447" s="157" t="s">
        <v>210</v>
      </c>
    </row>
    <row r="448" spans="2:51" s="13" customFormat="1" ht="11.25">
      <c r="B448" s="156"/>
      <c r="D448" s="150" t="s">
        <v>221</v>
      </c>
      <c r="E448" s="157" t="s">
        <v>19</v>
      </c>
      <c r="F448" s="158" t="s">
        <v>630</v>
      </c>
      <c r="H448" s="159">
        <v>46.39</v>
      </c>
      <c r="I448" s="160"/>
      <c r="L448" s="156"/>
      <c r="M448" s="161"/>
      <c r="T448" s="162"/>
      <c r="AT448" s="157" t="s">
        <v>221</v>
      </c>
      <c r="AU448" s="157" t="s">
        <v>83</v>
      </c>
      <c r="AV448" s="13" t="s">
        <v>83</v>
      </c>
      <c r="AW448" s="13" t="s">
        <v>34</v>
      </c>
      <c r="AX448" s="13" t="s">
        <v>74</v>
      </c>
      <c r="AY448" s="157" t="s">
        <v>210</v>
      </c>
    </row>
    <row r="449" spans="2:51" s="15" customFormat="1" ht="11.25">
      <c r="B449" s="170"/>
      <c r="D449" s="150" t="s">
        <v>221</v>
      </c>
      <c r="E449" s="171" t="s">
        <v>19</v>
      </c>
      <c r="F449" s="172" t="s">
        <v>236</v>
      </c>
      <c r="H449" s="173">
        <v>91.116</v>
      </c>
      <c r="I449" s="174"/>
      <c r="L449" s="170"/>
      <c r="M449" s="175"/>
      <c r="T449" s="176"/>
      <c r="AT449" s="171" t="s">
        <v>221</v>
      </c>
      <c r="AU449" s="171" t="s">
        <v>83</v>
      </c>
      <c r="AV449" s="15" t="s">
        <v>217</v>
      </c>
      <c r="AW449" s="15" t="s">
        <v>34</v>
      </c>
      <c r="AX449" s="15" t="s">
        <v>81</v>
      </c>
      <c r="AY449" s="171" t="s">
        <v>210</v>
      </c>
    </row>
    <row r="450" spans="2:65" s="1" customFormat="1" ht="24.2" customHeight="1">
      <c r="B450" s="33"/>
      <c r="C450" s="132" t="s">
        <v>631</v>
      </c>
      <c r="D450" s="132" t="s">
        <v>212</v>
      </c>
      <c r="E450" s="133" t="s">
        <v>632</v>
      </c>
      <c r="F450" s="134" t="s">
        <v>633</v>
      </c>
      <c r="G450" s="135" t="s">
        <v>270</v>
      </c>
      <c r="H450" s="136">
        <v>343.951</v>
      </c>
      <c r="I450" s="137"/>
      <c r="J450" s="138">
        <f>ROUND(I450*H450,2)</f>
        <v>0</v>
      </c>
      <c r="K450" s="134" t="s">
        <v>216</v>
      </c>
      <c r="L450" s="33"/>
      <c r="M450" s="139" t="s">
        <v>19</v>
      </c>
      <c r="N450" s="140" t="s">
        <v>45</v>
      </c>
      <c r="P450" s="141">
        <f>O450*H450</f>
        <v>0</v>
      </c>
      <c r="Q450" s="141">
        <v>0</v>
      </c>
      <c r="R450" s="141">
        <f>Q450*H450</f>
        <v>0</v>
      </c>
      <c r="S450" s="141">
        <v>0.046</v>
      </c>
      <c r="T450" s="142">
        <f>S450*H450</f>
        <v>15.821746000000001</v>
      </c>
      <c r="AR450" s="143" t="s">
        <v>217</v>
      </c>
      <c r="AT450" s="143" t="s">
        <v>212</v>
      </c>
      <c r="AU450" s="143" t="s">
        <v>83</v>
      </c>
      <c r="AY450" s="18" t="s">
        <v>210</v>
      </c>
      <c r="BE450" s="144">
        <f>IF(N450="základní",J450,0)</f>
        <v>0</v>
      </c>
      <c r="BF450" s="144">
        <f>IF(N450="snížená",J450,0)</f>
        <v>0</v>
      </c>
      <c r="BG450" s="144">
        <f>IF(N450="zákl. přenesená",J450,0)</f>
        <v>0</v>
      </c>
      <c r="BH450" s="144">
        <f>IF(N450="sníž. přenesená",J450,0)</f>
        <v>0</v>
      </c>
      <c r="BI450" s="144">
        <f>IF(N450="nulová",J450,0)</f>
        <v>0</v>
      </c>
      <c r="BJ450" s="18" t="s">
        <v>81</v>
      </c>
      <c r="BK450" s="144">
        <f>ROUND(I450*H450,2)</f>
        <v>0</v>
      </c>
      <c r="BL450" s="18" t="s">
        <v>217</v>
      </c>
      <c r="BM450" s="143" t="s">
        <v>634</v>
      </c>
    </row>
    <row r="451" spans="2:47" s="1" customFormat="1" ht="11.25">
      <c r="B451" s="33"/>
      <c r="D451" s="145" t="s">
        <v>219</v>
      </c>
      <c r="F451" s="146" t="s">
        <v>635</v>
      </c>
      <c r="I451" s="147"/>
      <c r="L451" s="33"/>
      <c r="M451" s="148"/>
      <c r="T451" s="54"/>
      <c r="AT451" s="18" t="s">
        <v>219</v>
      </c>
      <c r="AU451" s="18" t="s">
        <v>83</v>
      </c>
    </row>
    <row r="452" spans="2:51" s="12" customFormat="1" ht="11.25">
      <c r="B452" s="149"/>
      <c r="D452" s="150" t="s">
        <v>221</v>
      </c>
      <c r="E452" s="151" t="s">
        <v>19</v>
      </c>
      <c r="F452" s="152" t="s">
        <v>623</v>
      </c>
      <c r="H452" s="151" t="s">
        <v>19</v>
      </c>
      <c r="I452" s="153"/>
      <c r="L452" s="149"/>
      <c r="M452" s="154"/>
      <c r="T452" s="155"/>
      <c r="AT452" s="151" t="s">
        <v>221</v>
      </c>
      <c r="AU452" s="151" t="s">
        <v>83</v>
      </c>
      <c r="AV452" s="12" t="s">
        <v>81</v>
      </c>
      <c r="AW452" s="12" t="s">
        <v>34</v>
      </c>
      <c r="AX452" s="12" t="s">
        <v>74</v>
      </c>
      <c r="AY452" s="151" t="s">
        <v>210</v>
      </c>
    </row>
    <row r="453" spans="2:51" s="13" customFormat="1" ht="11.25">
      <c r="B453" s="156"/>
      <c r="D453" s="150" t="s">
        <v>221</v>
      </c>
      <c r="E453" s="157" t="s">
        <v>19</v>
      </c>
      <c r="F453" s="158" t="s">
        <v>636</v>
      </c>
      <c r="H453" s="159">
        <v>49.517</v>
      </c>
      <c r="I453" s="160"/>
      <c r="L453" s="156"/>
      <c r="M453" s="161"/>
      <c r="T453" s="162"/>
      <c r="AT453" s="157" t="s">
        <v>221</v>
      </c>
      <c r="AU453" s="157" t="s">
        <v>83</v>
      </c>
      <c r="AV453" s="13" t="s">
        <v>83</v>
      </c>
      <c r="AW453" s="13" t="s">
        <v>34</v>
      </c>
      <c r="AX453" s="13" t="s">
        <v>74</v>
      </c>
      <c r="AY453" s="157" t="s">
        <v>210</v>
      </c>
    </row>
    <row r="454" spans="2:51" s="13" customFormat="1" ht="11.25">
      <c r="B454" s="156"/>
      <c r="D454" s="150" t="s">
        <v>221</v>
      </c>
      <c r="E454" s="157" t="s">
        <v>19</v>
      </c>
      <c r="F454" s="158" t="s">
        <v>637</v>
      </c>
      <c r="H454" s="159">
        <v>-1.259</v>
      </c>
      <c r="I454" s="160"/>
      <c r="L454" s="156"/>
      <c r="M454" s="161"/>
      <c r="T454" s="162"/>
      <c r="AT454" s="157" t="s">
        <v>221</v>
      </c>
      <c r="AU454" s="157" t="s">
        <v>83</v>
      </c>
      <c r="AV454" s="13" t="s">
        <v>83</v>
      </c>
      <c r="AW454" s="13" t="s">
        <v>34</v>
      </c>
      <c r="AX454" s="13" t="s">
        <v>74</v>
      </c>
      <c r="AY454" s="157" t="s">
        <v>210</v>
      </c>
    </row>
    <row r="455" spans="2:51" s="13" customFormat="1" ht="11.25">
      <c r="B455" s="156"/>
      <c r="D455" s="150" t="s">
        <v>221</v>
      </c>
      <c r="E455" s="157" t="s">
        <v>19</v>
      </c>
      <c r="F455" s="158" t="s">
        <v>638</v>
      </c>
      <c r="H455" s="159">
        <v>1.584</v>
      </c>
      <c r="I455" s="160"/>
      <c r="L455" s="156"/>
      <c r="M455" s="161"/>
      <c r="T455" s="162"/>
      <c r="AT455" s="157" t="s">
        <v>221</v>
      </c>
      <c r="AU455" s="157" t="s">
        <v>83</v>
      </c>
      <c r="AV455" s="13" t="s">
        <v>83</v>
      </c>
      <c r="AW455" s="13" t="s">
        <v>34</v>
      </c>
      <c r="AX455" s="13" t="s">
        <v>74</v>
      </c>
      <c r="AY455" s="157" t="s">
        <v>210</v>
      </c>
    </row>
    <row r="456" spans="2:51" s="13" customFormat="1" ht="11.25">
      <c r="B456" s="156"/>
      <c r="D456" s="150" t="s">
        <v>221</v>
      </c>
      <c r="E456" s="157" t="s">
        <v>19</v>
      </c>
      <c r="F456" s="158" t="s">
        <v>639</v>
      </c>
      <c r="H456" s="159">
        <v>1.467</v>
      </c>
      <c r="I456" s="160"/>
      <c r="L456" s="156"/>
      <c r="M456" s="161"/>
      <c r="T456" s="162"/>
      <c r="AT456" s="157" t="s">
        <v>221</v>
      </c>
      <c r="AU456" s="157" t="s">
        <v>83</v>
      </c>
      <c r="AV456" s="13" t="s">
        <v>83</v>
      </c>
      <c r="AW456" s="13" t="s">
        <v>34</v>
      </c>
      <c r="AX456" s="13" t="s">
        <v>74</v>
      </c>
      <c r="AY456" s="157" t="s">
        <v>210</v>
      </c>
    </row>
    <row r="457" spans="2:51" s="13" customFormat="1" ht="11.25">
      <c r="B457" s="156"/>
      <c r="D457" s="150" t="s">
        <v>221</v>
      </c>
      <c r="E457" s="157" t="s">
        <v>19</v>
      </c>
      <c r="F457" s="158" t="s">
        <v>640</v>
      </c>
      <c r="H457" s="159">
        <v>-1.882</v>
      </c>
      <c r="I457" s="160"/>
      <c r="L457" s="156"/>
      <c r="M457" s="161"/>
      <c r="T457" s="162"/>
      <c r="AT457" s="157" t="s">
        <v>221</v>
      </c>
      <c r="AU457" s="157" t="s">
        <v>83</v>
      </c>
      <c r="AV457" s="13" t="s">
        <v>83</v>
      </c>
      <c r="AW457" s="13" t="s">
        <v>34</v>
      </c>
      <c r="AX457" s="13" t="s">
        <v>74</v>
      </c>
      <c r="AY457" s="157" t="s">
        <v>210</v>
      </c>
    </row>
    <row r="458" spans="2:51" s="13" customFormat="1" ht="11.25">
      <c r="B458" s="156"/>
      <c r="D458" s="150" t="s">
        <v>221</v>
      </c>
      <c r="E458" s="157" t="s">
        <v>19</v>
      </c>
      <c r="F458" s="158" t="s">
        <v>641</v>
      </c>
      <c r="H458" s="159">
        <v>2.453</v>
      </c>
      <c r="I458" s="160"/>
      <c r="L458" s="156"/>
      <c r="M458" s="161"/>
      <c r="T458" s="162"/>
      <c r="AT458" s="157" t="s">
        <v>221</v>
      </c>
      <c r="AU458" s="157" t="s">
        <v>83</v>
      </c>
      <c r="AV458" s="13" t="s">
        <v>83</v>
      </c>
      <c r="AW458" s="13" t="s">
        <v>34</v>
      </c>
      <c r="AX458" s="13" t="s">
        <v>74</v>
      </c>
      <c r="AY458" s="157" t="s">
        <v>210</v>
      </c>
    </row>
    <row r="459" spans="2:51" s="13" customFormat="1" ht="11.25">
      <c r="B459" s="156"/>
      <c r="D459" s="150" t="s">
        <v>221</v>
      </c>
      <c r="E459" s="157" t="s">
        <v>19</v>
      </c>
      <c r="F459" s="158" t="s">
        <v>642</v>
      </c>
      <c r="H459" s="159">
        <v>-1.994</v>
      </c>
      <c r="I459" s="160"/>
      <c r="L459" s="156"/>
      <c r="M459" s="161"/>
      <c r="T459" s="162"/>
      <c r="AT459" s="157" t="s">
        <v>221</v>
      </c>
      <c r="AU459" s="157" t="s">
        <v>83</v>
      </c>
      <c r="AV459" s="13" t="s">
        <v>83</v>
      </c>
      <c r="AW459" s="13" t="s">
        <v>34</v>
      </c>
      <c r="AX459" s="13" t="s">
        <v>74</v>
      </c>
      <c r="AY459" s="157" t="s">
        <v>210</v>
      </c>
    </row>
    <row r="460" spans="2:51" s="13" customFormat="1" ht="11.25">
      <c r="B460" s="156"/>
      <c r="D460" s="150" t="s">
        <v>221</v>
      </c>
      <c r="E460" s="157" t="s">
        <v>19</v>
      </c>
      <c r="F460" s="158" t="s">
        <v>643</v>
      </c>
      <c r="H460" s="159">
        <v>55.682</v>
      </c>
      <c r="I460" s="160"/>
      <c r="L460" s="156"/>
      <c r="M460" s="161"/>
      <c r="T460" s="162"/>
      <c r="AT460" s="157" t="s">
        <v>221</v>
      </c>
      <c r="AU460" s="157" t="s">
        <v>83</v>
      </c>
      <c r="AV460" s="13" t="s">
        <v>83</v>
      </c>
      <c r="AW460" s="13" t="s">
        <v>34</v>
      </c>
      <c r="AX460" s="13" t="s">
        <v>74</v>
      </c>
      <c r="AY460" s="157" t="s">
        <v>210</v>
      </c>
    </row>
    <row r="461" spans="2:51" s="13" customFormat="1" ht="11.25">
      <c r="B461" s="156"/>
      <c r="D461" s="150" t="s">
        <v>221</v>
      </c>
      <c r="E461" s="157" t="s">
        <v>19</v>
      </c>
      <c r="F461" s="158" t="s">
        <v>644</v>
      </c>
      <c r="H461" s="159">
        <v>-1.944</v>
      </c>
      <c r="I461" s="160"/>
      <c r="L461" s="156"/>
      <c r="M461" s="161"/>
      <c r="T461" s="162"/>
      <c r="AT461" s="157" t="s">
        <v>221</v>
      </c>
      <c r="AU461" s="157" t="s">
        <v>83</v>
      </c>
      <c r="AV461" s="13" t="s">
        <v>83</v>
      </c>
      <c r="AW461" s="13" t="s">
        <v>34</v>
      </c>
      <c r="AX461" s="13" t="s">
        <v>74</v>
      </c>
      <c r="AY461" s="157" t="s">
        <v>210</v>
      </c>
    </row>
    <row r="462" spans="2:51" s="13" customFormat="1" ht="11.25">
      <c r="B462" s="156"/>
      <c r="D462" s="150" t="s">
        <v>221</v>
      </c>
      <c r="E462" s="157" t="s">
        <v>19</v>
      </c>
      <c r="F462" s="158" t="s">
        <v>645</v>
      </c>
      <c r="H462" s="159">
        <v>-1.258</v>
      </c>
      <c r="I462" s="160"/>
      <c r="L462" s="156"/>
      <c r="M462" s="161"/>
      <c r="T462" s="162"/>
      <c r="AT462" s="157" t="s">
        <v>221</v>
      </c>
      <c r="AU462" s="157" t="s">
        <v>83</v>
      </c>
      <c r="AV462" s="13" t="s">
        <v>83</v>
      </c>
      <c r="AW462" s="13" t="s">
        <v>34</v>
      </c>
      <c r="AX462" s="13" t="s">
        <v>74</v>
      </c>
      <c r="AY462" s="157" t="s">
        <v>210</v>
      </c>
    </row>
    <row r="463" spans="2:51" s="13" customFormat="1" ht="11.25">
      <c r="B463" s="156"/>
      <c r="D463" s="150" t="s">
        <v>221</v>
      </c>
      <c r="E463" s="157" t="s">
        <v>19</v>
      </c>
      <c r="F463" s="158" t="s">
        <v>646</v>
      </c>
      <c r="H463" s="159">
        <v>0.875</v>
      </c>
      <c r="I463" s="160"/>
      <c r="L463" s="156"/>
      <c r="M463" s="161"/>
      <c r="T463" s="162"/>
      <c r="AT463" s="157" t="s">
        <v>221</v>
      </c>
      <c r="AU463" s="157" t="s">
        <v>83</v>
      </c>
      <c r="AV463" s="13" t="s">
        <v>83</v>
      </c>
      <c r="AW463" s="13" t="s">
        <v>34</v>
      </c>
      <c r="AX463" s="13" t="s">
        <v>74</v>
      </c>
      <c r="AY463" s="157" t="s">
        <v>210</v>
      </c>
    </row>
    <row r="464" spans="2:51" s="13" customFormat="1" ht="11.25">
      <c r="B464" s="156"/>
      <c r="D464" s="150" t="s">
        <v>221</v>
      </c>
      <c r="E464" s="157" t="s">
        <v>19</v>
      </c>
      <c r="F464" s="158" t="s">
        <v>647</v>
      </c>
      <c r="H464" s="159">
        <v>1.197</v>
      </c>
      <c r="I464" s="160"/>
      <c r="L464" s="156"/>
      <c r="M464" s="161"/>
      <c r="T464" s="162"/>
      <c r="AT464" s="157" t="s">
        <v>221</v>
      </c>
      <c r="AU464" s="157" t="s">
        <v>83</v>
      </c>
      <c r="AV464" s="13" t="s">
        <v>83</v>
      </c>
      <c r="AW464" s="13" t="s">
        <v>34</v>
      </c>
      <c r="AX464" s="13" t="s">
        <v>74</v>
      </c>
      <c r="AY464" s="157" t="s">
        <v>210</v>
      </c>
    </row>
    <row r="465" spans="2:51" s="13" customFormat="1" ht="11.25">
      <c r="B465" s="156"/>
      <c r="D465" s="150" t="s">
        <v>221</v>
      </c>
      <c r="E465" s="157" t="s">
        <v>19</v>
      </c>
      <c r="F465" s="158" t="s">
        <v>648</v>
      </c>
      <c r="H465" s="159">
        <v>-1.304</v>
      </c>
      <c r="I465" s="160"/>
      <c r="L465" s="156"/>
      <c r="M465" s="161"/>
      <c r="T465" s="162"/>
      <c r="AT465" s="157" t="s">
        <v>221</v>
      </c>
      <c r="AU465" s="157" t="s">
        <v>83</v>
      </c>
      <c r="AV465" s="13" t="s">
        <v>83</v>
      </c>
      <c r="AW465" s="13" t="s">
        <v>34</v>
      </c>
      <c r="AX465" s="13" t="s">
        <v>74</v>
      </c>
      <c r="AY465" s="157" t="s">
        <v>210</v>
      </c>
    </row>
    <row r="466" spans="2:51" s="13" customFormat="1" ht="11.25">
      <c r="B466" s="156"/>
      <c r="D466" s="150" t="s">
        <v>221</v>
      </c>
      <c r="E466" s="157" t="s">
        <v>19</v>
      </c>
      <c r="F466" s="158" t="s">
        <v>649</v>
      </c>
      <c r="H466" s="159">
        <v>0.647</v>
      </c>
      <c r="I466" s="160"/>
      <c r="L466" s="156"/>
      <c r="M466" s="161"/>
      <c r="T466" s="162"/>
      <c r="AT466" s="157" t="s">
        <v>221</v>
      </c>
      <c r="AU466" s="157" t="s">
        <v>83</v>
      </c>
      <c r="AV466" s="13" t="s">
        <v>83</v>
      </c>
      <c r="AW466" s="13" t="s">
        <v>34</v>
      </c>
      <c r="AX466" s="13" t="s">
        <v>74</v>
      </c>
      <c r="AY466" s="157" t="s">
        <v>210</v>
      </c>
    </row>
    <row r="467" spans="2:51" s="13" customFormat="1" ht="11.25">
      <c r="B467" s="156"/>
      <c r="D467" s="150" t="s">
        <v>221</v>
      </c>
      <c r="E467" s="157" t="s">
        <v>19</v>
      </c>
      <c r="F467" s="158" t="s">
        <v>650</v>
      </c>
      <c r="H467" s="159">
        <v>1.207</v>
      </c>
      <c r="I467" s="160"/>
      <c r="L467" s="156"/>
      <c r="M467" s="161"/>
      <c r="T467" s="162"/>
      <c r="AT467" s="157" t="s">
        <v>221</v>
      </c>
      <c r="AU467" s="157" t="s">
        <v>83</v>
      </c>
      <c r="AV467" s="13" t="s">
        <v>83</v>
      </c>
      <c r="AW467" s="13" t="s">
        <v>34</v>
      </c>
      <c r="AX467" s="13" t="s">
        <v>74</v>
      </c>
      <c r="AY467" s="157" t="s">
        <v>210</v>
      </c>
    </row>
    <row r="468" spans="2:51" s="13" customFormat="1" ht="11.25">
      <c r="B468" s="156"/>
      <c r="D468" s="150" t="s">
        <v>221</v>
      </c>
      <c r="E468" s="157" t="s">
        <v>19</v>
      </c>
      <c r="F468" s="158" t="s">
        <v>651</v>
      </c>
      <c r="H468" s="159">
        <v>-2.151</v>
      </c>
      <c r="I468" s="160"/>
      <c r="L468" s="156"/>
      <c r="M468" s="161"/>
      <c r="T468" s="162"/>
      <c r="AT468" s="157" t="s">
        <v>221</v>
      </c>
      <c r="AU468" s="157" t="s">
        <v>83</v>
      </c>
      <c r="AV468" s="13" t="s">
        <v>83</v>
      </c>
      <c r="AW468" s="13" t="s">
        <v>34</v>
      </c>
      <c r="AX468" s="13" t="s">
        <v>74</v>
      </c>
      <c r="AY468" s="157" t="s">
        <v>210</v>
      </c>
    </row>
    <row r="469" spans="2:51" s="13" customFormat="1" ht="11.25">
      <c r="B469" s="156"/>
      <c r="D469" s="150" t="s">
        <v>221</v>
      </c>
      <c r="E469" s="157" t="s">
        <v>19</v>
      </c>
      <c r="F469" s="158" t="s">
        <v>652</v>
      </c>
      <c r="H469" s="159">
        <v>27.82</v>
      </c>
      <c r="I469" s="160"/>
      <c r="L469" s="156"/>
      <c r="M469" s="161"/>
      <c r="T469" s="162"/>
      <c r="AT469" s="157" t="s">
        <v>221</v>
      </c>
      <c r="AU469" s="157" t="s">
        <v>83</v>
      </c>
      <c r="AV469" s="13" t="s">
        <v>83</v>
      </c>
      <c r="AW469" s="13" t="s">
        <v>34</v>
      </c>
      <c r="AX469" s="13" t="s">
        <v>74</v>
      </c>
      <c r="AY469" s="157" t="s">
        <v>210</v>
      </c>
    </row>
    <row r="470" spans="2:51" s="13" customFormat="1" ht="11.25">
      <c r="B470" s="156"/>
      <c r="D470" s="150" t="s">
        <v>221</v>
      </c>
      <c r="E470" s="157" t="s">
        <v>19</v>
      </c>
      <c r="F470" s="158" t="s">
        <v>653</v>
      </c>
      <c r="H470" s="159">
        <v>10.661</v>
      </c>
      <c r="I470" s="160"/>
      <c r="L470" s="156"/>
      <c r="M470" s="161"/>
      <c r="T470" s="162"/>
      <c r="AT470" s="157" t="s">
        <v>221</v>
      </c>
      <c r="AU470" s="157" t="s">
        <v>83</v>
      </c>
      <c r="AV470" s="13" t="s">
        <v>83</v>
      </c>
      <c r="AW470" s="13" t="s">
        <v>34</v>
      </c>
      <c r="AX470" s="13" t="s">
        <v>74</v>
      </c>
      <c r="AY470" s="157" t="s">
        <v>210</v>
      </c>
    </row>
    <row r="471" spans="2:51" s="13" customFormat="1" ht="11.25">
      <c r="B471" s="156"/>
      <c r="D471" s="150" t="s">
        <v>221</v>
      </c>
      <c r="E471" s="157" t="s">
        <v>19</v>
      </c>
      <c r="F471" s="158" t="s">
        <v>654</v>
      </c>
      <c r="H471" s="159">
        <v>-0.568</v>
      </c>
      <c r="I471" s="160"/>
      <c r="L471" s="156"/>
      <c r="M471" s="161"/>
      <c r="T471" s="162"/>
      <c r="AT471" s="157" t="s">
        <v>221</v>
      </c>
      <c r="AU471" s="157" t="s">
        <v>83</v>
      </c>
      <c r="AV471" s="13" t="s">
        <v>83</v>
      </c>
      <c r="AW471" s="13" t="s">
        <v>34</v>
      </c>
      <c r="AX471" s="13" t="s">
        <v>74</v>
      </c>
      <c r="AY471" s="157" t="s">
        <v>210</v>
      </c>
    </row>
    <row r="472" spans="2:51" s="13" customFormat="1" ht="11.25">
      <c r="B472" s="156"/>
      <c r="D472" s="150" t="s">
        <v>221</v>
      </c>
      <c r="E472" s="157" t="s">
        <v>19</v>
      </c>
      <c r="F472" s="158" t="s">
        <v>655</v>
      </c>
      <c r="H472" s="159">
        <v>1.6</v>
      </c>
      <c r="I472" s="160"/>
      <c r="L472" s="156"/>
      <c r="M472" s="161"/>
      <c r="T472" s="162"/>
      <c r="AT472" s="157" t="s">
        <v>221</v>
      </c>
      <c r="AU472" s="157" t="s">
        <v>83</v>
      </c>
      <c r="AV472" s="13" t="s">
        <v>83</v>
      </c>
      <c r="AW472" s="13" t="s">
        <v>34</v>
      </c>
      <c r="AX472" s="13" t="s">
        <v>74</v>
      </c>
      <c r="AY472" s="157" t="s">
        <v>210</v>
      </c>
    </row>
    <row r="473" spans="2:51" s="13" customFormat="1" ht="11.25">
      <c r="B473" s="156"/>
      <c r="D473" s="150" t="s">
        <v>221</v>
      </c>
      <c r="E473" s="157" t="s">
        <v>19</v>
      </c>
      <c r="F473" s="158" t="s">
        <v>656</v>
      </c>
      <c r="H473" s="159">
        <v>19.936</v>
      </c>
      <c r="I473" s="160"/>
      <c r="L473" s="156"/>
      <c r="M473" s="161"/>
      <c r="T473" s="162"/>
      <c r="AT473" s="157" t="s">
        <v>221</v>
      </c>
      <c r="AU473" s="157" t="s">
        <v>83</v>
      </c>
      <c r="AV473" s="13" t="s">
        <v>83</v>
      </c>
      <c r="AW473" s="13" t="s">
        <v>34</v>
      </c>
      <c r="AX473" s="13" t="s">
        <v>74</v>
      </c>
      <c r="AY473" s="157" t="s">
        <v>210</v>
      </c>
    </row>
    <row r="474" spans="2:51" s="13" customFormat="1" ht="11.25">
      <c r="B474" s="156"/>
      <c r="D474" s="150" t="s">
        <v>221</v>
      </c>
      <c r="E474" s="157" t="s">
        <v>19</v>
      </c>
      <c r="F474" s="158" t="s">
        <v>657</v>
      </c>
      <c r="H474" s="159">
        <v>-1.302</v>
      </c>
      <c r="I474" s="160"/>
      <c r="L474" s="156"/>
      <c r="M474" s="161"/>
      <c r="T474" s="162"/>
      <c r="AT474" s="157" t="s">
        <v>221</v>
      </c>
      <c r="AU474" s="157" t="s">
        <v>83</v>
      </c>
      <c r="AV474" s="13" t="s">
        <v>83</v>
      </c>
      <c r="AW474" s="13" t="s">
        <v>34</v>
      </c>
      <c r="AX474" s="13" t="s">
        <v>74</v>
      </c>
      <c r="AY474" s="157" t="s">
        <v>210</v>
      </c>
    </row>
    <row r="475" spans="2:51" s="13" customFormat="1" ht="11.25">
      <c r="B475" s="156"/>
      <c r="D475" s="150" t="s">
        <v>221</v>
      </c>
      <c r="E475" s="157" t="s">
        <v>19</v>
      </c>
      <c r="F475" s="158" t="s">
        <v>658</v>
      </c>
      <c r="H475" s="159">
        <v>1.828</v>
      </c>
      <c r="I475" s="160"/>
      <c r="L475" s="156"/>
      <c r="M475" s="161"/>
      <c r="T475" s="162"/>
      <c r="AT475" s="157" t="s">
        <v>221</v>
      </c>
      <c r="AU475" s="157" t="s">
        <v>83</v>
      </c>
      <c r="AV475" s="13" t="s">
        <v>83</v>
      </c>
      <c r="AW475" s="13" t="s">
        <v>34</v>
      </c>
      <c r="AX475" s="13" t="s">
        <v>74</v>
      </c>
      <c r="AY475" s="157" t="s">
        <v>210</v>
      </c>
    </row>
    <row r="476" spans="2:51" s="13" customFormat="1" ht="11.25">
      <c r="B476" s="156"/>
      <c r="D476" s="150" t="s">
        <v>221</v>
      </c>
      <c r="E476" s="157" t="s">
        <v>19</v>
      </c>
      <c r="F476" s="158" t="s">
        <v>659</v>
      </c>
      <c r="H476" s="159">
        <v>30.669</v>
      </c>
      <c r="I476" s="160"/>
      <c r="L476" s="156"/>
      <c r="M476" s="161"/>
      <c r="T476" s="162"/>
      <c r="AT476" s="157" t="s">
        <v>221</v>
      </c>
      <c r="AU476" s="157" t="s">
        <v>83</v>
      </c>
      <c r="AV476" s="13" t="s">
        <v>83</v>
      </c>
      <c r="AW476" s="13" t="s">
        <v>34</v>
      </c>
      <c r="AX476" s="13" t="s">
        <v>74</v>
      </c>
      <c r="AY476" s="157" t="s">
        <v>210</v>
      </c>
    </row>
    <row r="477" spans="2:51" s="13" customFormat="1" ht="11.25">
      <c r="B477" s="156"/>
      <c r="D477" s="150" t="s">
        <v>221</v>
      </c>
      <c r="E477" s="157" t="s">
        <v>19</v>
      </c>
      <c r="F477" s="158" t="s">
        <v>660</v>
      </c>
      <c r="H477" s="159">
        <v>-1.226</v>
      </c>
      <c r="I477" s="160"/>
      <c r="L477" s="156"/>
      <c r="M477" s="161"/>
      <c r="T477" s="162"/>
      <c r="AT477" s="157" t="s">
        <v>221</v>
      </c>
      <c r="AU477" s="157" t="s">
        <v>83</v>
      </c>
      <c r="AV477" s="13" t="s">
        <v>83</v>
      </c>
      <c r="AW477" s="13" t="s">
        <v>34</v>
      </c>
      <c r="AX477" s="13" t="s">
        <v>74</v>
      </c>
      <c r="AY477" s="157" t="s">
        <v>210</v>
      </c>
    </row>
    <row r="478" spans="2:51" s="13" customFormat="1" ht="11.25">
      <c r="B478" s="156"/>
      <c r="D478" s="150" t="s">
        <v>221</v>
      </c>
      <c r="E478" s="157" t="s">
        <v>19</v>
      </c>
      <c r="F478" s="158" t="s">
        <v>661</v>
      </c>
      <c r="H478" s="159">
        <v>1.518</v>
      </c>
      <c r="I478" s="160"/>
      <c r="L478" s="156"/>
      <c r="M478" s="161"/>
      <c r="T478" s="162"/>
      <c r="AT478" s="157" t="s">
        <v>221</v>
      </c>
      <c r="AU478" s="157" t="s">
        <v>83</v>
      </c>
      <c r="AV478" s="13" t="s">
        <v>83</v>
      </c>
      <c r="AW478" s="13" t="s">
        <v>34</v>
      </c>
      <c r="AX478" s="13" t="s">
        <v>74</v>
      </c>
      <c r="AY478" s="157" t="s">
        <v>210</v>
      </c>
    </row>
    <row r="479" spans="2:51" s="13" customFormat="1" ht="11.25">
      <c r="B479" s="156"/>
      <c r="D479" s="150" t="s">
        <v>221</v>
      </c>
      <c r="E479" s="157" t="s">
        <v>19</v>
      </c>
      <c r="F479" s="158" t="s">
        <v>662</v>
      </c>
      <c r="H479" s="159">
        <v>1.35</v>
      </c>
      <c r="I479" s="160"/>
      <c r="L479" s="156"/>
      <c r="M479" s="161"/>
      <c r="T479" s="162"/>
      <c r="AT479" s="157" t="s">
        <v>221</v>
      </c>
      <c r="AU479" s="157" t="s">
        <v>83</v>
      </c>
      <c r="AV479" s="13" t="s">
        <v>83</v>
      </c>
      <c r="AW479" s="13" t="s">
        <v>34</v>
      </c>
      <c r="AX479" s="13" t="s">
        <v>74</v>
      </c>
      <c r="AY479" s="157" t="s">
        <v>210</v>
      </c>
    </row>
    <row r="480" spans="2:51" s="13" customFormat="1" ht="11.25">
      <c r="B480" s="156"/>
      <c r="D480" s="150" t="s">
        <v>221</v>
      </c>
      <c r="E480" s="157" t="s">
        <v>19</v>
      </c>
      <c r="F480" s="158" t="s">
        <v>663</v>
      </c>
      <c r="H480" s="159">
        <v>-1.396</v>
      </c>
      <c r="I480" s="160"/>
      <c r="L480" s="156"/>
      <c r="M480" s="161"/>
      <c r="T480" s="162"/>
      <c r="AT480" s="157" t="s">
        <v>221</v>
      </c>
      <c r="AU480" s="157" t="s">
        <v>83</v>
      </c>
      <c r="AV480" s="13" t="s">
        <v>83</v>
      </c>
      <c r="AW480" s="13" t="s">
        <v>34</v>
      </c>
      <c r="AX480" s="13" t="s">
        <v>74</v>
      </c>
      <c r="AY480" s="157" t="s">
        <v>210</v>
      </c>
    </row>
    <row r="481" spans="2:51" s="13" customFormat="1" ht="11.25">
      <c r="B481" s="156"/>
      <c r="D481" s="150" t="s">
        <v>221</v>
      </c>
      <c r="E481" s="157" t="s">
        <v>19</v>
      </c>
      <c r="F481" s="158" t="s">
        <v>664</v>
      </c>
      <c r="H481" s="159">
        <v>3.044</v>
      </c>
      <c r="I481" s="160"/>
      <c r="L481" s="156"/>
      <c r="M481" s="161"/>
      <c r="T481" s="162"/>
      <c r="AT481" s="157" t="s">
        <v>221</v>
      </c>
      <c r="AU481" s="157" t="s">
        <v>83</v>
      </c>
      <c r="AV481" s="13" t="s">
        <v>83</v>
      </c>
      <c r="AW481" s="13" t="s">
        <v>34</v>
      </c>
      <c r="AX481" s="13" t="s">
        <v>74</v>
      </c>
      <c r="AY481" s="157" t="s">
        <v>210</v>
      </c>
    </row>
    <row r="482" spans="2:51" s="13" customFormat="1" ht="11.25">
      <c r="B482" s="156"/>
      <c r="D482" s="150" t="s">
        <v>221</v>
      </c>
      <c r="E482" s="157" t="s">
        <v>19</v>
      </c>
      <c r="F482" s="158" t="s">
        <v>665</v>
      </c>
      <c r="H482" s="159">
        <v>-1.285</v>
      </c>
      <c r="I482" s="160"/>
      <c r="L482" s="156"/>
      <c r="M482" s="161"/>
      <c r="T482" s="162"/>
      <c r="AT482" s="157" t="s">
        <v>221</v>
      </c>
      <c r="AU482" s="157" t="s">
        <v>83</v>
      </c>
      <c r="AV482" s="13" t="s">
        <v>83</v>
      </c>
      <c r="AW482" s="13" t="s">
        <v>34</v>
      </c>
      <c r="AX482" s="13" t="s">
        <v>74</v>
      </c>
      <c r="AY482" s="157" t="s">
        <v>210</v>
      </c>
    </row>
    <row r="483" spans="2:51" s="13" customFormat="1" ht="11.25">
      <c r="B483" s="156"/>
      <c r="D483" s="150" t="s">
        <v>221</v>
      </c>
      <c r="E483" s="157" t="s">
        <v>19</v>
      </c>
      <c r="F483" s="158" t="s">
        <v>666</v>
      </c>
      <c r="H483" s="159">
        <v>1.002</v>
      </c>
      <c r="I483" s="160"/>
      <c r="L483" s="156"/>
      <c r="M483" s="161"/>
      <c r="T483" s="162"/>
      <c r="AT483" s="157" t="s">
        <v>221</v>
      </c>
      <c r="AU483" s="157" t="s">
        <v>83</v>
      </c>
      <c r="AV483" s="13" t="s">
        <v>83</v>
      </c>
      <c r="AW483" s="13" t="s">
        <v>34</v>
      </c>
      <c r="AX483" s="13" t="s">
        <v>74</v>
      </c>
      <c r="AY483" s="157" t="s">
        <v>210</v>
      </c>
    </row>
    <row r="484" spans="2:51" s="13" customFormat="1" ht="11.25">
      <c r="B484" s="156"/>
      <c r="D484" s="150" t="s">
        <v>221</v>
      </c>
      <c r="E484" s="157" t="s">
        <v>19</v>
      </c>
      <c r="F484" s="158" t="s">
        <v>667</v>
      </c>
      <c r="H484" s="159">
        <v>2.079</v>
      </c>
      <c r="I484" s="160"/>
      <c r="L484" s="156"/>
      <c r="M484" s="161"/>
      <c r="T484" s="162"/>
      <c r="AT484" s="157" t="s">
        <v>221</v>
      </c>
      <c r="AU484" s="157" t="s">
        <v>83</v>
      </c>
      <c r="AV484" s="13" t="s">
        <v>83</v>
      </c>
      <c r="AW484" s="13" t="s">
        <v>34</v>
      </c>
      <c r="AX484" s="13" t="s">
        <v>74</v>
      </c>
      <c r="AY484" s="157" t="s">
        <v>210</v>
      </c>
    </row>
    <row r="485" spans="2:51" s="14" customFormat="1" ht="11.25">
      <c r="B485" s="163"/>
      <c r="D485" s="150" t="s">
        <v>221</v>
      </c>
      <c r="E485" s="164" t="s">
        <v>19</v>
      </c>
      <c r="F485" s="165" t="s">
        <v>234</v>
      </c>
      <c r="H485" s="166">
        <v>198.567</v>
      </c>
      <c r="I485" s="167"/>
      <c r="L485" s="163"/>
      <c r="M485" s="168"/>
      <c r="T485" s="169"/>
      <c r="AT485" s="164" t="s">
        <v>221</v>
      </c>
      <c r="AU485" s="164" t="s">
        <v>83</v>
      </c>
      <c r="AV485" s="14" t="s">
        <v>91</v>
      </c>
      <c r="AW485" s="14" t="s">
        <v>34</v>
      </c>
      <c r="AX485" s="14" t="s">
        <v>74</v>
      </c>
      <c r="AY485" s="164" t="s">
        <v>210</v>
      </c>
    </row>
    <row r="486" spans="2:51" s="12" customFormat="1" ht="11.25">
      <c r="B486" s="149"/>
      <c r="D486" s="150" t="s">
        <v>221</v>
      </c>
      <c r="E486" s="151" t="s">
        <v>19</v>
      </c>
      <c r="F486" s="152" t="s">
        <v>668</v>
      </c>
      <c r="H486" s="151" t="s">
        <v>19</v>
      </c>
      <c r="I486" s="153"/>
      <c r="L486" s="149"/>
      <c r="M486" s="154"/>
      <c r="T486" s="155"/>
      <c r="AT486" s="151" t="s">
        <v>221</v>
      </c>
      <c r="AU486" s="151" t="s">
        <v>83</v>
      </c>
      <c r="AV486" s="12" t="s">
        <v>81</v>
      </c>
      <c r="AW486" s="12" t="s">
        <v>34</v>
      </c>
      <c r="AX486" s="12" t="s">
        <v>74</v>
      </c>
      <c r="AY486" s="151" t="s">
        <v>210</v>
      </c>
    </row>
    <row r="487" spans="2:51" s="13" customFormat="1" ht="11.25">
      <c r="B487" s="156"/>
      <c r="D487" s="150" t="s">
        <v>221</v>
      </c>
      <c r="E487" s="157" t="s">
        <v>19</v>
      </c>
      <c r="F487" s="158" t="s">
        <v>669</v>
      </c>
      <c r="H487" s="159">
        <v>18.22</v>
      </c>
      <c r="I487" s="160"/>
      <c r="L487" s="156"/>
      <c r="M487" s="161"/>
      <c r="T487" s="162"/>
      <c r="AT487" s="157" t="s">
        <v>221</v>
      </c>
      <c r="AU487" s="157" t="s">
        <v>83</v>
      </c>
      <c r="AV487" s="13" t="s">
        <v>83</v>
      </c>
      <c r="AW487" s="13" t="s">
        <v>34</v>
      </c>
      <c r="AX487" s="13" t="s">
        <v>74</v>
      </c>
      <c r="AY487" s="157" t="s">
        <v>210</v>
      </c>
    </row>
    <row r="488" spans="2:51" s="13" customFormat="1" ht="11.25">
      <c r="B488" s="156"/>
      <c r="D488" s="150" t="s">
        <v>221</v>
      </c>
      <c r="E488" s="157" t="s">
        <v>19</v>
      </c>
      <c r="F488" s="158" t="s">
        <v>670</v>
      </c>
      <c r="H488" s="159">
        <v>21.473</v>
      </c>
      <c r="I488" s="160"/>
      <c r="L488" s="156"/>
      <c r="M488" s="161"/>
      <c r="T488" s="162"/>
      <c r="AT488" s="157" t="s">
        <v>221</v>
      </c>
      <c r="AU488" s="157" t="s">
        <v>83</v>
      </c>
      <c r="AV488" s="13" t="s">
        <v>83</v>
      </c>
      <c r="AW488" s="13" t="s">
        <v>34</v>
      </c>
      <c r="AX488" s="13" t="s">
        <v>74</v>
      </c>
      <c r="AY488" s="157" t="s">
        <v>210</v>
      </c>
    </row>
    <row r="489" spans="2:51" s="13" customFormat="1" ht="11.25">
      <c r="B489" s="156"/>
      <c r="D489" s="150" t="s">
        <v>221</v>
      </c>
      <c r="E489" s="157" t="s">
        <v>19</v>
      </c>
      <c r="F489" s="158" t="s">
        <v>671</v>
      </c>
      <c r="H489" s="159">
        <v>23.735</v>
      </c>
      <c r="I489" s="160"/>
      <c r="L489" s="156"/>
      <c r="M489" s="161"/>
      <c r="T489" s="162"/>
      <c r="AT489" s="157" t="s">
        <v>221</v>
      </c>
      <c r="AU489" s="157" t="s">
        <v>83</v>
      </c>
      <c r="AV489" s="13" t="s">
        <v>83</v>
      </c>
      <c r="AW489" s="13" t="s">
        <v>34</v>
      </c>
      <c r="AX489" s="13" t="s">
        <v>74</v>
      </c>
      <c r="AY489" s="157" t="s">
        <v>210</v>
      </c>
    </row>
    <row r="490" spans="2:51" s="14" customFormat="1" ht="11.25">
      <c r="B490" s="163"/>
      <c r="D490" s="150" t="s">
        <v>221</v>
      </c>
      <c r="E490" s="164" t="s">
        <v>19</v>
      </c>
      <c r="F490" s="165" t="s">
        <v>234</v>
      </c>
      <c r="H490" s="166">
        <v>63.428</v>
      </c>
      <c r="I490" s="167"/>
      <c r="L490" s="163"/>
      <c r="M490" s="168"/>
      <c r="T490" s="169"/>
      <c r="AT490" s="164" t="s">
        <v>221</v>
      </c>
      <c r="AU490" s="164" t="s">
        <v>83</v>
      </c>
      <c r="AV490" s="14" t="s">
        <v>91</v>
      </c>
      <c r="AW490" s="14" t="s">
        <v>34</v>
      </c>
      <c r="AX490" s="14" t="s">
        <v>74</v>
      </c>
      <c r="AY490" s="164" t="s">
        <v>210</v>
      </c>
    </row>
    <row r="491" spans="2:51" s="12" customFormat="1" ht="11.25">
      <c r="B491" s="149"/>
      <c r="D491" s="150" t="s">
        <v>221</v>
      </c>
      <c r="E491" s="151" t="s">
        <v>19</v>
      </c>
      <c r="F491" s="152" t="s">
        <v>672</v>
      </c>
      <c r="H491" s="151" t="s">
        <v>19</v>
      </c>
      <c r="I491" s="153"/>
      <c r="L491" s="149"/>
      <c r="M491" s="154"/>
      <c r="T491" s="155"/>
      <c r="AT491" s="151" t="s">
        <v>221</v>
      </c>
      <c r="AU491" s="151" t="s">
        <v>83</v>
      </c>
      <c r="AV491" s="12" t="s">
        <v>81</v>
      </c>
      <c r="AW491" s="12" t="s">
        <v>34</v>
      </c>
      <c r="AX491" s="12" t="s">
        <v>74</v>
      </c>
      <c r="AY491" s="151" t="s">
        <v>210</v>
      </c>
    </row>
    <row r="492" spans="2:51" s="13" customFormat="1" ht="11.25">
      <c r="B492" s="156"/>
      <c r="D492" s="150" t="s">
        <v>221</v>
      </c>
      <c r="E492" s="157" t="s">
        <v>19</v>
      </c>
      <c r="F492" s="158" t="s">
        <v>673</v>
      </c>
      <c r="H492" s="159">
        <v>15.949</v>
      </c>
      <c r="I492" s="160"/>
      <c r="L492" s="156"/>
      <c r="M492" s="161"/>
      <c r="T492" s="162"/>
      <c r="AT492" s="157" t="s">
        <v>221</v>
      </c>
      <c r="AU492" s="157" t="s">
        <v>83</v>
      </c>
      <c r="AV492" s="13" t="s">
        <v>83</v>
      </c>
      <c r="AW492" s="13" t="s">
        <v>34</v>
      </c>
      <c r="AX492" s="13" t="s">
        <v>74</v>
      </c>
      <c r="AY492" s="157" t="s">
        <v>210</v>
      </c>
    </row>
    <row r="493" spans="2:51" s="13" customFormat="1" ht="11.25">
      <c r="B493" s="156"/>
      <c r="D493" s="150" t="s">
        <v>221</v>
      </c>
      <c r="E493" s="157" t="s">
        <v>19</v>
      </c>
      <c r="F493" s="158" t="s">
        <v>674</v>
      </c>
      <c r="H493" s="159">
        <v>-1.92</v>
      </c>
      <c r="I493" s="160"/>
      <c r="L493" s="156"/>
      <c r="M493" s="161"/>
      <c r="T493" s="162"/>
      <c r="AT493" s="157" t="s">
        <v>221</v>
      </c>
      <c r="AU493" s="157" t="s">
        <v>83</v>
      </c>
      <c r="AV493" s="13" t="s">
        <v>83</v>
      </c>
      <c r="AW493" s="13" t="s">
        <v>34</v>
      </c>
      <c r="AX493" s="13" t="s">
        <v>74</v>
      </c>
      <c r="AY493" s="157" t="s">
        <v>210</v>
      </c>
    </row>
    <row r="494" spans="2:51" s="13" customFormat="1" ht="11.25">
      <c r="B494" s="156"/>
      <c r="D494" s="150" t="s">
        <v>221</v>
      </c>
      <c r="E494" s="157" t="s">
        <v>19</v>
      </c>
      <c r="F494" s="158" t="s">
        <v>675</v>
      </c>
      <c r="H494" s="159">
        <v>1.696</v>
      </c>
      <c r="I494" s="160"/>
      <c r="L494" s="156"/>
      <c r="M494" s="161"/>
      <c r="T494" s="162"/>
      <c r="AT494" s="157" t="s">
        <v>221</v>
      </c>
      <c r="AU494" s="157" t="s">
        <v>83</v>
      </c>
      <c r="AV494" s="13" t="s">
        <v>83</v>
      </c>
      <c r="AW494" s="13" t="s">
        <v>34</v>
      </c>
      <c r="AX494" s="13" t="s">
        <v>74</v>
      </c>
      <c r="AY494" s="157" t="s">
        <v>210</v>
      </c>
    </row>
    <row r="495" spans="2:51" s="13" customFormat="1" ht="11.25">
      <c r="B495" s="156"/>
      <c r="D495" s="150" t="s">
        <v>221</v>
      </c>
      <c r="E495" s="157" t="s">
        <v>19</v>
      </c>
      <c r="F495" s="158" t="s">
        <v>676</v>
      </c>
      <c r="H495" s="159">
        <v>1.999</v>
      </c>
      <c r="I495" s="160"/>
      <c r="L495" s="156"/>
      <c r="M495" s="161"/>
      <c r="T495" s="162"/>
      <c r="AT495" s="157" t="s">
        <v>221</v>
      </c>
      <c r="AU495" s="157" t="s">
        <v>83</v>
      </c>
      <c r="AV495" s="13" t="s">
        <v>83</v>
      </c>
      <c r="AW495" s="13" t="s">
        <v>34</v>
      </c>
      <c r="AX495" s="13" t="s">
        <v>74</v>
      </c>
      <c r="AY495" s="157" t="s">
        <v>210</v>
      </c>
    </row>
    <row r="496" spans="2:51" s="14" customFormat="1" ht="11.25">
      <c r="B496" s="163"/>
      <c r="D496" s="150" t="s">
        <v>221</v>
      </c>
      <c r="E496" s="164" t="s">
        <v>19</v>
      </c>
      <c r="F496" s="165" t="s">
        <v>234</v>
      </c>
      <c r="H496" s="166">
        <v>17.724</v>
      </c>
      <c r="I496" s="167"/>
      <c r="L496" s="163"/>
      <c r="M496" s="168"/>
      <c r="T496" s="169"/>
      <c r="AT496" s="164" t="s">
        <v>221</v>
      </c>
      <c r="AU496" s="164" t="s">
        <v>83</v>
      </c>
      <c r="AV496" s="14" t="s">
        <v>91</v>
      </c>
      <c r="AW496" s="14" t="s">
        <v>34</v>
      </c>
      <c r="AX496" s="14" t="s">
        <v>74</v>
      </c>
      <c r="AY496" s="164" t="s">
        <v>210</v>
      </c>
    </row>
    <row r="497" spans="2:51" s="12" customFormat="1" ht="11.25">
      <c r="B497" s="149"/>
      <c r="D497" s="150" t="s">
        <v>221</v>
      </c>
      <c r="E497" s="151" t="s">
        <v>19</v>
      </c>
      <c r="F497" s="152" t="s">
        <v>677</v>
      </c>
      <c r="H497" s="151" t="s">
        <v>19</v>
      </c>
      <c r="I497" s="153"/>
      <c r="L497" s="149"/>
      <c r="M497" s="154"/>
      <c r="T497" s="155"/>
      <c r="AT497" s="151" t="s">
        <v>221</v>
      </c>
      <c r="AU497" s="151" t="s">
        <v>83</v>
      </c>
      <c r="AV497" s="12" t="s">
        <v>81</v>
      </c>
      <c r="AW497" s="12" t="s">
        <v>34</v>
      </c>
      <c r="AX497" s="12" t="s">
        <v>74</v>
      </c>
      <c r="AY497" s="151" t="s">
        <v>210</v>
      </c>
    </row>
    <row r="498" spans="2:51" s="13" customFormat="1" ht="11.25">
      <c r="B498" s="156"/>
      <c r="D498" s="150" t="s">
        <v>221</v>
      </c>
      <c r="E498" s="157" t="s">
        <v>19</v>
      </c>
      <c r="F498" s="158" t="s">
        <v>678</v>
      </c>
      <c r="H498" s="159">
        <v>47.582</v>
      </c>
      <c r="I498" s="160"/>
      <c r="L498" s="156"/>
      <c r="M498" s="161"/>
      <c r="T498" s="162"/>
      <c r="AT498" s="157" t="s">
        <v>221</v>
      </c>
      <c r="AU498" s="157" t="s">
        <v>83</v>
      </c>
      <c r="AV498" s="13" t="s">
        <v>83</v>
      </c>
      <c r="AW498" s="13" t="s">
        <v>34</v>
      </c>
      <c r="AX498" s="13" t="s">
        <v>74</v>
      </c>
      <c r="AY498" s="157" t="s">
        <v>210</v>
      </c>
    </row>
    <row r="499" spans="2:51" s="13" customFormat="1" ht="11.25">
      <c r="B499" s="156"/>
      <c r="D499" s="150" t="s">
        <v>221</v>
      </c>
      <c r="E499" s="157" t="s">
        <v>19</v>
      </c>
      <c r="F499" s="158" t="s">
        <v>679</v>
      </c>
      <c r="H499" s="159">
        <v>-1.636</v>
      </c>
      <c r="I499" s="160"/>
      <c r="L499" s="156"/>
      <c r="M499" s="161"/>
      <c r="T499" s="162"/>
      <c r="AT499" s="157" t="s">
        <v>221</v>
      </c>
      <c r="AU499" s="157" t="s">
        <v>83</v>
      </c>
      <c r="AV499" s="13" t="s">
        <v>83</v>
      </c>
      <c r="AW499" s="13" t="s">
        <v>34</v>
      </c>
      <c r="AX499" s="13" t="s">
        <v>74</v>
      </c>
      <c r="AY499" s="157" t="s">
        <v>210</v>
      </c>
    </row>
    <row r="500" spans="2:51" s="13" customFormat="1" ht="11.25">
      <c r="B500" s="156"/>
      <c r="D500" s="150" t="s">
        <v>221</v>
      </c>
      <c r="E500" s="157" t="s">
        <v>19</v>
      </c>
      <c r="F500" s="158" t="s">
        <v>680</v>
      </c>
      <c r="H500" s="159">
        <v>2.63</v>
      </c>
      <c r="I500" s="160"/>
      <c r="L500" s="156"/>
      <c r="M500" s="161"/>
      <c r="T500" s="162"/>
      <c r="AT500" s="157" t="s">
        <v>221</v>
      </c>
      <c r="AU500" s="157" t="s">
        <v>83</v>
      </c>
      <c r="AV500" s="13" t="s">
        <v>83</v>
      </c>
      <c r="AW500" s="13" t="s">
        <v>34</v>
      </c>
      <c r="AX500" s="13" t="s">
        <v>74</v>
      </c>
      <c r="AY500" s="157" t="s">
        <v>210</v>
      </c>
    </row>
    <row r="501" spans="2:51" s="13" customFormat="1" ht="11.25">
      <c r="B501" s="156"/>
      <c r="D501" s="150" t="s">
        <v>221</v>
      </c>
      <c r="E501" s="157" t="s">
        <v>19</v>
      </c>
      <c r="F501" s="158" t="s">
        <v>681</v>
      </c>
      <c r="H501" s="159">
        <v>-3.162</v>
      </c>
      <c r="I501" s="160"/>
      <c r="L501" s="156"/>
      <c r="M501" s="161"/>
      <c r="T501" s="162"/>
      <c r="AT501" s="157" t="s">
        <v>221</v>
      </c>
      <c r="AU501" s="157" t="s">
        <v>83</v>
      </c>
      <c r="AV501" s="13" t="s">
        <v>83</v>
      </c>
      <c r="AW501" s="13" t="s">
        <v>34</v>
      </c>
      <c r="AX501" s="13" t="s">
        <v>74</v>
      </c>
      <c r="AY501" s="157" t="s">
        <v>210</v>
      </c>
    </row>
    <row r="502" spans="2:51" s="12" customFormat="1" ht="11.25">
      <c r="B502" s="149"/>
      <c r="D502" s="150" t="s">
        <v>221</v>
      </c>
      <c r="E502" s="151" t="s">
        <v>19</v>
      </c>
      <c r="F502" s="152" t="s">
        <v>682</v>
      </c>
      <c r="H502" s="151" t="s">
        <v>19</v>
      </c>
      <c r="I502" s="153"/>
      <c r="L502" s="149"/>
      <c r="M502" s="154"/>
      <c r="T502" s="155"/>
      <c r="AT502" s="151" t="s">
        <v>221</v>
      </c>
      <c r="AU502" s="151" t="s">
        <v>83</v>
      </c>
      <c r="AV502" s="12" t="s">
        <v>81</v>
      </c>
      <c r="AW502" s="12" t="s">
        <v>34</v>
      </c>
      <c r="AX502" s="12" t="s">
        <v>74</v>
      </c>
      <c r="AY502" s="151" t="s">
        <v>210</v>
      </c>
    </row>
    <row r="503" spans="2:51" s="13" customFormat="1" ht="11.25">
      <c r="B503" s="156"/>
      <c r="D503" s="150" t="s">
        <v>221</v>
      </c>
      <c r="E503" s="157" t="s">
        <v>19</v>
      </c>
      <c r="F503" s="158" t="s">
        <v>683</v>
      </c>
      <c r="H503" s="159">
        <v>0.759</v>
      </c>
      <c r="I503" s="160"/>
      <c r="L503" s="156"/>
      <c r="M503" s="161"/>
      <c r="T503" s="162"/>
      <c r="AT503" s="157" t="s">
        <v>221</v>
      </c>
      <c r="AU503" s="157" t="s">
        <v>83</v>
      </c>
      <c r="AV503" s="13" t="s">
        <v>83</v>
      </c>
      <c r="AW503" s="13" t="s">
        <v>34</v>
      </c>
      <c r="AX503" s="13" t="s">
        <v>74</v>
      </c>
      <c r="AY503" s="157" t="s">
        <v>210</v>
      </c>
    </row>
    <row r="504" spans="2:51" s="13" customFormat="1" ht="11.25">
      <c r="B504" s="156"/>
      <c r="D504" s="150" t="s">
        <v>221</v>
      </c>
      <c r="E504" s="157" t="s">
        <v>19</v>
      </c>
      <c r="F504" s="158" t="s">
        <v>684</v>
      </c>
      <c r="H504" s="159">
        <v>0.711</v>
      </c>
      <c r="I504" s="160"/>
      <c r="L504" s="156"/>
      <c r="M504" s="161"/>
      <c r="T504" s="162"/>
      <c r="AT504" s="157" t="s">
        <v>221</v>
      </c>
      <c r="AU504" s="157" t="s">
        <v>83</v>
      </c>
      <c r="AV504" s="13" t="s">
        <v>83</v>
      </c>
      <c r="AW504" s="13" t="s">
        <v>34</v>
      </c>
      <c r="AX504" s="13" t="s">
        <v>74</v>
      </c>
      <c r="AY504" s="157" t="s">
        <v>210</v>
      </c>
    </row>
    <row r="505" spans="2:51" s="13" customFormat="1" ht="11.25">
      <c r="B505" s="156"/>
      <c r="D505" s="150" t="s">
        <v>221</v>
      </c>
      <c r="E505" s="157" t="s">
        <v>19</v>
      </c>
      <c r="F505" s="158" t="s">
        <v>685</v>
      </c>
      <c r="H505" s="159">
        <v>0.756</v>
      </c>
      <c r="I505" s="160"/>
      <c r="L505" s="156"/>
      <c r="M505" s="161"/>
      <c r="T505" s="162"/>
      <c r="AT505" s="157" t="s">
        <v>221</v>
      </c>
      <c r="AU505" s="157" t="s">
        <v>83</v>
      </c>
      <c r="AV505" s="13" t="s">
        <v>83</v>
      </c>
      <c r="AW505" s="13" t="s">
        <v>34</v>
      </c>
      <c r="AX505" s="13" t="s">
        <v>74</v>
      </c>
      <c r="AY505" s="157" t="s">
        <v>210</v>
      </c>
    </row>
    <row r="506" spans="2:51" s="13" customFormat="1" ht="11.25">
      <c r="B506" s="156"/>
      <c r="D506" s="150" t="s">
        <v>221</v>
      </c>
      <c r="E506" s="157" t="s">
        <v>19</v>
      </c>
      <c r="F506" s="158" t="s">
        <v>684</v>
      </c>
      <c r="H506" s="159">
        <v>0.711</v>
      </c>
      <c r="I506" s="160"/>
      <c r="L506" s="156"/>
      <c r="M506" s="161"/>
      <c r="T506" s="162"/>
      <c r="AT506" s="157" t="s">
        <v>221</v>
      </c>
      <c r="AU506" s="157" t="s">
        <v>83</v>
      </c>
      <c r="AV506" s="13" t="s">
        <v>83</v>
      </c>
      <c r="AW506" s="13" t="s">
        <v>34</v>
      </c>
      <c r="AX506" s="13" t="s">
        <v>74</v>
      </c>
      <c r="AY506" s="157" t="s">
        <v>210</v>
      </c>
    </row>
    <row r="507" spans="2:51" s="13" customFormat="1" ht="11.25">
      <c r="B507" s="156"/>
      <c r="D507" s="150" t="s">
        <v>221</v>
      </c>
      <c r="E507" s="157" t="s">
        <v>19</v>
      </c>
      <c r="F507" s="158" t="s">
        <v>686</v>
      </c>
      <c r="H507" s="159">
        <v>0.759</v>
      </c>
      <c r="I507" s="160"/>
      <c r="L507" s="156"/>
      <c r="M507" s="161"/>
      <c r="T507" s="162"/>
      <c r="AT507" s="157" t="s">
        <v>221</v>
      </c>
      <c r="AU507" s="157" t="s">
        <v>83</v>
      </c>
      <c r="AV507" s="13" t="s">
        <v>83</v>
      </c>
      <c r="AW507" s="13" t="s">
        <v>34</v>
      </c>
      <c r="AX507" s="13" t="s">
        <v>74</v>
      </c>
      <c r="AY507" s="157" t="s">
        <v>210</v>
      </c>
    </row>
    <row r="508" spans="2:51" s="13" customFormat="1" ht="11.25">
      <c r="B508" s="156"/>
      <c r="D508" s="150" t="s">
        <v>221</v>
      </c>
      <c r="E508" s="157" t="s">
        <v>19</v>
      </c>
      <c r="F508" s="158" t="s">
        <v>684</v>
      </c>
      <c r="H508" s="159">
        <v>0.711</v>
      </c>
      <c r="I508" s="160"/>
      <c r="L508" s="156"/>
      <c r="M508" s="161"/>
      <c r="T508" s="162"/>
      <c r="AT508" s="157" t="s">
        <v>221</v>
      </c>
      <c r="AU508" s="157" t="s">
        <v>83</v>
      </c>
      <c r="AV508" s="13" t="s">
        <v>83</v>
      </c>
      <c r="AW508" s="13" t="s">
        <v>34</v>
      </c>
      <c r="AX508" s="13" t="s">
        <v>74</v>
      </c>
      <c r="AY508" s="157" t="s">
        <v>210</v>
      </c>
    </row>
    <row r="509" spans="2:51" s="13" customFormat="1" ht="11.25">
      <c r="B509" s="156"/>
      <c r="D509" s="150" t="s">
        <v>221</v>
      </c>
      <c r="E509" s="157" t="s">
        <v>19</v>
      </c>
      <c r="F509" s="158" t="s">
        <v>687</v>
      </c>
      <c r="H509" s="159">
        <v>0.762</v>
      </c>
      <c r="I509" s="160"/>
      <c r="L509" s="156"/>
      <c r="M509" s="161"/>
      <c r="T509" s="162"/>
      <c r="AT509" s="157" t="s">
        <v>221</v>
      </c>
      <c r="AU509" s="157" t="s">
        <v>83</v>
      </c>
      <c r="AV509" s="13" t="s">
        <v>83</v>
      </c>
      <c r="AW509" s="13" t="s">
        <v>34</v>
      </c>
      <c r="AX509" s="13" t="s">
        <v>74</v>
      </c>
      <c r="AY509" s="157" t="s">
        <v>210</v>
      </c>
    </row>
    <row r="510" spans="2:51" s="13" customFormat="1" ht="11.25">
      <c r="B510" s="156"/>
      <c r="D510" s="150" t="s">
        <v>221</v>
      </c>
      <c r="E510" s="157" t="s">
        <v>19</v>
      </c>
      <c r="F510" s="158" t="s">
        <v>684</v>
      </c>
      <c r="H510" s="159">
        <v>0.711</v>
      </c>
      <c r="I510" s="160"/>
      <c r="L510" s="156"/>
      <c r="M510" s="161"/>
      <c r="T510" s="162"/>
      <c r="AT510" s="157" t="s">
        <v>221</v>
      </c>
      <c r="AU510" s="157" t="s">
        <v>83</v>
      </c>
      <c r="AV510" s="13" t="s">
        <v>83</v>
      </c>
      <c r="AW510" s="13" t="s">
        <v>34</v>
      </c>
      <c r="AX510" s="13" t="s">
        <v>74</v>
      </c>
      <c r="AY510" s="157" t="s">
        <v>210</v>
      </c>
    </row>
    <row r="511" spans="2:51" s="13" customFormat="1" ht="11.25">
      <c r="B511" s="156"/>
      <c r="D511" s="150" t="s">
        <v>221</v>
      </c>
      <c r="E511" s="157" t="s">
        <v>19</v>
      </c>
      <c r="F511" s="158" t="s">
        <v>688</v>
      </c>
      <c r="H511" s="159">
        <v>0.765</v>
      </c>
      <c r="I511" s="160"/>
      <c r="L511" s="156"/>
      <c r="M511" s="161"/>
      <c r="T511" s="162"/>
      <c r="AT511" s="157" t="s">
        <v>221</v>
      </c>
      <c r="AU511" s="157" t="s">
        <v>83</v>
      </c>
      <c r="AV511" s="13" t="s">
        <v>83</v>
      </c>
      <c r="AW511" s="13" t="s">
        <v>34</v>
      </c>
      <c r="AX511" s="13" t="s">
        <v>74</v>
      </c>
      <c r="AY511" s="157" t="s">
        <v>210</v>
      </c>
    </row>
    <row r="512" spans="2:51" s="13" customFormat="1" ht="11.25">
      <c r="B512" s="156"/>
      <c r="D512" s="150" t="s">
        <v>221</v>
      </c>
      <c r="E512" s="157" t="s">
        <v>19</v>
      </c>
      <c r="F512" s="158" t="s">
        <v>684</v>
      </c>
      <c r="H512" s="159">
        <v>0.711</v>
      </c>
      <c r="I512" s="160"/>
      <c r="L512" s="156"/>
      <c r="M512" s="161"/>
      <c r="T512" s="162"/>
      <c r="AT512" s="157" t="s">
        <v>221</v>
      </c>
      <c r="AU512" s="157" t="s">
        <v>83</v>
      </c>
      <c r="AV512" s="13" t="s">
        <v>83</v>
      </c>
      <c r="AW512" s="13" t="s">
        <v>34</v>
      </c>
      <c r="AX512" s="13" t="s">
        <v>74</v>
      </c>
      <c r="AY512" s="157" t="s">
        <v>210</v>
      </c>
    </row>
    <row r="513" spans="2:51" s="13" customFormat="1" ht="11.25">
      <c r="B513" s="156"/>
      <c r="D513" s="150" t="s">
        <v>221</v>
      </c>
      <c r="E513" s="157" t="s">
        <v>19</v>
      </c>
      <c r="F513" s="158" t="s">
        <v>689</v>
      </c>
      <c r="H513" s="159">
        <v>13.098</v>
      </c>
      <c r="I513" s="160"/>
      <c r="L513" s="156"/>
      <c r="M513" s="161"/>
      <c r="T513" s="162"/>
      <c r="AT513" s="157" t="s">
        <v>221</v>
      </c>
      <c r="AU513" s="157" t="s">
        <v>83</v>
      </c>
      <c r="AV513" s="13" t="s">
        <v>83</v>
      </c>
      <c r="AW513" s="13" t="s">
        <v>34</v>
      </c>
      <c r="AX513" s="13" t="s">
        <v>74</v>
      </c>
      <c r="AY513" s="157" t="s">
        <v>210</v>
      </c>
    </row>
    <row r="514" spans="2:51" s="13" customFormat="1" ht="11.25">
      <c r="B514" s="156"/>
      <c r="D514" s="150" t="s">
        <v>221</v>
      </c>
      <c r="E514" s="157" t="s">
        <v>19</v>
      </c>
      <c r="F514" s="158" t="s">
        <v>679</v>
      </c>
      <c r="H514" s="159">
        <v>-1.636</v>
      </c>
      <c r="I514" s="160"/>
      <c r="L514" s="156"/>
      <c r="M514" s="161"/>
      <c r="T514" s="162"/>
      <c r="AT514" s="157" t="s">
        <v>221</v>
      </c>
      <c r="AU514" s="157" t="s">
        <v>83</v>
      </c>
      <c r="AV514" s="13" t="s">
        <v>83</v>
      </c>
      <c r="AW514" s="13" t="s">
        <v>34</v>
      </c>
      <c r="AX514" s="13" t="s">
        <v>74</v>
      </c>
      <c r="AY514" s="157" t="s">
        <v>210</v>
      </c>
    </row>
    <row r="515" spans="2:51" s="14" customFormat="1" ht="11.25">
      <c r="B515" s="163"/>
      <c r="D515" s="150" t="s">
        <v>221</v>
      </c>
      <c r="E515" s="164" t="s">
        <v>19</v>
      </c>
      <c r="F515" s="165" t="s">
        <v>234</v>
      </c>
      <c r="H515" s="166">
        <v>64.232</v>
      </c>
      <c r="I515" s="167"/>
      <c r="L515" s="163"/>
      <c r="M515" s="168"/>
      <c r="T515" s="169"/>
      <c r="AT515" s="164" t="s">
        <v>221</v>
      </c>
      <c r="AU515" s="164" t="s">
        <v>83</v>
      </c>
      <c r="AV515" s="14" t="s">
        <v>91</v>
      </c>
      <c r="AW515" s="14" t="s">
        <v>34</v>
      </c>
      <c r="AX515" s="14" t="s">
        <v>74</v>
      </c>
      <c r="AY515" s="164" t="s">
        <v>210</v>
      </c>
    </row>
    <row r="516" spans="2:51" s="15" customFormat="1" ht="11.25">
      <c r="B516" s="170"/>
      <c r="D516" s="150" t="s">
        <v>221</v>
      </c>
      <c r="E516" s="171" t="s">
        <v>19</v>
      </c>
      <c r="F516" s="172" t="s">
        <v>236</v>
      </c>
      <c r="H516" s="173">
        <v>343.951</v>
      </c>
      <c r="I516" s="174"/>
      <c r="L516" s="170"/>
      <c r="M516" s="175"/>
      <c r="T516" s="176"/>
      <c r="AT516" s="171" t="s">
        <v>221</v>
      </c>
      <c r="AU516" s="171" t="s">
        <v>83</v>
      </c>
      <c r="AV516" s="15" t="s">
        <v>217</v>
      </c>
      <c r="AW516" s="15" t="s">
        <v>34</v>
      </c>
      <c r="AX516" s="15" t="s">
        <v>81</v>
      </c>
      <c r="AY516" s="171" t="s">
        <v>210</v>
      </c>
    </row>
    <row r="517" spans="2:65" s="1" customFormat="1" ht="24.2" customHeight="1">
      <c r="B517" s="33"/>
      <c r="C517" s="132" t="s">
        <v>690</v>
      </c>
      <c r="D517" s="132" t="s">
        <v>212</v>
      </c>
      <c r="E517" s="133" t="s">
        <v>691</v>
      </c>
      <c r="F517" s="134" t="s">
        <v>692</v>
      </c>
      <c r="G517" s="135" t="s">
        <v>215</v>
      </c>
      <c r="H517" s="136">
        <v>15.212</v>
      </c>
      <c r="I517" s="137"/>
      <c r="J517" s="138">
        <f>ROUND(I517*H517,2)</f>
        <v>0</v>
      </c>
      <c r="K517" s="134" t="s">
        <v>216</v>
      </c>
      <c r="L517" s="33"/>
      <c r="M517" s="139" t="s">
        <v>19</v>
      </c>
      <c r="N517" s="140" t="s">
        <v>45</v>
      </c>
      <c r="P517" s="141">
        <f>O517*H517</f>
        <v>0</v>
      </c>
      <c r="Q517" s="141">
        <v>0</v>
      </c>
      <c r="R517" s="141">
        <f>Q517*H517</f>
        <v>0</v>
      </c>
      <c r="S517" s="141">
        <v>1.805</v>
      </c>
      <c r="T517" s="142">
        <f>S517*H517</f>
        <v>27.457659999999997</v>
      </c>
      <c r="AR517" s="143" t="s">
        <v>217</v>
      </c>
      <c r="AT517" s="143" t="s">
        <v>212</v>
      </c>
      <c r="AU517" s="143" t="s">
        <v>83</v>
      </c>
      <c r="AY517" s="18" t="s">
        <v>210</v>
      </c>
      <c r="BE517" s="144">
        <f>IF(N517="základní",J517,0)</f>
        <v>0</v>
      </c>
      <c r="BF517" s="144">
        <f>IF(N517="snížená",J517,0)</f>
        <v>0</v>
      </c>
      <c r="BG517" s="144">
        <f>IF(N517="zákl. přenesená",J517,0)</f>
        <v>0</v>
      </c>
      <c r="BH517" s="144">
        <f>IF(N517="sníž. přenesená",J517,0)</f>
        <v>0</v>
      </c>
      <c r="BI517" s="144">
        <f>IF(N517="nulová",J517,0)</f>
        <v>0</v>
      </c>
      <c r="BJ517" s="18" t="s">
        <v>81</v>
      </c>
      <c r="BK517" s="144">
        <f>ROUND(I517*H517,2)</f>
        <v>0</v>
      </c>
      <c r="BL517" s="18" t="s">
        <v>217</v>
      </c>
      <c r="BM517" s="143" t="s">
        <v>693</v>
      </c>
    </row>
    <row r="518" spans="2:47" s="1" customFormat="1" ht="11.25">
      <c r="B518" s="33"/>
      <c r="D518" s="145" t="s">
        <v>219</v>
      </c>
      <c r="F518" s="146" t="s">
        <v>694</v>
      </c>
      <c r="I518" s="147"/>
      <c r="L518" s="33"/>
      <c r="M518" s="148"/>
      <c r="T518" s="54"/>
      <c r="AT518" s="18" t="s">
        <v>219</v>
      </c>
      <c r="AU518" s="18" t="s">
        <v>83</v>
      </c>
    </row>
    <row r="519" spans="2:51" s="12" customFormat="1" ht="11.25">
      <c r="B519" s="149"/>
      <c r="D519" s="150" t="s">
        <v>221</v>
      </c>
      <c r="E519" s="151" t="s">
        <v>19</v>
      </c>
      <c r="F519" s="152" t="s">
        <v>222</v>
      </c>
      <c r="H519" s="151" t="s">
        <v>19</v>
      </c>
      <c r="I519" s="153"/>
      <c r="L519" s="149"/>
      <c r="M519" s="154"/>
      <c r="T519" s="155"/>
      <c r="AT519" s="151" t="s">
        <v>221</v>
      </c>
      <c r="AU519" s="151" t="s">
        <v>83</v>
      </c>
      <c r="AV519" s="12" t="s">
        <v>81</v>
      </c>
      <c r="AW519" s="12" t="s">
        <v>34</v>
      </c>
      <c r="AX519" s="12" t="s">
        <v>74</v>
      </c>
      <c r="AY519" s="151" t="s">
        <v>210</v>
      </c>
    </row>
    <row r="520" spans="2:51" s="13" customFormat="1" ht="11.25">
      <c r="B520" s="156"/>
      <c r="D520" s="150" t="s">
        <v>221</v>
      </c>
      <c r="E520" s="157" t="s">
        <v>19</v>
      </c>
      <c r="F520" s="158" t="s">
        <v>695</v>
      </c>
      <c r="H520" s="159">
        <v>15.212</v>
      </c>
      <c r="I520" s="160"/>
      <c r="L520" s="156"/>
      <c r="M520" s="161"/>
      <c r="T520" s="162"/>
      <c r="AT520" s="157" t="s">
        <v>221</v>
      </c>
      <c r="AU520" s="157" t="s">
        <v>83</v>
      </c>
      <c r="AV520" s="13" t="s">
        <v>83</v>
      </c>
      <c r="AW520" s="13" t="s">
        <v>34</v>
      </c>
      <c r="AX520" s="13" t="s">
        <v>81</v>
      </c>
      <c r="AY520" s="157" t="s">
        <v>210</v>
      </c>
    </row>
    <row r="521" spans="2:65" s="1" customFormat="1" ht="16.5" customHeight="1">
      <c r="B521" s="33"/>
      <c r="C521" s="132" t="s">
        <v>696</v>
      </c>
      <c r="D521" s="132" t="s">
        <v>212</v>
      </c>
      <c r="E521" s="133" t="s">
        <v>697</v>
      </c>
      <c r="F521" s="134" t="s">
        <v>698</v>
      </c>
      <c r="G521" s="135" t="s">
        <v>270</v>
      </c>
      <c r="H521" s="136">
        <v>545.702</v>
      </c>
      <c r="I521" s="137"/>
      <c r="J521" s="138">
        <f>ROUND(I521*H521,2)</f>
        <v>0</v>
      </c>
      <c r="K521" s="134" t="s">
        <v>216</v>
      </c>
      <c r="L521" s="33"/>
      <c r="M521" s="139" t="s">
        <v>19</v>
      </c>
      <c r="N521" s="140" t="s">
        <v>45</v>
      </c>
      <c r="P521" s="141">
        <f>O521*H521</f>
        <v>0</v>
      </c>
      <c r="Q521" s="141">
        <v>0</v>
      </c>
      <c r="R521" s="141">
        <f>Q521*H521</f>
        <v>0</v>
      </c>
      <c r="S521" s="141">
        <v>0</v>
      </c>
      <c r="T521" s="142">
        <f>S521*H521</f>
        <v>0</v>
      </c>
      <c r="AR521" s="143" t="s">
        <v>217</v>
      </c>
      <c r="AT521" s="143" t="s">
        <v>212</v>
      </c>
      <c r="AU521" s="143" t="s">
        <v>83</v>
      </c>
      <c r="AY521" s="18" t="s">
        <v>210</v>
      </c>
      <c r="BE521" s="144">
        <f>IF(N521="základní",J521,0)</f>
        <v>0</v>
      </c>
      <c r="BF521" s="144">
        <f>IF(N521="snížená",J521,0)</f>
        <v>0</v>
      </c>
      <c r="BG521" s="144">
        <f>IF(N521="zákl. přenesená",J521,0)</f>
        <v>0</v>
      </c>
      <c r="BH521" s="144">
        <f>IF(N521="sníž. přenesená",J521,0)</f>
        <v>0</v>
      </c>
      <c r="BI521" s="144">
        <f>IF(N521="nulová",J521,0)</f>
        <v>0</v>
      </c>
      <c r="BJ521" s="18" t="s">
        <v>81</v>
      </c>
      <c r="BK521" s="144">
        <f>ROUND(I521*H521,2)</f>
        <v>0</v>
      </c>
      <c r="BL521" s="18" t="s">
        <v>217</v>
      </c>
      <c r="BM521" s="143" t="s">
        <v>699</v>
      </c>
    </row>
    <row r="522" spans="2:47" s="1" customFormat="1" ht="11.25">
      <c r="B522" s="33"/>
      <c r="D522" s="145" t="s">
        <v>219</v>
      </c>
      <c r="F522" s="146" t="s">
        <v>700</v>
      </c>
      <c r="I522" s="147"/>
      <c r="L522" s="33"/>
      <c r="M522" s="148"/>
      <c r="T522" s="54"/>
      <c r="AT522" s="18" t="s">
        <v>219</v>
      </c>
      <c r="AU522" s="18" t="s">
        <v>83</v>
      </c>
    </row>
    <row r="523" spans="2:51" s="12" customFormat="1" ht="11.25">
      <c r="B523" s="149"/>
      <c r="D523" s="150" t="s">
        <v>221</v>
      </c>
      <c r="E523" s="151" t="s">
        <v>19</v>
      </c>
      <c r="F523" s="152" t="s">
        <v>701</v>
      </c>
      <c r="H523" s="151" t="s">
        <v>19</v>
      </c>
      <c r="I523" s="153"/>
      <c r="L523" s="149"/>
      <c r="M523" s="154"/>
      <c r="T523" s="155"/>
      <c r="AT523" s="151" t="s">
        <v>221</v>
      </c>
      <c r="AU523" s="151" t="s">
        <v>83</v>
      </c>
      <c r="AV523" s="12" t="s">
        <v>81</v>
      </c>
      <c r="AW523" s="12" t="s">
        <v>34</v>
      </c>
      <c r="AX523" s="12" t="s">
        <v>74</v>
      </c>
      <c r="AY523" s="151" t="s">
        <v>210</v>
      </c>
    </row>
    <row r="524" spans="2:51" s="13" customFormat="1" ht="11.25">
      <c r="B524" s="156"/>
      <c r="D524" s="150" t="s">
        <v>221</v>
      </c>
      <c r="E524" s="157" t="s">
        <v>19</v>
      </c>
      <c r="F524" s="158" t="s">
        <v>702</v>
      </c>
      <c r="H524" s="159">
        <v>91.116</v>
      </c>
      <c r="I524" s="160"/>
      <c r="L524" s="156"/>
      <c r="M524" s="161"/>
      <c r="T524" s="162"/>
      <c r="AT524" s="157" t="s">
        <v>221</v>
      </c>
      <c r="AU524" s="157" t="s">
        <v>83</v>
      </c>
      <c r="AV524" s="13" t="s">
        <v>83</v>
      </c>
      <c r="AW524" s="13" t="s">
        <v>34</v>
      </c>
      <c r="AX524" s="13" t="s">
        <v>74</v>
      </c>
      <c r="AY524" s="157" t="s">
        <v>210</v>
      </c>
    </row>
    <row r="525" spans="2:51" s="12" customFormat="1" ht="11.25">
      <c r="B525" s="149"/>
      <c r="D525" s="150" t="s">
        <v>221</v>
      </c>
      <c r="E525" s="151" t="s">
        <v>19</v>
      </c>
      <c r="F525" s="152" t="s">
        <v>703</v>
      </c>
      <c r="H525" s="151" t="s">
        <v>19</v>
      </c>
      <c r="I525" s="153"/>
      <c r="L525" s="149"/>
      <c r="M525" s="154"/>
      <c r="T525" s="155"/>
      <c r="AT525" s="151" t="s">
        <v>221</v>
      </c>
      <c r="AU525" s="151" t="s">
        <v>83</v>
      </c>
      <c r="AV525" s="12" t="s">
        <v>81</v>
      </c>
      <c r="AW525" s="12" t="s">
        <v>34</v>
      </c>
      <c r="AX525" s="12" t="s">
        <v>74</v>
      </c>
      <c r="AY525" s="151" t="s">
        <v>210</v>
      </c>
    </row>
    <row r="526" spans="2:51" s="13" customFormat="1" ht="11.25">
      <c r="B526" s="156"/>
      <c r="D526" s="150" t="s">
        <v>221</v>
      </c>
      <c r="E526" s="157" t="s">
        <v>19</v>
      </c>
      <c r="F526" s="158" t="s">
        <v>704</v>
      </c>
      <c r="H526" s="159">
        <v>343.951</v>
      </c>
      <c r="I526" s="160"/>
      <c r="L526" s="156"/>
      <c r="M526" s="161"/>
      <c r="T526" s="162"/>
      <c r="AT526" s="157" t="s">
        <v>221</v>
      </c>
      <c r="AU526" s="157" t="s">
        <v>83</v>
      </c>
      <c r="AV526" s="13" t="s">
        <v>83</v>
      </c>
      <c r="AW526" s="13" t="s">
        <v>34</v>
      </c>
      <c r="AX526" s="13" t="s">
        <v>74</v>
      </c>
      <c r="AY526" s="157" t="s">
        <v>210</v>
      </c>
    </row>
    <row r="527" spans="2:51" s="12" customFormat="1" ht="11.25">
      <c r="B527" s="149"/>
      <c r="D527" s="150" t="s">
        <v>221</v>
      </c>
      <c r="E527" s="151" t="s">
        <v>19</v>
      </c>
      <c r="F527" s="152" t="s">
        <v>705</v>
      </c>
      <c r="H527" s="151" t="s">
        <v>19</v>
      </c>
      <c r="I527" s="153"/>
      <c r="L527" s="149"/>
      <c r="M527" s="154"/>
      <c r="T527" s="155"/>
      <c r="AT527" s="151" t="s">
        <v>221</v>
      </c>
      <c r="AU527" s="151" t="s">
        <v>83</v>
      </c>
      <c r="AV527" s="12" t="s">
        <v>81</v>
      </c>
      <c r="AW527" s="12" t="s">
        <v>34</v>
      </c>
      <c r="AX527" s="12" t="s">
        <v>74</v>
      </c>
      <c r="AY527" s="151" t="s">
        <v>210</v>
      </c>
    </row>
    <row r="528" spans="2:51" s="13" customFormat="1" ht="11.25">
      <c r="B528" s="156"/>
      <c r="D528" s="150" t="s">
        <v>221</v>
      </c>
      <c r="E528" s="157" t="s">
        <v>19</v>
      </c>
      <c r="F528" s="158" t="s">
        <v>706</v>
      </c>
      <c r="H528" s="159">
        <v>52.704</v>
      </c>
      <c r="I528" s="160"/>
      <c r="L528" s="156"/>
      <c r="M528" s="161"/>
      <c r="T528" s="162"/>
      <c r="AT528" s="157" t="s">
        <v>221</v>
      </c>
      <c r="AU528" s="157" t="s">
        <v>83</v>
      </c>
      <c r="AV528" s="13" t="s">
        <v>83</v>
      </c>
      <c r="AW528" s="13" t="s">
        <v>34</v>
      </c>
      <c r="AX528" s="13" t="s">
        <v>74</v>
      </c>
      <c r="AY528" s="157" t="s">
        <v>210</v>
      </c>
    </row>
    <row r="529" spans="2:51" s="13" customFormat="1" ht="11.25">
      <c r="B529" s="156"/>
      <c r="D529" s="150" t="s">
        <v>221</v>
      </c>
      <c r="E529" s="157" t="s">
        <v>19</v>
      </c>
      <c r="F529" s="158" t="s">
        <v>707</v>
      </c>
      <c r="H529" s="159">
        <v>-2.277</v>
      </c>
      <c r="I529" s="160"/>
      <c r="L529" s="156"/>
      <c r="M529" s="161"/>
      <c r="T529" s="162"/>
      <c r="AT529" s="157" t="s">
        <v>221</v>
      </c>
      <c r="AU529" s="157" t="s">
        <v>83</v>
      </c>
      <c r="AV529" s="13" t="s">
        <v>83</v>
      </c>
      <c r="AW529" s="13" t="s">
        <v>34</v>
      </c>
      <c r="AX529" s="13" t="s">
        <v>74</v>
      </c>
      <c r="AY529" s="157" t="s">
        <v>210</v>
      </c>
    </row>
    <row r="530" spans="2:51" s="13" customFormat="1" ht="11.25">
      <c r="B530" s="156"/>
      <c r="D530" s="150" t="s">
        <v>221</v>
      </c>
      <c r="E530" s="157" t="s">
        <v>19</v>
      </c>
      <c r="F530" s="158" t="s">
        <v>708</v>
      </c>
      <c r="H530" s="159">
        <v>-1.316</v>
      </c>
      <c r="I530" s="160"/>
      <c r="L530" s="156"/>
      <c r="M530" s="161"/>
      <c r="T530" s="162"/>
      <c r="AT530" s="157" t="s">
        <v>221</v>
      </c>
      <c r="AU530" s="157" t="s">
        <v>83</v>
      </c>
      <c r="AV530" s="13" t="s">
        <v>83</v>
      </c>
      <c r="AW530" s="13" t="s">
        <v>34</v>
      </c>
      <c r="AX530" s="13" t="s">
        <v>74</v>
      </c>
      <c r="AY530" s="157" t="s">
        <v>210</v>
      </c>
    </row>
    <row r="531" spans="2:51" s="13" customFormat="1" ht="11.25">
      <c r="B531" s="156"/>
      <c r="D531" s="150" t="s">
        <v>221</v>
      </c>
      <c r="E531" s="157" t="s">
        <v>19</v>
      </c>
      <c r="F531" s="158" t="s">
        <v>709</v>
      </c>
      <c r="H531" s="159">
        <v>1.285</v>
      </c>
      <c r="I531" s="160"/>
      <c r="L531" s="156"/>
      <c r="M531" s="161"/>
      <c r="T531" s="162"/>
      <c r="AT531" s="157" t="s">
        <v>221</v>
      </c>
      <c r="AU531" s="157" t="s">
        <v>83</v>
      </c>
      <c r="AV531" s="13" t="s">
        <v>83</v>
      </c>
      <c r="AW531" s="13" t="s">
        <v>34</v>
      </c>
      <c r="AX531" s="13" t="s">
        <v>74</v>
      </c>
      <c r="AY531" s="157" t="s">
        <v>210</v>
      </c>
    </row>
    <row r="532" spans="2:51" s="13" customFormat="1" ht="11.25">
      <c r="B532" s="156"/>
      <c r="D532" s="150" t="s">
        <v>221</v>
      </c>
      <c r="E532" s="157" t="s">
        <v>19</v>
      </c>
      <c r="F532" s="158" t="s">
        <v>710</v>
      </c>
      <c r="H532" s="159">
        <v>1.584</v>
      </c>
      <c r="I532" s="160"/>
      <c r="L532" s="156"/>
      <c r="M532" s="161"/>
      <c r="T532" s="162"/>
      <c r="AT532" s="157" t="s">
        <v>221</v>
      </c>
      <c r="AU532" s="157" t="s">
        <v>83</v>
      </c>
      <c r="AV532" s="13" t="s">
        <v>83</v>
      </c>
      <c r="AW532" s="13" t="s">
        <v>34</v>
      </c>
      <c r="AX532" s="13" t="s">
        <v>74</v>
      </c>
      <c r="AY532" s="157" t="s">
        <v>210</v>
      </c>
    </row>
    <row r="533" spans="2:51" s="13" customFormat="1" ht="11.25">
      <c r="B533" s="156"/>
      <c r="D533" s="150" t="s">
        <v>221</v>
      </c>
      <c r="E533" s="157" t="s">
        <v>19</v>
      </c>
      <c r="F533" s="158" t="s">
        <v>711</v>
      </c>
      <c r="H533" s="159">
        <v>-1.242</v>
      </c>
      <c r="I533" s="160"/>
      <c r="L533" s="156"/>
      <c r="M533" s="161"/>
      <c r="T533" s="162"/>
      <c r="AT533" s="157" t="s">
        <v>221</v>
      </c>
      <c r="AU533" s="157" t="s">
        <v>83</v>
      </c>
      <c r="AV533" s="13" t="s">
        <v>83</v>
      </c>
      <c r="AW533" s="13" t="s">
        <v>34</v>
      </c>
      <c r="AX533" s="13" t="s">
        <v>74</v>
      </c>
      <c r="AY533" s="157" t="s">
        <v>210</v>
      </c>
    </row>
    <row r="534" spans="2:51" s="13" customFormat="1" ht="11.25">
      <c r="B534" s="156"/>
      <c r="D534" s="150" t="s">
        <v>221</v>
      </c>
      <c r="E534" s="157" t="s">
        <v>19</v>
      </c>
      <c r="F534" s="158" t="s">
        <v>712</v>
      </c>
      <c r="H534" s="159">
        <v>1.25</v>
      </c>
      <c r="I534" s="160"/>
      <c r="L534" s="156"/>
      <c r="M534" s="161"/>
      <c r="T534" s="162"/>
      <c r="AT534" s="157" t="s">
        <v>221</v>
      </c>
      <c r="AU534" s="157" t="s">
        <v>83</v>
      </c>
      <c r="AV534" s="13" t="s">
        <v>83</v>
      </c>
      <c r="AW534" s="13" t="s">
        <v>34</v>
      </c>
      <c r="AX534" s="13" t="s">
        <v>74</v>
      </c>
      <c r="AY534" s="157" t="s">
        <v>210</v>
      </c>
    </row>
    <row r="535" spans="2:51" s="13" customFormat="1" ht="11.25">
      <c r="B535" s="156"/>
      <c r="D535" s="150" t="s">
        <v>221</v>
      </c>
      <c r="E535" s="157" t="s">
        <v>19</v>
      </c>
      <c r="F535" s="158" t="s">
        <v>713</v>
      </c>
      <c r="H535" s="159">
        <v>1.457</v>
      </c>
      <c r="I535" s="160"/>
      <c r="L535" s="156"/>
      <c r="M535" s="161"/>
      <c r="T535" s="162"/>
      <c r="AT535" s="157" t="s">
        <v>221</v>
      </c>
      <c r="AU535" s="157" t="s">
        <v>83</v>
      </c>
      <c r="AV535" s="13" t="s">
        <v>83</v>
      </c>
      <c r="AW535" s="13" t="s">
        <v>34</v>
      </c>
      <c r="AX535" s="13" t="s">
        <v>74</v>
      </c>
      <c r="AY535" s="157" t="s">
        <v>210</v>
      </c>
    </row>
    <row r="536" spans="2:51" s="13" customFormat="1" ht="11.25">
      <c r="B536" s="156"/>
      <c r="D536" s="150" t="s">
        <v>221</v>
      </c>
      <c r="E536" s="157" t="s">
        <v>19</v>
      </c>
      <c r="F536" s="158" t="s">
        <v>714</v>
      </c>
      <c r="H536" s="159">
        <v>-1.804</v>
      </c>
      <c r="I536" s="160"/>
      <c r="L536" s="156"/>
      <c r="M536" s="161"/>
      <c r="T536" s="162"/>
      <c r="AT536" s="157" t="s">
        <v>221</v>
      </c>
      <c r="AU536" s="157" t="s">
        <v>83</v>
      </c>
      <c r="AV536" s="13" t="s">
        <v>83</v>
      </c>
      <c r="AW536" s="13" t="s">
        <v>34</v>
      </c>
      <c r="AX536" s="13" t="s">
        <v>74</v>
      </c>
      <c r="AY536" s="157" t="s">
        <v>210</v>
      </c>
    </row>
    <row r="537" spans="2:51" s="13" customFormat="1" ht="11.25">
      <c r="B537" s="156"/>
      <c r="D537" s="150" t="s">
        <v>221</v>
      </c>
      <c r="E537" s="157" t="s">
        <v>19</v>
      </c>
      <c r="F537" s="158" t="s">
        <v>715</v>
      </c>
      <c r="H537" s="159">
        <v>2.758</v>
      </c>
      <c r="I537" s="160"/>
      <c r="L537" s="156"/>
      <c r="M537" s="161"/>
      <c r="T537" s="162"/>
      <c r="AT537" s="157" t="s">
        <v>221</v>
      </c>
      <c r="AU537" s="157" t="s">
        <v>83</v>
      </c>
      <c r="AV537" s="13" t="s">
        <v>83</v>
      </c>
      <c r="AW537" s="13" t="s">
        <v>34</v>
      </c>
      <c r="AX537" s="13" t="s">
        <v>74</v>
      </c>
      <c r="AY537" s="157" t="s">
        <v>210</v>
      </c>
    </row>
    <row r="538" spans="2:51" s="12" customFormat="1" ht="11.25">
      <c r="B538" s="149"/>
      <c r="D538" s="150" t="s">
        <v>221</v>
      </c>
      <c r="E538" s="151" t="s">
        <v>19</v>
      </c>
      <c r="F538" s="152" t="s">
        <v>716</v>
      </c>
      <c r="H538" s="151" t="s">
        <v>19</v>
      </c>
      <c r="I538" s="153"/>
      <c r="L538" s="149"/>
      <c r="M538" s="154"/>
      <c r="T538" s="155"/>
      <c r="AT538" s="151" t="s">
        <v>221</v>
      </c>
      <c r="AU538" s="151" t="s">
        <v>83</v>
      </c>
      <c r="AV538" s="12" t="s">
        <v>81</v>
      </c>
      <c r="AW538" s="12" t="s">
        <v>34</v>
      </c>
      <c r="AX538" s="12" t="s">
        <v>74</v>
      </c>
      <c r="AY538" s="151" t="s">
        <v>210</v>
      </c>
    </row>
    <row r="539" spans="2:51" s="13" customFormat="1" ht="11.25">
      <c r="B539" s="156"/>
      <c r="D539" s="150" t="s">
        <v>221</v>
      </c>
      <c r="E539" s="157" t="s">
        <v>19</v>
      </c>
      <c r="F539" s="158" t="s">
        <v>717</v>
      </c>
      <c r="H539" s="159">
        <v>56.236</v>
      </c>
      <c r="I539" s="160"/>
      <c r="L539" s="156"/>
      <c r="M539" s="161"/>
      <c r="T539" s="162"/>
      <c r="AT539" s="157" t="s">
        <v>221</v>
      </c>
      <c r="AU539" s="157" t="s">
        <v>83</v>
      </c>
      <c r="AV539" s="13" t="s">
        <v>83</v>
      </c>
      <c r="AW539" s="13" t="s">
        <v>34</v>
      </c>
      <c r="AX539" s="13" t="s">
        <v>74</v>
      </c>
      <c r="AY539" s="157" t="s">
        <v>210</v>
      </c>
    </row>
    <row r="540" spans="2:51" s="15" customFormat="1" ht="11.25">
      <c r="B540" s="170"/>
      <c r="D540" s="150" t="s">
        <v>221</v>
      </c>
      <c r="E540" s="171" t="s">
        <v>19</v>
      </c>
      <c r="F540" s="172" t="s">
        <v>236</v>
      </c>
      <c r="H540" s="173">
        <v>545.702</v>
      </c>
      <c r="I540" s="174"/>
      <c r="L540" s="170"/>
      <c r="M540" s="175"/>
      <c r="T540" s="176"/>
      <c r="AT540" s="171" t="s">
        <v>221</v>
      </c>
      <c r="AU540" s="171" t="s">
        <v>83</v>
      </c>
      <c r="AV540" s="15" t="s">
        <v>217</v>
      </c>
      <c r="AW540" s="15" t="s">
        <v>34</v>
      </c>
      <c r="AX540" s="15" t="s">
        <v>81</v>
      </c>
      <c r="AY540" s="171" t="s">
        <v>210</v>
      </c>
    </row>
    <row r="541" spans="2:65" s="1" customFormat="1" ht="16.5" customHeight="1">
      <c r="B541" s="33"/>
      <c r="C541" s="132" t="s">
        <v>718</v>
      </c>
      <c r="D541" s="132" t="s">
        <v>212</v>
      </c>
      <c r="E541" s="133" t="s">
        <v>719</v>
      </c>
      <c r="F541" s="134" t="s">
        <v>720</v>
      </c>
      <c r="G541" s="135" t="s">
        <v>417</v>
      </c>
      <c r="H541" s="136">
        <v>287.625</v>
      </c>
      <c r="I541" s="137"/>
      <c r="J541" s="138">
        <f>ROUND(I541*H541,2)</f>
        <v>0</v>
      </c>
      <c r="K541" s="134" t="s">
        <v>216</v>
      </c>
      <c r="L541" s="33"/>
      <c r="M541" s="139" t="s">
        <v>19</v>
      </c>
      <c r="N541" s="140" t="s">
        <v>45</v>
      </c>
      <c r="P541" s="141">
        <f>O541*H541</f>
        <v>0</v>
      </c>
      <c r="Q541" s="141">
        <v>0</v>
      </c>
      <c r="R541" s="141">
        <f>Q541*H541</f>
        <v>0</v>
      </c>
      <c r="S541" s="141">
        <v>0</v>
      </c>
      <c r="T541" s="142">
        <f>S541*H541</f>
        <v>0</v>
      </c>
      <c r="AR541" s="143" t="s">
        <v>217</v>
      </c>
      <c r="AT541" s="143" t="s">
        <v>212</v>
      </c>
      <c r="AU541" s="143" t="s">
        <v>83</v>
      </c>
      <c r="AY541" s="18" t="s">
        <v>210</v>
      </c>
      <c r="BE541" s="144">
        <f>IF(N541="základní",J541,0)</f>
        <v>0</v>
      </c>
      <c r="BF541" s="144">
        <f>IF(N541="snížená",J541,0)</f>
        <v>0</v>
      </c>
      <c r="BG541" s="144">
        <f>IF(N541="zákl. přenesená",J541,0)</f>
        <v>0</v>
      </c>
      <c r="BH541" s="144">
        <f>IF(N541="sníž. přenesená",J541,0)</f>
        <v>0</v>
      </c>
      <c r="BI541" s="144">
        <f>IF(N541="nulová",J541,0)</f>
        <v>0</v>
      </c>
      <c r="BJ541" s="18" t="s">
        <v>81</v>
      </c>
      <c r="BK541" s="144">
        <f>ROUND(I541*H541,2)</f>
        <v>0</v>
      </c>
      <c r="BL541" s="18" t="s">
        <v>217</v>
      </c>
      <c r="BM541" s="143" t="s">
        <v>721</v>
      </c>
    </row>
    <row r="542" spans="2:47" s="1" customFormat="1" ht="11.25">
      <c r="B542" s="33"/>
      <c r="D542" s="145" t="s">
        <v>219</v>
      </c>
      <c r="F542" s="146" t="s">
        <v>722</v>
      </c>
      <c r="I542" s="147"/>
      <c r="L542" s="33"/>
      <c r="M542" s="148"/>
      <c r="T542" s="54"/>
      <c r="AT542" s="18" t="s">
        <v>219</v>
      </c>
      <c r="AU542" s="18" t="s">
        <v>83</v>
      </c>
    </row>
    <row r="543" spans="2:51" s="12" customFormat="1" ht="11.25">
      <c r="B543" s="149"/>
      <c r="D543" s="150" t="s">
        <v>221</v>
      </c>
      <c r="E543" s="151" t="s">
        <v>19</v>
      </c>
      <c r="F543" s="152" t="s">
        <v>723</v>
      </c>
      <c r="H543" s="151" t="s">
        <v>19</v>
      </c>
      <c r="I543" s="153"/>
      <c r="L543" s="149"/>
      <c r="M543" s="154"/>
      <c r="T543" s="155"/>
      <c r="AT543" s="151" t="s">
        <v>221</v>
      </c>
      <c r="AU543" s="151" t="s">
        <v>83</v>
      </c>
      <c r="AV543" s="12" t="s">
        <v>81</v>
      </c>
      <c r="AW543" s="12" t="s">
        <v>34</v>
      </c>
      <c r="AX543" s="12" t="s">
        <v>74</v>
      </c>
      <c r="AY543" s="151" t="s">
        <v>210</v>
      </c>
    </row>
    <row r="544" spans="2:51" s="13" customFormat="1" ht="11.25">
      <c r="B544" s="156"/>
      <c r="D544" s="150" t="s">
        <v>221</v>
      </c>
      <c r="E544" s="157" t="s">
        <v>19</v>
      </c>
      <c r="F544" s="158" t="s">
        <v>724</v>
      </c>
      <c r="H544" s="159">
        <v>13.95</v>
      </c>
      <c r="I544" s="160"/>
      <c r="L544" s="156"/>
      <c r="M544" s="161"/>
      <c r="T544" s="162"/>
      <c r="AT544" s="157" t="s">
        <v>221</v>
      </c>
      <c r="AU544" s="157" t="s">
        <v>83</v>
      </c>
      <c r="AV544" s="13" t="s">
        <v>83</v>
      </c>
      <c r="AW544" s="13" t="s">
        <v>34</v>
      </c>
      <c r="AX544" s="13" t="s">
        <v>74</v>
      </c>
      <c r="AY544" s="157" t="s">
        <v>210</v>
      </c>
    </row>
    <row r="545" spans="2:51" s="13" customFormat="1" ht="11.25">
      <c r="B545" s="156"/>
      <c r="D545" s="150" t="s">
        <v>221</v>
      </c>
      <c r="E545" s="157" t="s">
        <v>19</v>
      </c>
      <c r="F545" s="158" t="s">
        <v>725</v>
      </c>
      <c r="H545" s="159">
        <v>2.85</v>
      </c>
      <c r="I545" s="160"/>
      <c r="L545" s="156"/>
      <c r="M545" s="161"/>
      <c r="T545" s="162"/>
      <c r="AT545" s="157" t="s">
        <v>221</v>
      </c>
      <c r="AU545" s="157" t="s">
        <v>83</v>
      </c>
      <c r="AV545" s="13" t="s">
        <v>83</v>
      </c>
      <c r="AW545" s="13" t="s">
        <v>34</v>
      </c>
      <c r="AX545" s="13" t="s">
        <v>74</v>
      </c>
      <c r="AY545" s="157" t="s">
        <v>210</v>
      </c>
    </row>
    <row r="546" spans="2:51" s="13" customFormat="1" ht="11.25">
      <c r="B546" s="156"/>
      <c r="D546" s="150" t="s">
        <v>221</v>
      </c>
      <c r="E546" s="157" t="s">
        <v>19</v>
      </c>
      <c r="F546" s="158" t="s">
        <v>726</v>
      </c>
      <c r="H546" s="159">
        <v>2.1</v>
      </c>
      <c r="I546" s="160"/>
      <c r="L546" s="156"/>
      <c r="M546" s="161"/>
      <c r="T546" s="162"/>
      <c r="AT546" s="157" t="s">
        <v>221</v>
      </c>
      <c r="AU546" s="157" t="s">
        <v>83</v>
      </c>
      <c r="AV546" s="13" t="s">
        <v>83</v>
      </c>
      <c r="AW546" s="13" t="s">
        <v>34</v>
      </c>
      <c r="AX546" s="13" t="s">
        <v>74</v>
      </c>
      <c r="AY546" s="157" t="s">
        <v>210</v>
      </c>
    </row>
    <row r="547" spans="2:51" s="13" customFormat="1" ht="11.25">
      <c r="B547" s="156"/>
      <c r="D547" s="150" t="s">
        <v>221</v>
      </c>
      <c r="E547" s="157" t="s">
        <v>19</v>
      </c>
      <c r="F547" s="158" t="s">
        <v>727</v>
      </c>
      <c r="H547" s="159">
        <v>1.6</v>
      </c>
      <c r="I547" s="160"/>
      <c r="L547" s="156"/>
      <c r="M547" s="161"/>
      <c r="T547" s="162"/>
      <c r="AT547" s="157" t="s">
        <v>221</v>
      </c>
      <c r="AU547" s="157" t="s">
        <v>83</v>
      </c>
      <c r="AV547" s="13" t="s">
        <v>83</v>
      </c>
      <c r="AW547" s="13" t="s">
        <v>34</v>
      </c>
      <c r="AX547" s="13" t="s">
        <v>74</v>
      </c>
      <c r="AY547" s="157" t="s">
        <v>210</v>
      </c>
    </row>
    <row r="548" spans="2:51" s="13" customFormat="1" ht="11.25">
      <c r="B548" s="156"/>
      <c r="D548" s="150" t="s">
        <v>221</v>
      </c>
      <c r="E548" s="157" t="s">
        <v>19</v>
      </c>
      <c r="F548" s="158" t="s">
        <v>728</v>
      </c>
      <c r="H548" s="159">
        <v>2.7</v>
      </c>
      <c r="I548" s="160"/>
      <c r="L548" s="156"/>
      <c r="M548" s="161"/>
      <c r="T548" s="162"/>
      <c r="AT548" s="157" t="s">
        <v>221</v>
      </c>
      <c r="AU548" s="157" t="s">
        <v>83</v>
      </c>
      <c r="AV548" s="13" t="s">
        <v>83</v>
      </c>
      <c r="AW548" s="13" t="s">
        <v>34</v>
      </c>
      <c r="AX548" s="13" t="s">
        <v>74</v>
      </c>
      <c r="AY548" s="157" t="s">
        <v>210</v>
      </c>
    </row>
    <row r="549" spans="2:51" s="13" customFormat="1" ht="11.25">
      <c r="B549" s="156"/>
      <c r="D549" s="150" t="s">
        <v>221</v>
      </c>
      <c r="E549" s="157" t="s">
        <v>19</v>
      </c>
      <c r="F549" s="158" t="s">
        <v>729</v>
      </c>
      <c r="H549" s="159">
        <v>3.55</v>
      </c>
      <c r="I549" s="160"/>
      <c r="L549" s="156"/>
      <c r="M549" s="161"/>
      <c r="T549" s="162"/>
      <c r="AT549" s="157" t="s">
        <v>221</v>
      </c>
      <c r="AU549" s="157" t="s">
        <v>83</v>
      </c>
      <c r="AV549" s="13" t="s">
        <v>83</v>
      </c>
      <c r="AW549" s="13" t="s">
        <v>34</v>
      </c>
      <c r="AX549" s="13" t="s">
        <v>74</v>
      </c>
      <c r="AY549" s="157" t="s">
        <v>210</v>
      </c>
    </row>
    <row r="550" spans="2:51" s="14" customFormat="1" ht="11.25">
      <c r="B550" s="163"/>
      <c r="D550" s="150" t="s">
        <v>221</v>
      </c>
      <c r="E550" s="164" t="s">
        <v>19</v>
      </c>
      <c r="F550" s="165" t="s">
        <v>234</v>
      </c>
      <c r="H550" s="166">
        <v>26.750000000000004</v>
      </c>
      <c r="I550" s="167"/>
      <c r="L550" s="163"/>
      <c r="M550" s="168"/>
      <c r="T550" s="169"/>
      <c r="AT550" s="164" t="s">
        <v>221</v>
      </c>
      <c r="AU550" s="164" t="s">
        <v>83</v>
      </c>
      <c r="AV550" s="14" t="s">
        <v>91</v>
      </c>
      <c r="AW550" s="14" t="s">
        <v>34</v>
      </c>
      <c r="AX550" s="14" t="s">
        <v>74</v>
      </c>
      <c r="AY550" s="164" t="s">
        <v>210</v>
      </c>
    </row>
    <row r="551" spans="2:51" s="12" customFormat="1" ht="11.25">
      <c r="B551" s="149"/>
      <c r="D551" s="150" t="s">
        <v>221</v>
      </c>
      <c r="E551" s="151" t="s">
        <v>19</v>
      </c>
      <c r="F551" s="152" t="s">
        <v>730</v>
      </c>
      <c r="H551" s="151" t="s">
        <v>19</v>
      </c>
      <c r="I551" s="153"/>
      <c r="L551" s="149"/>
      <c r="M551" s="154"/>
      <c r="T551" s="155"/>
      <c r="AT551" s="151" t="s">
        <v>221</v>
      </c>
      <c r="AU551" s="151" t="s">
        <v>83</v>
      </c>
      <c r="AV551" s="12" t="s">
        <v>81</v>
      </c>
      <c r="AW551" s="12" t="s">
        <v>34</v>
      </c>
      <c r="AX551" s="12" t="s">
        <v>74</v>
      </c>
      <c r="AY551" s="151" t="s">
        <v>210</v>
      </c>
    </row>
    <row r="552" spans="2:51" s="13" customFormat="1" ht="11.25">
      <c r="B552" s="156"/>
      <c r="D552" s="150" t="s">
        <v>221</v>
      </c>
      <c r="E552" s="157" t="s">
        <v>19</v>
      </c>
      <c r="F552" s="158" t="s">
        <v>731</v>
      </c>
      <c r="H552" s="159">
        <v>0.53</v>
      </c>
      <c r="I552" s="160"/>
      <c r="L552" s="156"/>
      <c r="M552" s="161"/>
      <c r="T552" s="162"/>
      <c r="AT552" s="157" t="s">
        <v>221</v>
      </c>
      <c r="AU552" s="157" t="s">
        <v>83</v>
      </c>
      <c r="AV552" s="13" t="s">
        <v>83</v>
      </c>
      <c r="AW552" s="13" t="s">
        <v>34</v>
      </c>
      <c r="AX552" s="13" t="s">
        <v>74</v>
      </c>
      <c r="AY552" s="157" t="s">
        <v>210</v>
      </c>
    </row>
    <row r="553" spans="2:51" s="13" customFormat="1" ht="11.25">
      <c r="B553" s="156"/>
      <c r="D553" s="150" t="s">
        <v>221</v>
      </c>
      <c r="E553" s="157" t="s">
        <v>19</v>
      </c>
      <c r="F553" s="158" t="s">
        <v>732</v>
      </c>
      <c r="H553" s="159">
        <v>3.709</v>
      </c>
      <c r="I553" s="160"/>
      <c r="L553" s="156"/>
      <c r="M553" s="161"/>
      <c r="T553" s="162"/>
      <c r="AT553" s="157" t="s">
        <v>221</v>
      </c>
      <c r="AU553" s="157" t="s">
        <v>83</v>
      </c>
      <c r="AV553" s="13" t="s">
        <v>83</v>
      </c>
      <c r="AW553" s="13" t="s">
        <v>34</v>
      </c>
      <c r="AX553" s="13" t="s">
        <v>74</v>
      </c>
      <c r="AY553" s="157" t="s">
        <v>210</v>
      </c>
    </row>
    <row r="554" spans="2:51" s="13" customFormat="1" ht="11.25">
      <c r="B554" s="156"/>
      <c r="D554" s="150" t="s">
        <v>221</v>
      </c>
      <c r="E554" s="157" t="s">
        <v>19</v>
      </c>
      <c r="F554" s="158" t="s">
        <v>733</v>
      </c>
      <c r="H554" s="159">
        <v>3.709</v>
      </c>
      <c r="I554" s="160"/>
      <c r="L554" s="156"/>
      <c r="M554" s="161"/>
      <c r="T554" s="162"/>
      <c r="AT554" s="157" t="s">
        <v>221</v>
      </c>
      <c r="AU554" s="157" t="s">
        <v>83</v>
      </c>
      <c r="AV554" s="13" t="s">
        <v>83</v>
      </c>
      <c r="AW554" s="13" t="s">
        <v>34</v>
      </c>
      <c r="AX554" s="13" t="s">
        <v>74</v>
      </c>
      <c r="AY554" s="157" t="s">
        <v>210</v>
      </c>
    </row>
    <row r="555" spans="2:51" s="13" customFormat="1" ht="11.25">
      <c r="B555" s="156"/>
      <c r="D555" s="150" t="s">
        <v>221</v>
      </c>
      <c r="E555" s="157" t="s">
        <v>19</v>
      </c>
      <c r="F555" s="158" t="s">
        <v>734</v>
      </c>
      <c r="H555" s="159">
        <v>3.709</v>
      </c>
      <c r="I555" s="160"/>
      <c r="L555" s="156"/>
      <c r="M555" s="161"/>
      <c r="T555" s="162"/>
      <c r="AT555" s="157" t="s">
        <v>221</v>
      </c>
      <c r="AU555" s="157" t="s">
        <v>83</v>
      </c>
      <c r="AV555" s="13" t="s">
        <v>83</v>
      </c>
      <c r="AW555" s="13" t="s">
        <v>34</v>
      </c>
      <c r="AX555" s="13" t="s">
        <v>74</v>
      </c>
      <c r="AY555" s="157" t="s">
        <v>210</v>
      </c>
    </row>
    <row r="556" spans="2:51" s="13" customFormat="1" ht="11.25">
      <c r="B556" s="156"/>
      <c r="D556" s="150" t="s">
        <v>221</v>
      </c>
      <c r="E556" s="157" t="s">
        <v>19</v>
      </c>
      <c r="F556" s="158" t="s">
        <v>735</v>
      </c>
      <c r="H556" s="159">
        <v>8.45</v>
      </c>
      <c r="I556" s="160"/>
      <c r="L556" s="156"/>
      <c r="M556" s="161"/>
      <c r="T556" s="162"/>
      <c r="AT556" s="157" t="s">
        <v>221</v>
      </c>
      <c r="AU556" s="157" t="s">
        <v>83</v>
      </c>
      <c r="AV556" s="13" t="s">
        <v>83</v>
      </c>
      <c r="AW556" s="13" t="s">
        <v>34</v>
      </c>
      <c r="AX556" s="13" t="s">
        <v>74</v>
      </c>
      <c r="AY556" s="157" t="s">
        <v>210</v>
      </c>
    </row>
    <row r="557" spans="2:51" s="13" customFormat="1" ht="11.25">
      <c r="B557" s="156"/>
      <c r="D557" s="150" t="s">
        <v>221</v>
      </c>
      <c r="E557" s="157" t="s">
        <v>19</v>
      </c>
      <c r="F557" s="158" t="s">
        <v>736</v>
      </c>
      <c r="H557" s="159">
        <v>4.7</v>
      </c>
      <c r="I557" s="160"/>
      <c r="L557" s="156"/>
      <c r="M557" s="161"/>
      <c r="T557" s="162"/>
      <c r="AT557" s="157" t="s">
        <v>221</v>
      </c>
      <c r="AU557" s="157" t="s">
        <v>83</v>
      </c>
      <c r="AV557" s="13" t="s">
        <v>83</v>
      </c>
      <c r="AW557" s="13" t="s">
        <v>34</v>
      </c>
      <c r="AX557" s="13" t="s">
        <v>74</v>
      </c>
      <c r="AY557" s="157" t="s">
        <v>210</v>
      </c>
    </row>
    <row r="558" spans="2:51" s="13" customFormat="1" ht="11.25">
      <c r="B558" s="156"/>
      <c r="D558" s="150" t="s">
        <v>221</v>
      </c>
      <c r="E558" s="157" t="s">
        <v>19</v>
      </c>
      <c r="F558" s="158" t="s">
        <v>737</v>
      </c>
      <c r="H558" s="159">
        <v>5.8</v>
      </c>
      <c r="I558" s="160"/>
      <c r="L558" s="156"/>
      <c r="M558" s="161"/>
      <c r="T558" s="162"/>
      <c r="AT558" s="157" t="s">
        <v>221</v>
      </c>
      <c r="AU558" s="157" t="s">
        <v>83</v>
      </c>
      <c r="AV558" s="13" t="s">
        <v>83</v>
      </c>
      <c r="AW558" s="13" t="s">
        <v>34</v>
      </c>
      <c r="AX558" s="13" t="s">
        <v>74</v>
      </c>
      <c r="AY558" s="157" t="s">
        <v>210</v>
      </c>
    </row>
    <row r="559" spans="2:51" s="13" customFormat="1" ht="11.25">
      <c r="B559" s="156"/>
      <c r="D559" s="150" t="s">
        <v>221</v>
      </c>
      <c r="E559" s="157" t="s">
        <v>19</v>
      </c>
      <c r="F559" s="158" t="s">
        <v>738</v>
      </c>
      <c r="H559" s="159">
        <v>3.709</v>
      </c>
      <c r="I559" s="160"/>
      <c r="L559" s="156"/>
      <c r="M559" s="161"/>
      <c r="T559" s="162"/>
      <c r="AT559" s="157" t="s">
        <v>221</v>
      </c>
      <c r="AU559" s="157" t="s">
        <v>83</v>
      </c>
      <c r="AV559" s="13" t="s">
        <v>83</v>
      </c>
      <c r="AW559" s="13" t="s">
        <v>34</v>
      </c>
      <c r="AX559" s="13" t="s">
        <v>74</v>
      </c>
      <c r="AY559" s="157" t="s">
        <v>210</v>
      </c>
    </row>
    <row r="560" spans="2:51" s="13" customFormat="1" ht="11.25">
      <c r="B560" s="156"/>
      <c r="D560" s="150" t="s">
        <v>221</v>
      </c>
      <c r="E560" s="157" t="s">
        <v>19</v>
      </c>
      <c r="F560" s="158" t="s">
        <v>739</v>
      </c>
      <c r="H560" s="159">
        <v>6.3</v>
      </c>
      <c r="I560" s="160"/>
      <c r="L560" s="156"/>
      <c r="M560" s="161"/>
      <c r="T560" s="162"/>
      <c r="AT560" s="157" t="s">
        <v>221</v>
      </c>
      <c r="AU560" s="157" t="s">
        <v>83</v>
      </c>
      <c r="AV560" s="13" t="s">
        <v>83</v>
      </c>
      <c r="AW560" s="13" t="s">
        <v>34</v>
      </c>
      <c r="AX560" s="13" t="s">
        <v>74</v>
      </c>
      <c r="AY560" s="157" t="s">
        <v>210</v>
      </c>
    </row>
    <row r="561" spans="2:51" s="13" customFormat="1" ht="11.25">
      <c r="B561" s="156"/>
      <c r="D561" s="150" t="s">
        <v>221</v>
      </c>
      <c r="E561" s="157" t="s">
        <v>19</v>
      </c>
      <c r="F561" s="158" t="s">
        <v>740</v>
      </c>
      <c r="H561" s="159">
        <v>3.709</v>
      </c>
      <c r="I561" s="160"/>
      <c r="L561" s="156"/>
      <c r="M561" s="161"/>
      <c r="T561" s="162"/>
      <c r="AT561" s="157" t="s">
        <v>221</v>
      </c>
      <c r="AU561" s="157" t="s">
        <v>83</v>
      </c>
      <c r="AV561" s="13" t="s">
        <v>83</v>
      </c>
      <c r="AW561" s="13" t="s">
        <v>34</v>
      </c>
      <c r="AX561" s="13" t="s">
        <v>74</v>
      </c>
      <c r="AY561" s="157" t="s">
        <v>210</v>
      </c>
    </row>
    <row r="562" spans="2:51" s="13" customFormat="1" ht="11.25">
      <c r="B562" s="156"/>
      <c r="D562" s="150" t="s">
        <v>221</v>
      </c>
      <c r="E562" s="157" t="s">
        <v>19</v>
      </c>
      <c r="F562" s="158" t="s">
        <v>741</v>
      </c>
      <c r="H562" s="159">
        <v>1.3</v>
      </c>
      <c r="I562" s="160"/>
      <c r="L562" s="156"/>
      <c r="M562" s="161"/>
      <c r="T562" s="162"/>
      <c r="AT562" s="157" t="s">
        <v>221</v>
      </c>
      <c r="AU562" s="157" t="s">
        <v>83</v>
      </c>
      <c r="AV562" s="13" t="s">
        <v>83</v>
      </c>
      <c r="AW562" s="13" t="s">
        <v>34</v>
      </c>
      <c r="AX562" s="13" t="s">
        <v>74</v>
      </c>
      <c r="AY562" s="157" t="s">
        <v>210</v>
      </c>
    </row>
    <row r="563" spans="2:51" s="13" customFormat="1" ht="11.25">
      <c r="B563" s="156"/>
      <c r="D563" s="150" t="s">
        <v>221</v>
      </c>
      <c r="E563" s="157" t="s">
        <v>19</v>
      </c>
      <c r="F563" s="158" t="s">
        <v>742</v>
      </c>
      <c r="H563" s="159">
        <v>3.4</v>
      </c>
      <c r="I563" s="160"/>
      <c r="L563" s="156"/>
      <c r="M563" s="161"/>
      <c r="T563" s="162"/>
      <c r="AT563" s="157" t="s">
        <v>221</v>
      </c>
      <c r="AU563" s="157" t="s">
        <v>83</v>
      </c>
      <c r="AV563" s="13" t="s">
        <v>83</v>
      </c>
      <c r="AW563" s="13" t="s">
        <v>34</v>
      </c>
      <c r="AX563" s="13" t="s">
        <v>74</v>
      </c>
      <c r="AY563" s="157" t="s">
        <v>210</v>
      </c>
    </row>
    <row r="564" spans="2:51" s="13" customFormat="1" ht="11.25">
      <c r="B564" s="156"/>
      <c r="D564" s="150" t="s">
        <v>221</v>
      </c>
      <c r="E564" s="157" t="s">
        <v>19</v>
      </c>
      <c r="F564" s="158" t="s">
        <v>743</v>
      </c>
      <c r="H564" s="159">
        <v>2.6</v>
      </c>
      <c r="I564" s="160"/>
      <c r="L564" s="156"/>
      <c r="M564" s="161"/>
      <c r="T564" s="162"/>
      <c r="AT564" s="157" t="s">
        <v>221</v>
      </c>
      <c r="AU564" s="157" t="s">
        <v>83</v>
      </c>
      <c r="AV564" s="13" t="s">
        <v>83</v>
      </c>
      <c r="AW564" s="13" t="s">
        <v>34</v>
      </c>
      <c r="AX564" s="13" t="s">
        <v>74</v>
      </c>
      <c r="AY564" s="157" t="s">
        <v>210</v>
      </c>
    </row>
    <row r="565" spans="2:51" s="13" customFormat="1" ht="11.25">
      <c r="B565" s="156"/>
      <c r="D565" s="150" t="s">
        <v>221</v>
      </c>
      <c r="E565" s="157" t="s">
        <v>19</v>
      </c>
      <c r="F565" s="158" t="s">
        <v>744</v>
      </c>
      <c r="H565" s="159">
        <v>3.2</v>
      </c>
      <c r="I565" s="160"/>
      <c r="L565" s="156"/>
      <c r="M565" s="161"/>
      <c r="T565" s="162"/>
      <c r="AT565" s="157" t="s">
        <v>221</v>
      </c>
      <c r="AU565" s="157" t="s">
        <v>83</v>
      </c>
      <c r="AV565" s="13" t="s">
        <v>83</v>
      </c>
      <c r="AW565" s="13" t="s">
        <v>34</v>
      </c>
      <c r="AX565" s="13" t="s">
        <v>74</v>
      </c>
      <c r="AY565" s="157" t="s">
        <v>210</v>
      </c>
    </row>
    <row r="566" spans="2:51" s="13" customFormat="1" ht="11.25">
      <c r="B566" s="156"/>
      <c r="D566" s="150" t="s">
        <v>221</v>
      </c>
      <c r="E566" s="157" t="s">
        <v>19</v>
      </c>
      <c r="F566" s="158" t="s">
        <v>745</v>
      </c>
      <c r="H566" s="159">
        <v>1.265</v>
      </c>
      <c r="I566" s="160"/>
      <c r="L566" s="156"/>
      <c r="M566" s="161"/>
      <c r="T566" s="162"/>
      <c r="AT566" s="157" t="s">
        <v>221</v>
      </c>
      <c r="AU566" s="157" t="s">
        <v>83</v>
      </c>
      <c r="AV566" s="13" t="s">
        <v>83</v>
      </c>
      <c r="AW566" s="13" t="s">
        <v>34</v>
      </c>
      <c r="AX566" s="13" t="s">
        <v>74</v>
      </c>
      <c r="AY566" s="157" t="s">
        <v>210</v>
      </c>
    </row>
    <row r="567" spans="2:51" s="13" customFormat="1" ht="11.25">
      <c r="B567" s="156"/>
      <c r="D567" s="150" t="s">
        <v>221</v>
      </c>
      <c r="E567" s="157" t="s">
        <v>19</v>
      </c>
      <c r="F567" s="158" t="s">
        <v>746</v>
      </c>
      <c r="H567" s="159">
        <v>1.9</v>
      </c>
      <c r="I567" s="160"/>
      <c r="L567" s="156"/>
      <c r="M567" s="161"/>
      <c r="T567" s="162"/>
      <c r="AT567" s="157" t="s">
        <v>221</v>
      </c>
      <c r="AU567" s="157" t="s">
        <v>83</v>
      </c>
      <c r="AV567" s="13" t="s">
        <v>83</v>
      </c>
      <c r="AW567" s="13" t="s">
        <v>34</v>
      </c>
      <c r="AX567" s="13" t="s">
        <v>74</v>
      </c>
      <c r="AY567" s="157" t="s">
        <v>210</v>
      </c>
    </row>
    <row r="568" spans="2:51" s="13" customFormat="1" ht="11.25">
      <c r="B568" s="156"/>
      <c r="D568" s="150" t="s">
        <v>221</v>
      </c>
      <c r="E568" s="157" t="s">
        <v>19</v>
      </c>
      <c r="F568" s="158" t="s">
        <v>747</v>
      </c>
      <c r="H568" s="159">
        <v>1.45</v>
      </c>
      <c r="I568" s="160"/>
      <c r="L568" s="156"/>
      <c r="M568" s="161"/>
      <c r="T568" s="162"/>
      <c r="AT568" s="157" t="s">
        <v>221</v>
      </c>
      <c r="AU568" s="157" t="s">
        <v>83</v>
      </c>
      <c r="AV568" s="13" t="s">
        <v>83</v>
      </c>
      <c r="AW568" s="13" t="s">
        <v>34</v>
      </c>
      <c r="AX568" s="13" t="s">
        <v>74</v>
      </c>
      <c r="AY568" s="157" t="s">
        <v>210</v>
      </c>
    </row>
    <row r="569" spans="2:51" s="13" customFormat="1" ht="11.25">
      <c r="B569" s="156"/>
      <c r="D569" s="150" t="s">
        <v>221</v>
      </c>
      <c r="E569" s="157" t="s">
        <v>19</v>
      </c>
      <c r="F569" s="158" t="s">
        <v>748</v>
      </c>
      <c r="H569" s="159">
        <v>3.1</v>
      </c>
      <c r="I569" s="160"/>
      <c r="L569" s="156"/>
      <c r="M569" s="161"/>
      <c r="T569" s="162"/>
      <c r="AT569" s="157" t="s">
        <v>221</v>
      </c>
      <c r="AU569" s="157" t="s">
        <v>83</v>
      </c>
      <c r="AV569" s="13" t="s">
        <v>83</v>
      </c>
      <c r="AW569" s="13" t="s">
        <v>34</v>
      </c>
      <c r="AX569" s="13" t="s">
        <v>74</v>
      </c>
      <c r="AY569" s="157" t="s">
        <v>210</v>
      </c>
    </row>
    <row r="570" spans="2:51" s="13" customFormat="1" ht="11.25">
      <c r="B570" s="156"/>
      <c r="D570" s="150" t="s">
        <v>221</v>
      </c>
      <c r="E570" s="157" t="s">
        <v>19</v>
      </c>
      <c r="F570" s="158" t="s">
        <v>749</v>
      </c>
      <c r="H570" s="159">
        <v>0.95</v>
      </c>
      <c r="I570" s="160"/>
      <c r="L570" s="156"/>
      <c r="M570" s="161"/>
      <c r="T570" s="162"/>
      <c r="AT570" s="157" t="s">
        <v>221</v>
      </c>
      <c r="AU570" s="157" t="s">
        <v>83</v>
      </c>
      <c r="AV570" s="13" t="s">
        <v>83</v>
      </c>
      <c r="AW570" s="13" t="s">
        <v>34</v>
      </c>
      <c r="AX570" s="13" t="s">
        <v>74</v>
      </c>
      <c r="AY570" s="157" t="s">
        <v>210</v>
      </c>
    </row>
    <row r="571" spans="2:51" s="13" customFormat="1" ht="11.25">
      <c r="B571" s="156"/>
      <c r="D571" s="150" t="s">
        <v>221</v>
      </c>
      <c r="E571" s="157" t="s">
        <v>19</v>
      </c>
      <c r="F571" s="158" t="s">
        <v>750</v>
      </c>
      <c r="H571" s="159">
        <v>0.52</v>
      </c>
      <c r="I571" s="160"/>
      <c r="L571" s="156"/>
      <c r="M571" s="161"/>
      <c r="T571" s="162"/>
      <c r="AT571" s="157" t="s">
        <v>221</v>
      </c>
      <c r="AU571" s="157" t="s">
        <v>83</v>
      </c>
      <c r="AV571" s="13" t="s">
        <v>83</v>
      </c>
      <c r="AW571" s="13" t="s">
        <v>34</v>
      </c>
      <c r="AX571" s="13" t="s">
        <v>74</v>
      </c>
      <c r="AY571" s="157" t="s">
        <v>210</v>
      </c>
    </row>
    <row r="572" spans="2:51" s="13" customFormat="1" ht="11.25">
      <c r="B572" s="156"/>
      <c r="D572" s="150" t="s">
        <v>221</v>
      </c>
      <c r="E572" s="157" t="s">
        <v>19</v>
      </c>
      <c r="F572" s="158" t="s">
        <v>751</v>
      </c>
      <c r="H572" s="159">
        <v>3.95</v>
      </c>
      <c r="I572" s="160"/>
      <c r="L572" s="156"/>
      <c r="M572" s="161"/>
      <c r="T572" s="162"/>
      <c r="AT572" s="157" t="s">
        <v>221</v>
      </c>
      <c r="AU572" s="157" t="s">
        <v>83</v>
      </c>
      <c r="AV572" s="13" t="s">
        <v>83</v>
      </c>
      <c r="AW572" s="13" t="s">
        <v>34</v>
      </c>
      <c r="AX572" s="13" t="s">
        <v>74</v>
      </c>
      <c r="AY572" s="157" t="s">
        <v>210</v>
      </c>
    </row>
    <row r="573" spans="2:51" s="13" customFormat="1" ht="11.25">
      <c r="B573" s="156"/>
      <c r="D573" s="150" t="s">
        <v>221</v>
      </c>
      <c r="E573" s="157" t="s">
        <v>19</v>
      </c>
      <c r="F573" s="158" t="s">
        <v>752</v>
      </c>
      <c r="H573" s="159">
        <v>3.1</v>
      </c>
      <c r="I573" s="160"/>
      <c r="L573" s="156"/>
      <c r="M573" s="161"/>
      <c r="T573" s="162"/>
      <c r="AT573" s="157" t="s">
        <v>221</v>
      </c>
      <c r="AU573" s="157" t="s">
        <v>83</v>
      </c>
      <c r="AV573" s="13" t="s">
        <v>83</v>
      </c>
      <c r="AW573" s="13" t="s">
        <v>34</v>
      </c>
      <c r="AX573" s="13" t="s">
        <v>74</v>
      </c>
      <c r="AY573" s="157" t="s">
        <v>210</v>
      </c>
    </row>
    <row r="574" spans="2:51" s="13" customFormat="1" ht="11.25">
      <c r="B574" s="156"/>
      <c r="D574" s="150" t="s">
        <v>221</v>
      </c>
      <c r="E574" s="157" t="s">
        <v>19</v>
      </c>
      <c r="F574" s="158" t="s">
        <v>753</v>
      </c>
      <c r="H574" s="159">
        <v>0.49</v>
      </c>
      <c r="I574" s="160"/>
      <c r="L574" s="156"/>
      <c r="M574" s="161"/>
      <c r="T574" s="162"/>
      <c r="AT574" s="157" t="s">
        <v>221</v>
      </c>
      <c r="AU574" s="157" t="s">
        <v>83</v>
      </c>
      <c r="AV574" s="13" t="s">
        <v>83</v>
      </c>
      <c r="AW574" s="13" t="s">
        <v>34</v>
      </c>
      <c r="AX574" s="13" t="s">
        <v>74</v>
      </c>
      <c r="AY574" s="157" t="s">
        <v>210</v>
      </c>
    </row>
    <row r="575" spans="2:51" s="13" customFormat="1" ht="11.25">
      <c r="B575" s="156"/>
      <c r="D575" s="150" t="s">
        <v>221</v>
      </c>
      <c r="E575" s="157" t="s">
        <v>19</v>
      </c>
      <c r="F575" s="158" t="s">
        <v>754</v>
      </c>
      <c r="H575" s="159">
        <v>5.5</v>
      </c>
      <c r="I575" s="160"/>
      <c r="L575" s="156"/>
      <c r="M575" s="161"/>
      <c r="T575" s="162"/>
      <c r="AT575" s="157" t="s">
        <v>221</v>
      </c>
      <c r="AU575" s="157" t="s">
        <v>83</v>
      </c>
      <c r="AV575" s="13" t="s">
        <v>83</v>
      </c>
      <c r="AW575" s="13" t="s">
        <v>34</v>
      </c>
      <c r="AX575" s="13" t="s">
        <v>74</v>
      </c>
      <c r="AY575" s="157" t="s">
        <v>210</v>
      </c>
    </row>
    <row r="576" spans="2:51" s="13" customFormat="1" ht="11.25">
      <c r="B576" s="156"/>
      <c r="D576" s="150" t="s">
        <v>221</v>
      </c>
      <c r="E576" s="157" t="s">
        <v>19</v>
      </c>
      <c r="F576" s="158" t="s">
        <v>755</v>
      </c>
      <c r="H576" s="159">
        <v>6.1</v>
      </c>
      <c r="I576" s="160"/>
      <c r="L576" s="156"/>
      <c r="M576" s="161"/>
      <c r="T576" s="162"/>
      <c r="AT576" s="157" t="s">
        <v>221</v>
      </c>
      <c r="AU576" s="157" t="s">
        <v>83</v>
      </c>
      <c r="AV576" s="13" t="s">
        <v>83</v>
      </c>
      <c r="AW576" s="13" t="s">
        <v>34</v>
      </c>
      <c r="AX576" s="13" t="s">
        <v>74</v>
      </c>
      <c r="AY576" s="157" t="s">
        <v>210</v>
      </c>
    </row>
    <row r="577" spans="2:51" s="13" customFormat="1" ht="11.25">
      <c r="B577" s="156"/>
      <c r="D577" s="150" t="s">
        <v>221</v>
      </c>
      <c r="E577" s="157" t="s">
        <v>19</v>
      </c>
      <c r="F577" s="158" t="s">
        <v>756</v>
      </c>
      <c r="H577" s="159">
        <v>11.45</v>
      </c>
      <c r="I577" s="160"/>
      <c r="L577" s="156"/>
      <c r="M577" s="161"/>
      <c r="T577" s="162"/>
      <c r="AT577" s="157" t="s">
        <v>221</v>
      </c>
      <c r="AU577" s="157" t="s">
        <v>83</v>
      </c>
      <c r="AV577" s="13" t="s">
        <v>83</v>
      </c>
      <c r="AW577" s="13" t="s">
        <v>34</v>
      </c>
      <c r="AX577" s="13" t="s">
        <v>74</v>
      </c>
      <c r="AY577" s="157" t="s">
        <v>210</v>
      </c>
    </row>
    <row r="578" spans="2:51" s="13" customFormat="1" ht="11.25">
      <c r="B578" s="156"/>
      <c r="D578" s="150" t="s">
        <v>221</v>
      </c>
      <c r="E578" s="157" t="s">
        <v>19</v>
      </c>
      <c r="F578" s="158" t="s">
        <v>757</v>
      </c>
      <c r="H578" s="159">
        <v>2.7</v>
      </c>
      <c r="I578" s="160"/>
      <c r="L578" s="156"/>
      <c r="M578" s="161"/>
      <c r="T578" s="162"/>
      <c r="AT578" s="157" t="s">
        <v>221</v>
      </c>
      <c r="AU578" s="157" t="s">
        <v>83</v>
      </c>
      <c r="AV578" s="13" t="s">
        <v>83</v>
      </c>
      <c r="AW578" s="13" t="s">
        <v>34</v>
      </c>
      <c r="AX578" s="13" t="s">
        <v>74</v>
      </c>
      <c r="AY578" s="157" t="s">
        <v>210</v>
      </c>
    </row>
    <row r="579" spans="2:51" s="13" customFormat="1" ht="11.25">
      <c r="B579" s="156"/>
      <c r="D579" s="150" t="s">
        <v>221</v>
      </c>
      <c r="E579" s="157" t="s">
        <v>19</v>
      </c>
      <c r="F579" s="158" t="s">
        <v>758</v>
      </c>
      <c r="H579" s="159">
        <v>1.67</v>
      </c>
      <c r="I579" s="160"/>
      <c r="L579" s="156"/>
      <c r="M579" s="161"/>
      <c r="T579" s="162"/>
      <c r="AT579" s="157" t="s">
        <v>221</v>
      </c>
      <c r="AU579" s="157" t="s">
        <v>83</v>
      </c>
      <c r="AV579" s="13" t="s">
        <v>83</v>
      </c>
      <c r="AW579" s="13" t="s">
        <v>34</v>
      </c>
      <c r="AX579" s="13" t="s">
        <v>74</v>
      </c>
      <c r="AY579" s="157" t="s">
        <v>210</v>
      </c>
    </row>
    <row r="580" spans="2:51" s="13" customFormat="1" ht="11.25">
      <c r="B580" s="156"/>
      <c r="D580" s="150" t="s">
        <v>221</v>
      </c>
      <c r="E580" s="157" t="s">
        <v>19</v>
      </c>
      <c r="F580" s="158" t="s">
        <v>759</v>
      </c>
      <c r="H580" s="159">
        <v>3.93</v>
      </c>
      <c r="I580" s="160"/>
      <c r="L580" s="156"/>
      <c r="M580" s="161"/>
      <c r="T580" s="162"/>
      <c r="AT580" s="157" t="s">
        <v>221</v>
      </c>
      <c r="AU580" s="157" t="s">
        <v>83</v>
      </c>
      <c r="AV580" s="13" t="s">
        <v>83</v>
      </c>
      <c r="AW580" s="13" t="s">
        <v>34</v>
      </c>
      <c r="AX580" s="13" t="s">
        <v>74</v>
      </c>
      <c r="AY580" s="157" t="s">
        <v>210</v>
      </c>
    </row>
    <row r="581" spans="2:51" s="13" customFormat="1" ht="11.25">
      <c r="B581" s="156"/>
      <c r="D581" s="150" t="s">
        <v>221</v>
      </c>
      <c r="E581" s="157" t="s">
        <v>19</v>
      </c>
      <c r="F581" s="158" t="s">
        <v>760</v>
      </c>
      <c r="H581" s="159">
        <v>2.875</v>
      </c>
      <c r="I581" s="160"/>
      <c r="L581" s="156"/>
      <c r="M581" s="161"/>
      <c r="T581" s="162"/>
      <c r="AT581" s="157" t="s">
        <v>221</v>
      </c>
      <c r="AU581" s="157" t="s">
        <v>83</v>
      </c>
      <c r="AV581" s="13" t="s">
        <v>83</v>
      </c>
      <c r="AW581" s="13" t="s">
        <v>34</v>
      </c>
      <c r="AX581" s="13" t="s">
        <v>74</v>
      </c>
      <c r="AY581" s="157" t="s">
        <v>210</v>
      </c>
    </row>
    <row r="582" spans="2:51" s="13" customFormat="1" ht="11.25">
      <c r="B582" s="156"/>
      <c r="D582" s="150" t="s">
        <v>221</v>
      </c>
      <c r="E582" s="157" t="s">
        <v>19</v>
      </c>
      <c r="F582" s="158" t="s">
        <v>761</v>
      </c>
      <c r="H582" s="159">
        <v>2.2</v>
      </c>
      <c r="I582" s="160"/>
      <c r="L582" s="156"/>
      <c r="M582" s="161"/>
      <c r="T582" s="162"/>
      <c r="AT582" s="157" t="s">
        <v>221</v>
      </c>
      <c r="AU582" s="157" t="s">
        <v>83</v>
      </c>
      <c r="AV582" s="13" t="s">
        <v>83</v>
      </c>
      <c r="AW582" s="13" t="s">
        <v>34</v>
      </c>
      <c r="AX582" s="13" t="s">
        <v>74</v>
      </c>
      <c r="AY582" s="157" t="s">
        <v>210</v>
      </c>
    </row>
    <row r="583" spans="2:51" s="13" customFormat="1" ht="11.25">
      <c r="B583" s="156"/>
      <c r="D583" s="150" t="s">
        <v>221</v>
      </c>
      <c r="E583" s="157" t="s">
        <v>19</v>
      </c>
      <c r="F583" s="158" t="s">
        <v>762</v>
      </c>
      <c r="H583" s="159">
        <v>1.2</v>
      </c>
      <c r="I583" s="160"/>
      <c r="L583" s="156"/>
      <c r="M583" s="161"/>
      <c r="T583" s="162"/>
      <c r="AT583" s="157" t="s">
        <v>221</v>
      </c>
      <c r="AU583" s="157" t="s">
        <v>83</v>
      </c>
      <c r="AV583" s="13" t="s">
        <v>83</v>
      </c>
      <c r="AW583" s="13" t="s">
        <v>34</v>
      </c>
      <c r="AX583" s="13" t="s">
        <v>74</v>
      </c>
      <c r="AY583" s="157" t="s">
        <v>210</v>
      </c>
    </row>
    <row r="584" spans="2:51" s="13" customFormat="1" ht="11.25">
      <c r="B584" s="156"/>
      <c r="D584" s="150" t="s">
        <v>221</v>
      </c>
      <c r="E584" s="157" t="s">
        <v>19</v>
      </c>
      <c r="F584" s="158" t="s">
        <v>763</v>
      </c>
      <c r="H584" s="159">
        <v>0.5</v>
      </c>
      <c r="I584" s="160"/>
      <c r="L584" s="156"/>
      <c r="M584" s="161"/>
      <c r="T584" s="162"/>
      <c r="AT584" s="157" t="s">
        <v>221</v>
      </c>
      <c r="AU584" s="157" t="s">
        <v>83</v>
      </c>
      <c r="AV584" s="13" t="s">
        <v>83</v>
      </c>
      <c r="AW584" s="13" t="s">
        <v>34</v>
      </c>
      <c r="AX584" s="13" t="s">
        <v>74</v>
      </c>
      <c r="AY584" s="157" t="s">
        <v>210</v>
      </c>
    </row>
    <row r="585" spans="2:51" s="13" customFormat="1" ht="11.25">
      <c r="B585" s="156"/>
      <c r="D585" s="150" t="s">
        <v>221</v>
      </c>
      <c r="E585" s="157" t="s">
        <v>19</v>
      </c>
      <c r="F585" s="158" t="s">
        <v>764</v>
      </c>
      <c r="H585" s="159">
        <v>2.875</v>
      </c>
      <c r="I585" s="160"/>
      <c r="L585" s="156"/>
      <c r="M585" s="161"/>
      <c r="T585" s="162"/>
      <c r="AT585" s="157" t="s">
        <v>221</v>
      </c>
      <c r="AU585" s="157" t="s">
        <v>83</v>
      </c>
      <c r="AV585" s="13" t="s">
        <v>83</v>
      </c>
      <c r="AW585" s="13" t="s">
        <v>34</v>
      </c>
      <c r="AX585" s="13" t="s">
        <v>74</v>
      </c>
      <c r="AY585" s="157" t="s">
        <v>210</v>
      </c>
    </row>
    <row r="586" spans="2:51" s="13" customFormat="1" ht="11.25">
      <c r="B586" s="156"/>
      <c r="D586" s="150" t="s">
        <v>221</v>
      </c>
      <c r="E586" s="157" t="s">
        <v>19</v>
      </c>
      <c r="F586" s="158" t="s">
        <v>765</v>
      </c>
      <c r="H586" s="159">
        <v>5.8</v>
      </c>
      <c r="I586" s="160"/>
      <c r="L586" s="156"/>
      <c r="M586" s="161"/>
      <c r="T586" s="162"/>
      <c r="AT586" s="157" t="s">
        <v>221</v>
      </c>
      <c r="AU586" s="157" t="s">
        <v>83</v>
      </c>
      <c r="AV586" s="13" t="s">
        <v>83</v>
      </c>
      <c r="AW586" s="13" t="s">
        <v>34</v>
      </c>
      <c r="AX586" s="13" t="s">
        <v>74</v>
      </c>
      <c r="AY586" s="157" t="s">
        <v>210</v>
      </c>
    </row>
    <row r="587" spans="2:51" s="13" customFormat="1" ht="11.25">
      <c r="B587" s="156"/>
      <c r="D587" s="150" t="s">
        <v>221</v>
      </c>
      <c r="E587" s="157" t="s">
        <v>19</v>
      </c>
      <c r="F587" s="158" t="s">
        <v>766</v>
      </c>
      <c r="H587" s="159">
        <v>1.9</v>
      </c>
      <c r="I587" s="160"/>
      <c r="L587" s="156"/>
      <c r="M587" s="161"/>
      <c r="T587" s="162"/>
      <c r="AT587" s="157" t="s">
        <v>221</v>
      </c>
      <c r="AU587" s="157" t="s">
        <v>83</v>
      </c>
      <c r="AV587" s="13" t="s">
        <v>83</v>
      </c>
      <c r="AW587" s="13" t="s">
        <v>34</v>
      </c>
      <c r="AX587" s="13" t="s">
        <v>74</v>
      </c>
      <c r="AY587" s="157" t="s">
        <v>210</v>
      </c>
    </row>
    <row r="588" spans="2:51" s="13" customFormat="1" ht="11.25">
      <c r="B588" s="156"/>
      <c r="D588" s="150" t="s">
        <v>221</v>
      </c>
      <c r="E588" s="157" t="s">
        <v>19</v>
      </c>
      <c r="F588" s="158" t="s">
        <v>767</v>
      </c>
      <c r="H588" s="159">
        <v>1.2</v>
      </c>
      <c r="I588" s="160"/>
      <c r="L588" s="156"/>
      <c r="M588" s="161"/>
      <c r="T588" s="162"/>
      <c r="AT588" s="157" t="s">
        <v>221</v>
      </c>
      <c r="AU588" s="157" t="s">
        <v>83</v>
      </c>
      <c r="AV588" s="13" t="s">
        <v>83</v>
      </c>
      <c r="AW588" s="13" t="s">
        <v>34</v>
      </c>
      <c r="AX588" s="13" t="s">
        <v>74</v>
      </c>
      <c r="AY588" s="157" t="s">
        <v>210</v>
      </c>
    </row>
    <row r="589" spans="2:51" s="13" customFormat="1" ht="11.25">
      <c r="B589" s="156"/>
      <c r="D589" s="150" t="s">
        <v>221</v>
      </c>
      <c r="E589" s="157" t="s">
        <v>19</v>
      </c>
      <c r="F589" s="158" t="s">
        <v>768</v>
      </c>
      <c r="H589" s="159">
        <v>2.875</v>
      </c>
      <c r="I589" s="160"/>
      <c r="L589" s="156"/>
      <c r="M589" s="161"/>
      <c r="T589" s="162"/>
      <c r="AT589" s="157" t="s">
        <v>221</v>
      </c>
      <c r="AU589" s="157" t="s">
        <v>83</v>
      </c>
      <c r="AV589" s="13" t="s">
        <v>83</v>
      </c>
      <c r="AW589" s="13" t="s">
        <v>34</v>
      </c>
      <c r="AX589" s="13" t="s">
        <v>74</v>
      </c>
      <c r="AY589" s="157" t="s">
        <v>210</v>
      </c>
    </row>
    <row r="590" spans="2:51" s="13" customFormat="1" ht="11.25">
      <c r="B590" s="156"/>
      <c r="D590" s="150" t="s">
        <v>221</v>
      </c>
      <c r="E590" s="157" t="s">
        <v>19</v>
      </c>
      <c r="F590" s="158" t="s">
        <v>769</v>
      </c>
      <c r="H590" s="159">
        <v>2.2</v>
      </c>
      <c r="I590" s="160"/>
      <c r="L590" s="156"/>
      <c r="M590" s="161"/>
      <c r="T590" s="162"/>
      <c r="AT590" s="157" t="s">
        <v>221</v>
      </c>
      <c r="AU590" s="157" t="s">
        <v>83</v>
      </c>
      <c r="AV590" s="13" t="s">
        <v>83</v>
      </c>
      <c r="AW590" s="13" t="s">
        <v>34</v>
      </c>
      <c r="AX590" s="13" t="s">
        <v>74</v>
      </c>
      <c r="AY590" s="157" t="s">
        <v>210</v>
      </c>
    </row>
    <row r="591" spans="2:51" s="13" customFormat="1" ht="11.25">
      <c r="B591" s="156"/>
      <c r="D591" s="150" t="s">
        <v>221</v>
      </c>
      <c r="E591" s="157" t="s">
        <v>19</v>
      </c>
      <c r="F591" s="158" t="s">
        <v>770</v>
      </c>
      <c r="H591" s="159">
        <v>6</v>
      </c>
      <c r="I591" s="160"/>
      <c r="L591" s="156"/>
      <c r="M591" s="161"/>
      <c r="T591" s="162"/>
      <c r="AT591" s="157" t="s">
        <v>221</v>
      </c>
      <c r="AU591" s="157" t="s">
        <v>83</v>
      </c>
      <c r="AV591" s="13" t="s">
        <v>83</v>
      </c>
      <c r="AW591" s="13" t="s">
        <v>34</v>
      </c>
      <c r="AX591" s="13" t="s">
        <v>74</v>
      </c>
      <c r="AY591" s="157" t="s">
        <v>210</v>
      </c>
    </row>
    <row r="592" spans="2:51" s="13" customFormat="1" ht="11.25">
      <c r="B592" s="156"/>
      <c r="D592" s="150" t="s">
        <v>221</v>
      </c>
      <c r="E592" s="157" t="s">
        <v>19</v>
      </c>
      <c r="F592" s="158" t="s">
        <v>771</v>
      </c>
      <c r="H592" s="159">
        <v>7.2</v>
      </c>
      <c r="I592" s="160"/>
      <c r="L592" s="156"/>
      <c r="M592" s="161"/>
      <c r="T592" s="162"/>
      <c r="AT592" s="157" t="s">
        <v>221</v>
      </c>
      <c r="AU592" s="157" t="s">
        <v>83</v>
      </c>
      <c r="AV592" s="13" t="s">
        <v>83</v>
      </c>
      <c r="AW592" s="13" t="s">
        <v>34</v>
      </c>
      <c r="AX592" s="13" t="s">
        <v>74</v>
      </c>
      <c r="AY592" s="157" t="s">
        <v>210</v>
      </c>
    </row>
    <row r="593" spans="2:51" s="13" customFormat="1" ht="11.25">
      <c r="B593" s="156"/>
      <c r="D593" s="150" t="s">
        <v>221</v>
      </c>
      <c r="E593" s="157" t="s">
        <v>19</v>
      </c>
      <c r="F593" s="158" t="s">
        <v>772</v>
      </c>
      <c r="H593" s="159">
        <v>3.6</v>
      </c>
      <c r="I593" s="160"/>
      <c r="L593" s="156"/>
      <c r="M593" s="161"/>
      <c r="T593" s="162"/>
      <c r="AT593" s="157" t="s">
        <v>221</v>
      </c>
      <c r="AU593" s="157" t="s">
        <v>83</v>
      </c>
      <c r="AV593" s="13" t="s">
        <v>83</v>
      </c>
      <c r="AW593" s="13" t="s">
        <v>34</v>
      </c>
      <c r="AX593" s="13" t="s">
        <v>74</v>
      </c>
      <c r="AY593" s="157" t="s">
        <v>210</v>
      </c>
    </row>
    <row r="594" spans="2:51" s="13" customFormat="1" ht="11.25">
      <c r="B594" s="156"/>
      <c r="D594" s="150" t="s">
        <v>221</v>
      </c>
      <c r="E594" s="157" t="s">
        <v>19</v>
      </c>
      <c r="F594" s="158" t="s">
        <v>773</v>
      </c>
      <c r="H594" s="159">
        <v>2.75</v>
      </c>
      <c r="I594" s="160"/>
      <c r="L594" s="156"/>
      <c r="M594" s="161"/>
      <c r="T594" s="162"/>
      <c r="AT594" s="157" t="s">
        <v>221</v>
      </c>
      <c r="AU594" s="157" t="s">
        <v>83</v>
      </c>
      <c r="AV594" s="13" t="s">
        <v>83</v>
      </c>
      <c r="AW594" s="13" t="s">
        <v>34</v>
      </c>
      <c r="AX594" s="13" t="s">
        <v>74</v>
      </c>
      <c r="AY594" s="157" t="s">
        <v>210</v>
      </c>
    </row>
    <row r="595" spans="2:51" s="13" customFormat="1" ht="11.25">
      <c r="B595" s="156"/>
      <c r="D595" s="150" t="s">
        <v>221</v>
      </c>
      <c r="E595" s="157" t="s">
        <v>19</v>
      </c>
      <c r="F595" s="158" t="s">
        <v>774</v>
      </c>
      <c r="H595" s="159">
        <v>0.55</v>
      </c>
      <c r="I595" s="160"/>
      <c r="L595" s="156"/>
      <c r="M595" s="161"/>
      <c r="T595" s="162"/>
      <c r="AT595" s="157" t="s">
        <v>221</v>
      </c>
      <c r="AU595" s="157" t="s">
        <v>83</v>
      </c>
      <c r="AV595" s="13" t="s">
        <v>83</v>
      </c>
      <c r="AW595" s="13" t="s">
        <v>34</v>
      </c>
      <c r="AX595" s="13" t="s">
        <v>74</v>
      </c>
      <c r="AY595" s="157" t="s">
        <v>210</v>
      </c>
    </row>
    <row r="596" spans="2:51" s="13" customFormat="1" ht="11.25">
      <c r="B596" s="156"/>
      <c r="D596" s="150" t="s">
        <v>221</v>
      </c>
      <c r="E596" s="157" t="s">
        <v>19</v>
      </c>
      <c r="F596" s="158" t="s">
        <v>775</v>
      </c>
      <c r="H596" s="159">
        <v>0.75</v>
      </c>
      <c r="I596" s="160"/>
      <c r="L596" s="156"/>
      <c r="M596" s="161"/>
      <c r="T596" s="162"/>
      <c r="AT596" s="157" t="s">
        <v>221</v>
      </c>
      <c r="AU596" s="157" t="s">
        <v>83</v>
      </c>
      <c r="AV596" s="13" t="s">
        <v>83</v>
      </c>
      <c r="AW596" s="13" t="s">
        <v>34</v>
      </c>
      <c r="AX596" s="13" t="s">
        <v>74</v>
      </c>
      <c r="AY596" s="157" t="s">
        <v>210</v>
      </c>
    </row>
    <row r="597" spans="2:51" s="13" customFormat="1" ht="11.25">
      <c r="B597" s="156"/>
      <c r="D597" s="150" t="s">
        <v>221</v>
      </c>
      <c r="E597" s="157" t="s">
        <v>19</v>
      </c>
      <c r="F597" s="158" t="s">
        <v>776</v>
      </c>
      <c r="H597" s="159">
        <v>0.75</v>
      </c>
      <c r="I597" s="160"/>
      <c r="L597" s="156"/>
      <c r="M597" s="161"/>
      <c r="T597" s="162"/>
      <c r="AT597" s="157" t="s">
        <v>221</v>
      </c>
      <c r="AU597" s="157" t="s">
        <v>83</v>
      </c>
      <c r="AV597" s="13" t="s">
        <v>83</v>
      </c>
      <c r="AW597" s="13" t="s">
        <v>34</v>
      </c>
      <c r="AX597" s="13" t="s">
        <v>74</v>
      </c>
      <c r="AY597" s="157" t="s">
        <v>210</v>
      </c>
    </row>
    <row r="598" spans="2:51" s="13" customFormat="1" ht="11.25">
      <c r="B598" s="156"/>
      <c r="D598" s="150" t="s">
        <v>221</v>
      </c>
      <c r="E598" s="157" t="s">
        <v>19</v>
      </c>
      <c r="F598" s="158" t="s">
        <v>777</v>
      </c>
      <c r="H598" s="159">
        <v>5.5</v>
      </c>
      <c r="I598" s="160"/>
      <c r="L598" s="156"/>
      <c r="M598" s="161"/>
      <c r="T598" s="162"/>
      <c r="AT598" s="157" t="s">
        <v>221</v>
      </c>
      <c r="AU598" s="157" t="s">
        <v>83</v>
      </c>
      <c r="AV598" s="13" t="s">
        <v>83</v>
      </c>
      <c r="AW598" s="13" t="s">
        <v>34</v>
      </c>
      <c r="AX598" s="13" t="s">
        <v>74</v>
      </c>
      <c r="AY598" s="157" t="s">
        <v>210</v>
      </c>
    </row>
    <row r="599" spans="2:51" s="13" customFormat="1" ht="11.25">
      <c r="B599" s="156"/>
      <c r="D599" s="150" t="s">
        <v>221</v>
      </c>
      <c r="E599" s="157" t="s">
        <v>19</v>
      </c>
      <c r="F599" s="158" t="s">
        <v>778</v>
      </c>
      <c r="H599" s="159">
        <v>2.9</v>
      </c>
      <c r="I599" s="160"/>
      <c r="L599" s="156"/>
      <c r="M599" s="161"/>
      <c r="T599" s="162"/>
      <c r="AT599" s="157" t="s">
        <v>221</v>
      </c>
      <c r="AU599" s="157" t="s">
        <v>83</v>
      </c>
      <c r="AV599" s="13" t="s">
        <v>83</v>
      </c>
      <c r="AW599" s="13" t="s">
        <v>34</v>
      </c>
      <c r="AX599" s="13" t="s">
        <v>74</v>
      </c>
      <c r="AY599" s="157" t="s">
        <v>210</v>
      </c>
    </row>
    <row r="600" spans="2:51" s="13" customFormat="1" ht="11.25">
      <c r="B600" s="156"/>
      <c r="D600" s="150" t="s">
        <v>221</v>
      </c>
      <c r="E600" s="157" t="s">
        <v>19</v>
      </c>
      <c r="F600" s="158" t="s">
        <v>779</v>
      </c>
      <c r="H600" s="159">
        <v>0.74</v>
      </c>
      <c r="I600" s="160"/>
      <c r="L600" s="156"/>
      <c r="M600" s="161"/>
      <c r="T600" s="162"/>
      <c r="AT600" s="157" t="s">
        <v>221</v>
      </c>
      <c r="AU600" s="157" t="s">
        <v>83</v>
      </c>
      <c r="AV600" s="13" t="s">
        <v>83</v>
      </c>
      <c r="AW600" s="13" t="s">
        <v>34</v>
      </c>
      <c r="AX600" s="13" t="s">
        <v>74</v>
      </c>
      <c r="AY600" s="157" t="s">
        <v>210</v>
      </c>
    </row>
    <row r="601" spans="2:51" s="13" customFormat="1" ht="11.25">
      <c r="B601" s="156"/>
      <c r="D601" s="150" t="s">
        <v>221</v>
      </c>
      <c r="E601" s="157" t="s">
        <v>19</v>
      </c>
      <c r="F601" s="158" t="s">
        <v>780</v>
      </c>
      <c r="H601" s="159">
        <v>6.15</v>
      </c>
      <c r="I601" s="160"/>
      <c r="L601" s="156"/>
      <c r="M601" s="161"/>
      <c r="T601" s="162"/>
      <c r="AT601" s="157" t="s">
        <v>221</v>
      </c>
      <c r="AU601" s="157" t="s">
        <v>83</v>
      </c>
      <c r="AV601" s="13" t="s">
        <v>83</v>
      </c>
      <c r="AW601" s="13" t="s">
        <v>34</v>
      </c>
      <c r="AX601" s="13" t="s">
        <v>74</v>
      </c>
      <c r="AY601" s="157" t="s">
        <v>210</v>
      </c>
    </row>
    <row r="602" spans="2:51" s="13" customFormat="1" ht="11.25">
      <c r="B602" s="156"/>
      <c r="D602" s="150" t="s">
        <v>221</v>
      </c>
      <c r="E602" s="157" t="s">
        <v>19</v>
      </c>
      <c r="F602" s="158" t="s">
        <v>781</v>
      </c>
      <c r="H602" s="159">
        <v>1.7</v>
      </c>
      <c r="I602" s="160"/>
      <c r="L602" s="156"/>
      <c r="M602" s="161"/>
      <c r="T602" s="162"/>
      <c r="AT602" s="157" t="s">
        <v>221</v>
      </c>
      <c r="AU602" s="157" t="s">
        <v>83</v>
      </c>
      <c r="AV602" s="13" t="s">
        <v>83</v>
      </c>
      <c r="AW602" s="13" t="s">
        <v>34</v>
      </c>
      <c r="AX602" s="13" t="s">
        <v>74</v>
      </c>
      <c r="AY602" s="157" t="s">
        <v>210</v>
      </c>
    </row>
    <row r="603" spans="2:51" s="13" customFormat="1" ht="11.25">
      <c r="B603" s="156"/>
      <c r="D603" s="150" t="s">
        <v>221</v>
      </c>
      <c r="E603" s="157" t="s">
        <v>19</v>
      </c>
      <c r="F603" s="158" t="s">
        <v>782</v>
      </c>
      <c r="H603" s="159">
        <v>5.3</v>
      </c>
      <c r="I603" s="160"/>
      <c r="L603" s="156"/>
      <c r="M603" s="161"/>
      <c r="T603" s="162"/>
      <c r="AT603" s="157" t="s">
        <v>221</v>
      </c>
      <c r="AU603" s="157" t="s">
        <v>83</v>
      </c>
      <c r="AV603" s="13" t="s">
        <v>83</v>
      </c>
      <c r="AW603" s="13" t="s">
        <v>34</v>
      </c>
      <c r="AX603" s="13" t="s">
        <v>74</v>
      </c>
      <c r="AY603" s="157" t="s">
        <v>210</v>
      </c>
    </row>
    <row r="604" spans="2:51" s="13" customFormat="1" ht="11.25">
      <c r="B604" s="156"/>
      <c r="D604" s="150" t="s">
        <v>221</v>
      </c>
      <c r="E604" s="157" t="s">
        <v>19</v>
      </c>
      <c r="F604" s="158" t="s">
        <v>783</v>
      </c>
      <c r="H604" s="159">
        <v>5.7</v>
      </c>
      <c r="I604" s="160"/>
      <c r="L604" s="156"/>
      <c r="M604" s="161"/>
      <c r="T604" s="162"/>
      <c r="AT604" s="157" t="s">
        <v>221</v>
      </c>
      <c r="AU604" s="157" t="s">
        <v>83</v>
      </c>
      <c r="AV604" s="13" t="s">
        <v>83</v>
      </c>
      <c r="AW604" s="13" t="s">
        <v>34</v>
      </c>
      <c r="AX604" s="13" t="s">
        <v>74</v>
      </c>
      <c r="AY604" s="157" t="s">
        <v>210</v>
      </c>
    </row>
    <row r="605" spans="2:51" s="13" customFormat="1" ht="11.25">
      <c r="B605" s="156"/>
      <c r="D605" s="150" t="s">
        <v>221</v>
      </c>
      <c r="E605" s="157" t="s">
        <v>19</v>
      </c>
      <c r="F605" s="158" t="s">
        <v>784</v>
      </c>
      <c r="H605" s="159">
        <v>1.2</v>
      </c>
      <c r="I605" s="160"/>
      <c r="L605" s="156"/>
      <c r="M605" s="161"/>
      <c r="T605" s="162"/>
      <c r="AT605" s="157" t="s">
        <v>221</v>
      </c>
      <c r="AU605" s="157" t="s">
        <v>83</v>
      </c>
      <c r="AV605" s="13" t="s">
        <v>83</v>
      </c>
      <c r="AW605" s="13" t="s">
        <v>34</v>
      </c>
      <c r="AX605" s="13" t="s">
        <v>74</v>
      </c>
      <c r="AY605" s="157" t="s">
        <v>210</v>
      </c>
    </row>
    <row r="606" spans="2:51" s="13" customFormat="1" ht="11.25">
      <c r="B606" s="156"/>
      <c r="D606" s="150" t="s">
        <v>221</v>
      </c>
      <c r="E606" s="157" t="s">
        <v>19</v>
      </c>
      <c r="F606" s="158" t="s">
        <v>785</v>
      </c>
      <c r="H606" s="159">
        <v>0.51</v>
      </c>
      <c r="I606" s="160"/>
      <c r="L606" s="156"/>
      <c r="M606" s="161"/>
      <c r="T606" s="162"/>
      <c r="AT606" s="157" t="s">
        <v>221</v>
      </c>
      <c r="AU606" s="157" t="s">
        <v>83</v>
      </c>
      <c r="AV606" s="13" t="s">
        <v>83</v>
      </c>
      <c r="AW606" s="13" t="s">
        <v>34</v>
      </c>
      <c r="AX606" s="13" t="s">
        <v>74</v>
      </c>
      <c r="AY606" s="157" t="s">
        <v>210</v>
      </c>
    </row>
    <row r="607" spans="2:51" s="13" customFormat="1" ht="11.25">
      <c r="B607" s="156"/>
      <c r="D607" s="150" t="s">
        <v>221</v>
      </c>
      <c r="E607" s="157" t="s">
        <v>19</v>
      </c>
      <c r="F607" s="158" t="s">
        <v>786</v>
      </c>
      <c r="H607" s="159">
        <v>1.6</v>
      </c>
      <c r="I607" s="160"/>
      <c r="L607" s="156"/>
      <c r="M607" s="161"/>
      <c r="T607" s="162"/>
      <c r="AT607" s="157" t="s">
        <v>221</v>
      </c>
      <c r="AU607" s="157" t="s">
        <v>83</v>
      </c>
      <c r="AV607" s="13" t="s">
        <v>83</v>
      </c>
      <c r="AW607" s="13" t="s">
        <v>34</v>
      </c>
      <c r="AX607" s="13" t="s">
        <v>74</v>
      </c>
      <c r="AY607" s="157" t="s">
        <v>210</v>
      </c>
    </row>
    <row r="608" spans="2:51" s="13" customFormat="1" ht="11.25">
      <c r="B608" s="156"/>
      <c r="D608" s="150" t="s">
        <v>221</v>
      </c>
      <c r="E608" s="157" t="s">
        <v>19</v>
      </c>
      <c r="F608" s="158" t="s">
        <v>787</v>
      </c>
      <c r="H608" s="159">
        <v>2.65</v>
      </c>
      <c r="I608" s="160"/>
      <c r="L608" s="156"/>
      <c r="M608" s="161"/>
      <c r="T608" s="162"/>
      <c r="AT608" s="157" t="s">
        <v>221</v>
      </c>
      <c r="AU608" s="157" t="s">
        <v>83</v>
      </c>
      <c r="AV608" s="13" t="s">
        <v>83</v>
      </c>
      <c r="AW608" s="13" t="s">
        <v>34</v>
      </c>
      <c r="AX608" s="13" t="s">
        <v>74</v>
      </c>
      <c r="AY608" s="157" t="s">
        <v>210</v>
      </c>
    </row>
    <row r="609" spans="2:51" s="13" customFormat="1" ht="11.25">
      <c r="B609" s="156"/>
      <c r="D609" s="150" t="s">
        <v>221</v>
      </c>
      <c r="E609" s="157" t="s">
        <v>19</v>
      </c>
      <c r="F609" s="158" t="s">
        <v>788</v>
      </c>
      <c r="H609" s="159">
        <v>3.15</v>
      </c>
      <c r="I609" s="160"/>
      <c r="L609" s="156"/>
      <c r="M609" s="161"/>
      <c r="T609" s="162"/>
      <c r="AT609" s="157" t="s">
        <v>221</v>
      </c>
      <c r="AU609" s="157" t="s">
        <v>83</v>
      </c>
      <c r="AV609" s="13" t="s">
        <v>83</v>
      </c>
      <c r="AW609" s="13" t="s">
        <v>34</v>
      </c>
      <c r="AX609" s="13" t="s">
        <v>74</v>
      </c>
      <c r="AY609" s="157" t="s">
        <v>210</v>
      </c>
    </row>
    <row r="610" spans="2:51" s="13" customFormat="1" ht="11.25">
      <c r="B610" s="156"/>
      <c r="D610" s="150" t="s">
        <v>221</v>
      </c>
      <c r="E610" s="157" t="s">
        <v>19</v>
      </c>
      <c r="F610" s="158" t="s">
        <v>789</v>
      </c>
      <c r="H610" s="159">
        <v>3.05</v>
      </c>
      <c r="I610" s="160"/>
      <c r="L610" s="156"/>
      <c r="M610" s="161"/>
      <c r="T610" s="162"/>
      <c r="AT610" s="157" t="s">
        <v>221</v>
      </c>
      <c r="AU610" s="157" t="s">
        <v>83</v>
      </c>
      <c r="AV610" s="13" t="s">
        <v>83</v>
      </c>
      <c r="AW610" s="13" t="s">
        <v>34</v>
      </c>
      <c r="AX610" s="13" t="s">
        <v>74</v>
      </c>
      <c r="AY610" s="157" t="s">
        <v>210</v>
      </c>
    </row>
    <row r="611" spans="2:51" s="13" customFormat="1" ht="11.25">
      <c r="B611" s="156"/>
      <c r="D611" s="150" t="s">
        <v>221</v>
      </c>
      <c r="E611" s="157" t="s">
        <v>19</v>
      </c>
      <c r="F611" s="158" t="s">
        <v>790</v>
      </c>
      <c r="H611" s="159">
        <v>2.65</v>
      </c>
      <c r="I611" s="160"/>
      <c r="L611" s="156"/>
      <c r="M611" s="161"/>
      <c r="T611" s="162"/>
      <c r="AT611" s="157" t="s">
        <v>221</v>
      </c>
      <c r="AU611" s="157" t="s">
        <v>83</v>
      </c>
      <c r="AV611" s="13" t="s">
        <v>83</v>
      </c>
      <c r="AW611" s="13" t="s">
        <v>34</v>
      </c>
      <c r="AX611" s="13" t="s">
        <v>74</v>
      </c>
      <c r="AY611" s="157" t="s">
        <v>210</v>
      </c>
    </row>
    <row r="612" spans="2:51" s="13" customFormat="1" ht="11.25">
      <c r="B612" s="156"/>
      <c r="D612" s="150" t="s">
        <v>221</v>
      </c>
      <c r="E612" s="157" t="s">
        <v>19</v>
      </c>
      <c r="F612" s="158" t="s">
        <v>791</v>
      </c>
      <c r="H612" s="159">
        <v>1.2</v>
      </c>
      <c r="I612" s="160"/>
      <c r="L612" s="156"/>
      <c r="M612" s="161"/>
      <c r="T612" s="162"/>
      <c r="AT612" s="157" t="s">
        <v>221</v>
      </c>
      <c r="AU612" s="157" t="s">
        <v>83</v>
      </c>
      <c r="AV612" s="13" t="s">
        <v>83</v>
      </c>
      <c r="AW612" s="13" t="s">
        <v>34</v>
      </c>
      <c r="AX612" s="13" t="s">
        <v>74</v>
      </c>
      <c r="AY612" s="157" t="s">
        <v>210</v>
      </c>
    </row>
    <row r="613" spans="2:51" s="13" customFormat="1" ht="11.25">
      <c r="B613" s="156"/>
      <c r="D613" s="150" t="s">
        <v>221</v>
      </c>
      <c r="E613" s="157" t="s">
        <v>19</v>
      </c>
      <c r="F613" s="158" t="s">
        <v>792</v>
      </c>
      <c r="H613" s="159">
        <v>10.8</v>
      </c>
      <c r="I613" s="160"/>
      <c r="L613" s="156"/>
      <c r="M613" s="161"/>
      <c r="T613" s="162"/>
      <c r="AT613" s="157" t="s">
        <v>221</v>
      </c>
      <c r="AU613" s="157" t="s">
        <v>83</v>
      </c>
      <c r="AV613" s="13" t="s">
        <v>83</v>
      </c>
      <c r="AW613" s="13" t="s">
        <v>34</v>
      </c>
      <c r="AX613" s="13" t="s">
        <v>74</v>
      </c>
      <c r="AY613" s="157" t="s">
        <v>210</v>
      </c>
    </row>
    <row r="614" spans="2:51" s="13" customFormat="1" ht="11.25">
      <c r="B614" s="156"/>
      <c r="D614" s="150" t="s">
        <v>221</v>
      </c>
      <c r="E614" s="157" t="s">
        <v>19</v>
      </c>
      <c r="F614" s="158" t="s">
        <v>793</v>
      </c>
      <c r="H614" s="159">
        <v>4.1</v>
      </c>
      <c r="I614" s="160"/>
      <c r="L614" s="156"/>
      <c r="M614" s="161"/>
      <c r="T614" s="162"/>
      <c r="AT614" s="157" t="s">
        <v>221</v>
      </c>
      <c r="AU614" s="157" t="s">
        <v>83</v>
      </c>
      <c r="AV614" s="13" t="s">
        <v>83</v>
      </c>
      <c r="AW614" s="13" t="s">
        <v>34</v>
      </c>
      <c r="AX614" s="13" t="s">
        <v>74</v>
      </c>
      <c r="AY614" s="157" t="s">
        <v>210</v>
      </c>
    </row>
    <row r="615" spans="2:51" s="13" customFormat="1" ht="11.25">
      <c r="B615" s="156"/>
      <c r="D615" s="150" t="s">
        <v>221</v>
      </c>
      <c r="E615" s="157" t="s">
        <v>19</v>
      </c>
      <c r="F615" s="158" t="s">
        <v>794</v>
      </c>
      <c r="H615" s="159">
        <v>1.2</v>
      </c>
      <c r="I615" s="160"/>
      <c r="L615" s="156"/>
      <c r="M615" s="161"/>
      <c r="T615" s="162"/>
      <c r="AT615" s="157" t="s">
        <v>221</v>
      </c>
      <c r="AU615" s="157" t="s">
        <v>83</v>
      </c>
      <c r="AV615" s="13" t="s">
        <v>83</v>
      </c>
      <c r="AW615" s="13" t="s">
        <v>34</v>
      </c>
      <c r="AX615" s="13" t="s">
        <v>74</v>
      </c>
      <c r="AY615" s="157" t="s">
        <v>210</v>
      </c>
    </row>
    <row r="616" spans="2:51" s="13" customFormat="1" ht="11.25">
      <c r="B616" s="156"/>
      <c r="D616" s="150" t="s">
        <v>221</v>
      </c>
      <c r="E616" s="157" t="s">
        <v>19</v>
      </c>
      <c r="F616" s="158" t="s">
        <v>795</v>
      </c>
      <c r="H616" s="159">
        <v>2.75</v>
      </c>
      <c r="I616" s="160"/>
      <c r="L616" s="156"/>
      <c r="M616" s="161"/>
      <c r="T616" s="162"/>
      <c r="AT616" s="157" t="s">
        <v>221</v>
      </c>
      <c r="AU616" s="157" t="s">
        <v>83</v>
      </c>
      <c r="AV616" s="13" t="s">
        <v>83</v>
      </c>
      <c r="AW616" s="13" t="s">
        <v>34</v>
      </c>
      <c r="AX616" s="13" t="s">
        <v>74</v>
      </c>
      <c r="AY616" s="157" t="s">
        <v>210</v>
      </c>
    </row>
    <row r="617" spans="2:51" s="13" customFormat="1" ht="11.25">
      <c r="B617" s="156"/>
      <c r="D617" s="150" t="s">
        <v>221</v>
      </c>
      <c r="E617" s="157" t="s">
        <v>19</v>
      </c>
      <c r="F617" s="158" t="s">
        <v>796</v>
      </c>
      <c r="H617" s="159">
        <v>2.75</v>
      </c>
      <c r="I617" s="160"/>
      <c r="L617" s="156"/>
      <c r="M617" s="161"/>
      <c r="T617" s="162"/>
      <c r="AT617" s="157" t="s">
        <v>221</v>
      </c>
      <c r="AU617" s="157" t="s">
        <v>83</v>
      </c>
      <c r="AV617" s="13" t="s">
        <v>83</v>
      </c>
      <c r="AW617" s="13" t="s">
        <v>34</v>
      </c>
      <c r="AX617" s="13" t="s">
        <v>74</v>
      </c>
      <c r="AY617" s="157" t="s">
        <v>210</v>
      </c>
    </row>
    <row r="618" spans="2:51" s="13" customFormat="1" ht="11.25">
      <c r="B618" s="156"/>
      <c r="D618" s="150" t="s">
        <v>221</v>
      </c>
      <c r="E618" s="157" t="s">
        <v>19</v>
      </c>
      <c r="F618" s="158" t="s">
        <v>797</v>
      </c>
      <c r="H618" s="159">
        <v>0.95</v>
      </c>
      <c r="I618" s="160"/>
      <c r="L618" s="156"/>
      <c r="M618" s="161"/>
      <c r="T618" s="162"/>
      <c r="AT618" s="157" t="s">
        <v>221</v>
      </c>
      <c r="AU618" s="157" t="s">
        <v>83</v>
      </c>
      <c r="AV618" s="13" t="s">
        <v>83</v>
      </c>
      <c r="AW618" s="13" t="s">
        <v>34</v>
      </c>
      <c r="AX618" s="13" t="s">
        <v>74</v>
      </c>
      <c r="AY618" s="157" t="s">
        <v>210</v>
      </c>
    </row>
    <row r="619" spans="2:51" s="14" customFormat="1" ht="11.25">
      <c r="B619" s="163"/>
      <c r="D619" s="150" t="s">
        <v>221</v>
      </c>
      <c r="E619" s="164" t="s">
        <v>19</v>
      </c>
      <c r="F619" s="165" t="s">
        <v>234</v>
      </c>
      <c r="H619" s="166">
        <v>214.675</v>
      </c>
      <c r="I619" s="167"/>
      <c r="L619" s="163"/>
      <c r="M619" s="168"/>
      <c r="T619" s="169"/>
      <c r="AT619" s="164" t="s">
        <v>221</v>
      </c>
      <c r="AU619" s="164" t="s">
        <v>83</v>
      </c>
      <c r="AV619" s="14" t="s">
        <v>91</v>
      </c>
      <c r="AW619" s="14" t="s">
        <v>34</v>
      </c>
      <c r="AX619" s="14" t="s">
        <v>74</v>
      </c>
      <c r="AY619" s="164" t="s">
        <v>210</v>
      </c>
    </row>
    <row r="620" spans="2:51" s="12" customFormat="1" ht="11.25">
      <c r="B620" s="149"/>
      <c r="D620" s="150" t="s">
        <v>221</v>
      </c>
      <c r="E620" s="151" t="s">
        <v>19</v>
      </c>
      <c r="F620" s="152" t="s">
        <v>558</v>
      </c>
      <c r="H620" s="151" t="s">
        <v>19</v>
      </c>
      <c r="I620" s="153"/>
      <c r="L620" s="149"/>
      <c r="M620" s="154"/>
      <c r="T620" s="155"/>
      <c r="AT620" s="151" t="s">
        <v>221</v>
      </c>
      <c r="AU620" s="151" t="s">
        <v>83</v>
      </c>
      <c r="AV620" s="12" t="s">
        <v>81</v>
      </c>
      <c r="AW620" s="12" t="s">
        <v>34</v>
      </c>
      <c r="AX620" s="12" t="s">
        <v>74</v>
      </c>
      <c r="AY620" s="151" t="s">
        <v>210</v>
      </c>
    </row>
    <row r="621" spans="2:51" s="13" customFormat="1" ht="11.25">
      <c r="B621" s="156"/>
      <c r="D621" s="150" t="s">
        <v>221</v>
      </c>
      <c r="E621" s="157" t="s">
        <v>19</v>
      </c>
      <c r="F621" s="158" t="s">
        <v>798</v>
      </c>
      <c r="H621" s="159">
        <v>1.8</v>
      </c>
      <c r="I621" s="160"/>
      <c r="L621" s="156"/>
      <c r="M621" s="161"/>
      <c r="T621" s="162"/>
      <c r="AT621" s="157" t="s">
        <v>221</v>
      </c>
      <c r="AU621" s="157" t="s">
        <v>83</v>
      </c>
      <c r="AV621" s="13" t="s">
        <v>83</v>
      </c>
      <c r="AW621" s="13" t="s">
        <v>34</v>
      </c>
      <c r="AX621" s="13" t="s">
        <v>74</v>
      </c>
      <c r="AY621" s="157" t="s">
        <v>210</v>
      </c>
    </row>
    <row r="622" spans="2:51" s="13" customFormat="1" ht="11.25">
      <c r="B622" s="156"/>
      <c r="D622" s="150" t="s">
        <v>221</v>
      </c>
      <c r="E622" s="157" t="s">
        <v>19</v>
      </c>
      <c r="F622" s="158" t="s">
        <v>799</v>
      </c>
      <c r="H622" s="159">
        <v>2.35</v>
      </c>
      <c r="I622" s="160"/>
      <c r="L622" s="156"/>
      <c r="M622" s="161"/>
      <c r="T622" s="162"/>
      <c r="AT622" s="157" t="s">
        <v>221</v>
      </c>
      <c r="AU622" s="157" t="s">
        <v>83</v>
      </c>
      <c r="AV622" s="13" t="s">
        <v>83</v>
      </c>
      <c r="AW622" s="13" t="s">
        <v>34</v>
      </c>
      <c r="AX622" s="13" t="s">
        <v>74</v>
      </c>
      <c r="AY622" s="157" t="s">
        <v>210</v>
      </c>
    </row>
    <row r="623" spans="2:51" s="13" customFormat="1" ht="11.25">
      <c r="B623" s="156"/>
      <c r="D623" s="150" t="s">
        <v>221</v>
      </c>
      <c r="E623" s="157" t="s">
        <v>19</v>
      </c>
      <c r="F623" s="158" t="s">
        <v>800</v>
      </c>
      <c r="H623" s="159">
        <v>2.35</v>
      </c>
      <c r="I623" s="160"/>
      <c r="L623" s="156"/>
      <c r="M623" s="161"/>
      <c r="T623" s="162"/>
      <c r="AT623" s="157" t="s">
        <v>221</v>
      </c>
      <c r="AU623" s="157" t="s">
        <v>83</v>
      </c>
      <c r="AV623" s="13" t="s">
        <v>83</v>
      </c>
      <c r="AW623" s="13" t="s">
        <v>34</v>
      </c>
      <c r="AX623" s="13" t="s">
        <v>74</v>
      </c>
      <c r="AY623" s="157" t="s">
        <v>210</v>
      </c>
    </row>
    <row r="624" spans="2:51" s="13" customFormat="1" ht="11.25">
      <c r="B624" s="156"/>
      <c r="D624" s="150" t="s">
        <v>221</v>
      </c>
      <c r="E624" s="157" t="s">
        <v>19</v>
      </c>
      <c r="F624" s="158" t="s">
        <v>801</v>
      </c>
      <c r="H624" s="159">
        <v>2.35</v>
      </c>
      <c r="I624" s="160"/>
      <c r="L624" s="156"/>
      <c r="M624" s="161"/>
      <c r="T624" s="162"/>
      <c r="AT624" s="157" t="s">
        <v>221</v>
      </c>
      <c r="AU624" s="157" t="s">
        <v>83</v>
      </c>
      <c r="AV624" s="13" t="s">
        <v>83</v>
      </c>
      <c r="AW624" s="13" t="s">
        <v>34</v>
      </c>
      <c r="AX624" s="13" t="s">
        <v>74</v>
      </c>
      <c r="AY624" s="157" t="s">
        <v>210</v>
      </c>
    </row>
    <row r="625" spans="2:51" s="13" customFormat="1" ht="11.25">
      <c r="B625" s="156"/>
      <c r="D625" s="150" t="s">
        <v>221</v>
      </c>
      <c r="E625" s="157" t="s">
        <v>19</v>
      </c>
      <c r="F625" s="158" t="s">
        <v>802</v>
      </c>
      <c r="H625" s="159">
        <v>1.95</v>
      </c>
      <c r="I625" s="160"/>
      <c r="L625" s="156"/>
      <c r="M625" s="161"/>
      <c r="T625" s="162"/>
      <c r="AT625" s="157" t="s">
        <v>221</v>
      </c>
      <c r="AU625" s="157" t="s">
        <v>83</v>
      </c>
      <c r="AV625" s="13" t="s">
        <v>83</v>
      </c>
      <c r="AW625" s="13" t="s">
        <v>34</v>
      </c>
      <c r="AX625" s="13" t="s">
        <v>74</v>
      </c>
      <c r="AY625" s="157" t="s">
        <v>210</v>
      </c>
    </row>
    <row r="626" spans="2:51" s="13" customFormat="1" ht="11.25">
      <c r="B626" s="156"/>
      <c r="D626" s="150" t="s">
        <v>221</v>
      </c>
      <c r="E626" s="157" t="s">
        <v>19</v>
      </c>
      <c r="F626" s="158" t="s">
        <v>803</v>
      </c>
      <c r="H626" s="159">
        <v>0.85</v>
      </c>
      <c r="I626" s="160"/>
      <c r="L626" s="156"/>
      <c r="M626" s="161"/>
      <c r="T626" s="162"/>
      <c r="AT626" s="157" t="s">
        <v>221</v>
      </c>
      <c r="AU626" s="157" t="s">
        <v>83</v>
      </c>
      <c r="AV626" s="13" t="s">
        <v>83</v>
      </c>
      <c r="AW626" s="13" t="s">
        <v>34</v>
      </c>
      <c r="AX626" s="13" t="s">
        <v>74</v>
      </c>
      <c r="AY626" s="157" t="s">
        <v>210</v>
      </c>
    </row>
    <row r="627" spans="2:51" s="13" customFormat="1" ht="11.25">
      <c r="B627" s="156"/>
      <c r="D627" s="150" t="s">
        <v>221</v>
      </c>
      <c r="E627" s="157" t="s">
        <v>19</v>
      </c>
      <c r="F627" s="158" t="s">
        <v>804</v>
      </c>
      <c r="H627" s="159">
        <v>2.35</v>
      </c>
      <c r="I627" s="160"/>
      <c r="L627" s="156"/>
      <c r="M627" s="161"/>
      <c r="T627" s="162"/>
      <c r="AT627" s="157" t="s">
        <v>221</v>
      </c>
      <c r="AU627" s="157" t="s">
        <v>83</v>
      </c>
      <c r="AV627" s="13" t="s">
        <v>83</v>
      </c>
      <c r="AW627" s="13" t="s">
        <v>34</v>
      </c>
      <c r="AX627" s="13" t="s">
        <v>74</v>
      </c>
      <c r="AY627" s="157" t="s">
        <v>210</v>
      </c>
    </row>
    <row r="628" spans="2:51" s="13" customFormat="1" ht="11.25">
      <c r="B628" s="156"/>
      <c r="D628" s="150" t="s">
        <v>221</v>
      </c>
      <c r="E628" s="157" t="s">
        <v>19</v>
      </c>
      <c r="F628" s="158" t="s">
        <v>805</v>
      </c>
      <c r="H628" s="159">
        <v>0.89</v>
      </c>
      <c r="I628" s="160"/>
      <c r="L628" s="156"/>
      <c r="M628" s="161"/>
      <c r="T628" s="162"/>
      <c r="AT628" s="157" t="s">
        <v>221</v>
      </c>
      <c r="AU628" s="157" t="s">
        <v>83</v>
      </c>
      <c r="AV628" s="13" t="s">
        <v>83</v>
      </c>
      <c r="AW628" s="13" t="s">
        <v>34</v>
      </c>
      <c r="AX628" s="13" t="s">
        <v>74</v>
      </c>
      <c r="AY628" s="157" t="s">
        <v>210</v>
      </c>
    </row>
    <row r="629" spans="2:51" s="13" customFormat="1" ht="11.25">
      <c r="B629" s="156"/>
      <c r="D629" s="150" t="s">
        <v>221</v>
      </c>
      <c r="E629" s="157" t="s">
        <v>19</v>
      </c>
      <c r="F629" s="158" t="s">
        <v>806</v>
      </c>
      <c r="H629" s="159">
        <v>2.35</v>
      </c>
      <c r="I629" s="160"/>
      <c r="L629" s="156"/>
      <c r="M629" s="161"/>
      <c r="T629" s="162"/>
      <c r="AT629" s="157" t="s">
        <v>221</v>
      </c>
      <c r="AU629" s="157" t="s">
        <v>83</v>
      </c>
      <c r="AV629" s="13" t="s">
        <v>83</v>
      </c>
      <c r="AW629" s="13" t="s">
        <v>34</v>
      </c>
      <c r="AX629" s="13" t="s">
        <v>74</v>
      </c>
      <c r="AY629" s="157" t="s">
        <v>210</v>
      </c>
    </row>
    <row r="630" spans="2:51" s="13" customFormat="1" ht="11.25">
      <c r="B630" s="156"/>
      <c r="D630" s="150" t="s">
        <v>221</v>
      </c>
      <c r="E630" s="157" t="s">
        <v>19</v>
      </c>
      <c r="F630" s="158" t="s">
        <v>807</v>
      </c>
      <c r="H630" s="159">
        <v>2.35</v>
      </c>
      <c r="I630" s="160"/>
      <c r="L630" s="156"/>
      <c r="M630" s="161"/>
      <c r="T630" s="162"/>
      <c r="AT630" s="157" t="s">
        <v>221</v>
      </c>
      <c r="AU630" s="157" t="s">
        <v>83</v>
      </c>
      <c r="AV630" s="13" t="s">
        <v>83</v>
      </c>
      <c r="AW630" s="13" t="s">
        <v>34</v>
      </c>
      <c r="AX630" s="13" t="s">
        <v>74</v>
      </c>
      <c r="AY630" s="157" t="s">
        <v>210</v>
      </c>
    </row>
    <row r="631" spans="2:51" s="13" customFormat="1" ht="11.25">
      <c r="B631" s="156"/>
      <c r="D631" s="150" t="s">
        <v>221</v>
      </c>
      <c r="E631" s="157" t="s">
        <v>19</v>
      </c>
      <c r="F631" s="158" t="s">
        <v>808</v>
      </c>
      <c r="H631" s="159">
        <v>3.3</v>
      </c>
      <c r="I631" s="160"/>
      <c r="L631" s="156"/>
      <c r="M631" s="161"/>
      <c r="T631" s="162"/>
      <c r="AT631" s="157" t="s">
        <v>221</v>
      </c>
      <c r="AU631" s="157" t="s">
        <v>83</v>
      </c>
      <c r="AV631" s="13" t="s">
        <v>83</v>
      </c>
      <c r="AW631" s="13" t="s">
        <v>34</v>
      </c>
      <c r="AX631" s="13" t="s">
        <v>74</v>
      </c>
      <c r="AY631" s="157" t="s">
        <v>210</v>
      </c>
    </row>
    <row r="632" spans="2:51" s="13" customFormat="1" ht="11.25">
      <c r="B632" s="156"/>
      <c r="D632" s="150" t="s">
        <v>221</v>
      </c>
      <c r="E632" s="157" t="s">
        <v>19</v>
      </c>
      <c r="F632" s="158" t="s">
        <v>809</v>
      </c>
      <c r="H632" s="159">
        <v>0.75</v>
      </c>
      <c r="I632" s="160"/>
      <c r="L632" s="156"/>
      <c r="M632" s="161"/>
      <c r="T632" s="162"/>
      <c r="AT632" s="157" t="s">
        <v>221</v>
      </c>
      <c r="AU632" s="157" t="s">
        <v>83</v>
      </c>
      <c r="AV632" s="13" t="s">
        <v>83</v>
      </c>
      <c r="AW632" s="13" t="s">
        <v>34</v>
      </c>
      <c r="AX632" s="13" t="s">
        <v>74</v>
      </c>
      <c r="AY632" s="157" t="s">
        <v>210</v>
      </c>
    </row>
    <row r="633" spans="2:51" s="13" customFormat="1" ht="11.25">
      <c r="B633" s="156"/>
      <c r="D633" s="150" t="s">
        <v>221</v>
      </c>
      <c r="E633" s="157" t="s">
        <v>19</v>
      </c>
      <c r="F633" s="158" t="s">
        <v>810</v>
      </c>
      <c r="H633" s="159">
        <v>2</v>
      </c>
      <c r="I633" s="160"/>
      <c r="L633" s="156"/>
      <c r="M633" s="161"/>
      <c r="T633" s="162"/>
      <c r="AT633" s="157" t="s">
        <v>221</v>
      </c>
      <c r="AU633" s="157" t="s">
        <v>83</v>
      </c>
      <c r="AV633" s="13" t="s">
        <v>83</v>
      </c>
      <c r="AW633" s="13" t="s">
        <v>34</v>
      </c>
      <c r="AX633" s="13" t="s">
        <v>74</v>
      </c>
      <c r="AY633" s="157" t="s">
        <v>210</v>
      </c>
    </row>
    <row r="634" spans="2:51" s="13" customFormat="1" ht="11.25">
      <c r="B634" s="156"/>
      <c r="D634" s="150" t="s">
        <v>221</v>
      </c>
      <c r="E634" s="157" t="s">
        <v>19</v>
      </c>
      <c r="F634" s="158" t="s">
        <v>811</v>
      </c>
      <c r="H634" s="159">
        <v>4.85</v>
      </c>
      <c r="I634" s="160"/>
      <c r="L634" s="156"/>
      <c r="M634" s="161"/>
      <c r="T634" s="162"/>
      <c r="AT634" s="157" t="s">
        <v>221</v>
      </c>
      <c r="AU634" s="157" t="s">
        <v>83</v>
      </c>
      <c r="AV634" s="13" t="s">
        <v>83</v>
      </c>
      <c r="AW634" s="13" t="s">
        <v>34</v>
      </c>
      <c r="AX634" s="13" t="s">
        <v>74</v>
      </c>
      <c r="AY634" s="157" t="s">
        <v>210</v>
      </c>
    </row>
    <row r="635" spans="2:51" s="13" customFormat="1" ht="11.25">
      <c r="B635" s="156"/>
      <c r="D635" s="150" t="s">
        <v>221</v>
      </c>
      <c r="E635" s="157" t="s">
        <v>19</v>
      </c>
      <c r="F635" s="158" t="s">
        <v>812</v>
      </c>
      <c r="H635" s="159">
        <v>2.35</v>
      </c>
      <c r="I635" s="160"/>
      <c r="L635" s="156"/>
      <c r="M635" s="161"/>
      <c r="T635" s="162"/>
      <c r="AT635" s="157" t="s">
        <v>221</v>
      </c>
      <c r="AU635" s="157" t="s">
        <v>83</v>
      </c>
      <c r="AV635" s="13" t="s">
        <v>83</v>
      </c>
      <c r="AW635" s="13" t="s">
        <v>34</v>
      </c>
      <c r="AX635" s="13" t="s">
        <v>74</v>
      </c>
      <c r="AY635" s="157" t="s">
        <v>210</v>
      </c>
    </row>
    <row r="636" spans="2:51" s="14" customFormat="1" ht="11.25">
      <c r="B636" s="163"/>
      <c r="D636" s="150" t="s">
        <v>221</v>
      </c>
      <c r="E636" s="164" t="s">
        <v>19</v>
      </c>
      <c r="F636" s="165" t="s">
        <v>234</v>
      </c>
      <c r="H636" s="166">
        <v>32.84</v>
      </c>
      <c r="I636" s="167"/>
      <c r="L636" s="163"/>
      <c r="M636" s="168"/>
      <c r="T636" s="169"/>
      <c r="AT636" s="164" t="s">
        <v>221</v>
      </c>
      <c r="AU636" s="164" t="s">
        <v>83</v>
      </c>
      <c r="AV636" s="14" t="s">
        <v>91</v>
      </c>
      <c r="AW636" s="14" t="s">
        <v>34</v>
      </c>
      <c r="AX636" s="14" t="s">
        <v>74</v>
      </c>
      <c r="AY636" s="164" t="s">
        <v>210</v>
      </c>
    </row>
    <row r="637" spans="2:51" s="12" customFormat="1" ht="11.25">
      <c r="B637" s="149"/>
      <c r="D637" s="150" t="s">
        <v>221</v>
      </c>
      <c r="E637" s="151" t="s">
        <v>19</v>
      </c>
      <c r="F637" s="152" t="s">
        <v>672</v>
      </c>
      <c r="H637" s="151" t="s">
        <v>19</v>
      </c>
      <c r="I637" s="153"/>
      <c r="L637" s="149"/>
      <c r="M637" s="154"/>
      <c r="T637" s="155"/>
      <c r="AT637" s="151" t="s">
        <v>221</v>
      </c>
      <c r="AU637" s="151" t="s">
        <v>83</v>
      </c>
      <c r="AV637" s="12" t="s">
        <v>81</v>
      </c>
      <c r="AW637" s="12" t="s">
        <v>34</v>
      </c>
      <c r="AX637" s="12" t="s">
        <v>74</v>
      </c>
      <c r="AY637" s="151" t="s">
        <v>210</v>
      </c>
    </row>
    <row r="638" spans="2:51" s="13" customFormat="1" ht="11.25">
      <c r="B638" s="156"/>
      <c r="D638" s="150" t="s">
        <v>221</v>
      </c>
      <c r="E638" s="157" t="s">
        <v>19</v>
      </c>
      <c r="F638" s="158" t="s">
        <v>813</v>
      </c>
      <c r="H638" s="159">
        <v>2.43</v>
      </c>
      <c r="I638" s="160"/>
      <c r="L638" s="156"/>
      <c r="M638" s="161"/>
      <c r="T638" s="162"/>
      <c r="AT638" s="157" t="s">
        <v>221</v>
      </c>
      <c r="AU638" s="157" t="s">
        <v>83</v>
      </c>
      <c r="AV638" s="13" t="s">
        <v>83</v>
      </c>
      <c r="AW638" s="13" t="s">
        <v>34</v>
      </c>
      <c r="AX638" s="13" t="s">
        <v>74</v>
      </c>
      <c r="AY638" s="157" t="s">
        <v>210</v>
      </c>
    </row>
    <row r="639" spans="2:51" s="13" customFormat="1" ht="11.25">
      <c r="B639" s="156"/>
      <c r="D639" s="150" t="s">
        <v>221</v>
      </c>
      <c r="E639" s="157" t="s">
        <v>19</v>
      </c>
      <c r="F639" s="158" t="s">
        <v>814</v>
      </c>
      <c r="H639" s="159">
        <v>1.3</v>
      </c>
      <c r="I639" s="160"/>
      <c r="L639" s="156"/>
      <c r="M639" s="161"/>
      <c r="T639" s="162"/>
      <c r="AT639" s="157" t="s">
        <v>221</v>
      </c>
      <c r="AU639" s="157" t="s">
        <v>83</v>
      </c>
      <c r="AV639" s="13" t="s">
        <v>83</v>
      </c>
      <c r="AW639" s="13" t="s">
        <v>34</v>
      </c>
      <c r="AX639" s="13" t="s">
        <v>74</v>
      </c>
      <c r="AY639" s="157" t="s">
        <v>210</v>
      </c>
    </row>
    <row r="640" spans="2:51" s="13" customFormat="1" ht="11.25">
      <c r="B640" s="156"/>
      <c r="D640" s="150" t="s">
        <v>221</v>
      </c>
      <c r="E640" s="157" t="s">
        <v>19</v>
      </c>
      <c r="F640" s="158" t="s">
        <v>815</v>
      </c>
      <c r="H640" s="159">
        <v>2.43</v>
      </c>
      <c r="I640" s="160"/>
      <c r="L640" s="156"/>
      <c r="M640" s="161"/>
      <c r="T640" s="162"/>
      <c r="AT640" s="157" t="s">
        <v>221</v>
      </c>
      <c r="AU640" s="157" t="s">
        <v>83</v>
      </c>
      <c r="AV640" s="13" t="s">
        <v>83</v>
      </c>
      <c r="AW640" s="13" t="s">
        <v>34</v>
      </c>
      <c r="AX640" s="13" t="s">
        <v>74</v>
      </c>
      <c r="AY640" s="157" t="s">
        <v>210</v>
      </c>
    </row>
    <row r="641" spans="2:51" s="13" customFormat="1" ht="11.25">
      <c r="B641" s="156"/>
      <c r="D641" s="150" t="s">
        <v>221</v>
      </c>
      <c r="E641" s="157" t="s">
        <v>19</v>
      </c>
      <c r="F641" s="158" t="s">
        <v>816</v>
      </c>
      <c r="H641" s="159">
        <v>5.6</v>
      </c>
      <c r="I641" s="160"/>
      <c r="L641" s="156"/>
      <c r="M641" s="161"/>
      <c r="T641" s="162"/>
      <c r="AT641" s="157" t="s">
        <v>221</v>
      </c>
      <c r="AU641" s="157" t="s">
        <v>83</v>
      </c>
      <c r="AV641" s="13" t="s">
        <v>83</v>
      </c>
      <c r="AW641" s="13" t="s">
        <v>34</v>
      </c>
      <c r="AX641" s="13" t="s">
        <v>74</v>
      </c>
      <c r="AY641" s="157" t="s">
        <v>210</v>
      </c>
    </row>
    <row r="642" spans="2:51" s="14" customFormat="1" ht="11.25">
      <c r="B642" s="163"/>
      <c r="D642" s="150" t="s">
        <v>221</v>
      </c>
      <c r="E642" s="164" t="s">
        <v>19</v>
      </c>
      <c r="F642" s="165" t="s">
        <v>234</v>
      </c>
      <c r="H642" s="166">
        <v>11.76</v>
      </c>
      <c r="I642" s="167"/>
      <c r="L642" s="163"/>
      <c r="M642" s="168"/>
      <c r="T642" s="169"/>
      <c r="AT642" s="164" t="s">
        <v>221</v>
      </c>
      <c r="AU642" s="164" t="s">
        <v>83</v>
      </c>
      <c r="AV642" s="14" t="s">
        <v>91</v>
      </c>
      <c r="AW642" s="14" t="s">
        <v>34</v>
      </c>
      <c r="AX642" s="14" t="s">
        <v>74</v>
      </c>
      <c r="AY642" s="164" t="s">
        <v>210</v>
      </c>
    </row>
    <row r="643" spans="2:51" s="12" customFormat="1" ht="11.25">
      <c r="B643" s="149"/>
      <c r="D643" s="150" t="s">
        <v>221</v>
      </c>
      <c r="E643" s="151" t="s">
        <v>19</v>
      </c>
      <c r="F643" s="152" t="s">
        <v>677</v>
      </c>
      <c r="H643" s="151" t="s">
        <v>19</v>
      </c>
      <c r="I643" s="153"/>
      <c r="L643" s="149"/>
      <c r="M643" s="154"/>
      <c r="T643" s="155"/>
      <c r="AT643" s="151" t="s">
        <v>221</v>
      </c>
      <c r="AU643" s="151" t="s">
        <v>83</v>
      </c>
      <c r="AV643" s="12" t="s">
        <v>81</v>
      </c>
      <c r="AW643" s="12" t="s">
        <v>34</v>
      </c>
      <c r="AX643" s="12" t="s">
        <v>74</v>
      </c>
      <c r="AY643" s="151" t="s">
        <v>210</v>
      </c>
    </row>
    <row r="644" spans="2:51" s="13" customFormat="1" ht="11.25">
      <c r="B644" s="156"/>
      <c r="D644" s="150" t="s">
        <v>221</v>
      </c>
      <c r="E644" s="157" t="s">
        <v>19</v>
      </c>
      <c r="F644" s="158" t="s">
        <v>817</v>
      </c>
      <c r="H644" s="159">
        <v>0.6</v>
      </c>
      <c r="I644" s="160"/>
      <c r="L644" s="156"/>
      <c r="M644" s="161"/>
      <c r="T644" s="162"/>
      <c r="AT644" s="157" t="s">
        <v>221</v>
      </c>
      <c r="AU644" s="157" t="s">
        <v>83</v>
      </c>
      <c r="AV644" s="13" t="s">
        <v>83</v>
      </c>
      <c r="AW644" s="13" t="s">
        <v>34</v>
      </c>
      <c r="AX644" s="13" t="s">
        <v>74</v>
      </c>
      <c r="AY644" s="157" t="s">
        <v>210</v>
      </c>
    </row>
    <row r="645" spans="2:51" s="13" customFormat="1" ht="11.25">
      <c r="B645" s="156"/>
      <c r="D645" s="150" t="s">
        <v>221</v>
      </c>
      <c r="E645" s="157" t="s">
        <v>19</v>
      </c>
      <c r="F645" s="158" t="s">
        <v>818</v>
      </c>
      <c r="H645" s="159">
        <v>0.35</v>
      </c>
      <c r="I645" s="160"/>
      <c r="L645" s="156"/>
      <c r="M645" s="161"/>
      <c r="T645" s="162"/>
      <c r="AT645" s="157" t="s">
        <v>221</v>
      </c>
      <c r="AU645" s="157" t="s">
        <v>83</v>
      </c>
      <c r="AV645" s="13" t="s">
        <v>83</v>
      </c>
      <c r="AW645" s="13" t="s">
        <v>34</v>
      </c>
      <c r="AX645" s="13" t="s">
        <v>74</v>
      </c>
      <c r="AY645" s="157" t="s">
        <v>210</v>
      </c>
    </row>
    <row r="646" spans="2:51" s="13" customFormat="1" ht="11.25">
      <c r="B646" s="156"/>
      <c r="D646" s="150" t="s">
        <v>221</v>
      </c>
      <c r="E646" s="157" t="s">
        <v>19</v>
      </c>
      <c r="F646" s="158" t="s">
        <v>819</v>
      </c>
      <c r="H646" s="159">
        <v>0.65</v>
      </c>
      <c r="I646" s="160"/>
      <c r="L646" s="156"/>
      <c r="M646" s="161"/>
      <c r="T646" s="162"/>
      <c r="AT646" s="157" t="s">
        <v>221</v>
      </c>
      <c r="AU646" s="157" t="s">
        <v>83</v>
      </c>
      <c r="AV646" s="13" t="s">
        <v>83</v>
      </c>
      <c r="AW646" s="13" t="s">
        <v>34</v>
      </c>
      <c r="AX646" s="13" t="s">
        <v>74</v>
      </c>
      <c r="AY646" s="157" t="s">
        <v>210</v>
      </c>
    </row>
    <row r="647" spans="2:51" s="14" customFormat="1" ht="11.25">
      <c r="B647" s="163"/>
      <c r="D647" s="150" t="s">
        <v>221</v>
      </c>
      <c r="E647" s="164" t="s">
        <v>19</v>
      </c>
      <c r="F647" s="165" t="s">
        <v>234</v>
      </c>
      <c r="H647" s="166">
        <v>1.6</v>
      </c>
      <c r="I647" s="167"/>
      <c r="L647" s="163"/>
      <c r="M647" s="168"/>
      <c r="T647" s="169"/>
      <c r="AT647" s="164" t="s">
        <v>221</v>
      </c>
      <c r="AU647" s="164" t="s">
        <v>83</v>
      </c>
      <c r="AV647" s="14" t="s">
        <v>91</v>
      </c>
      <c r="AW647" s="14" t="s">
        <v>34</v>
      </c>
      <c r="AX647" s="14" t="s">
        <v>74</v>
      </c>
      <c r="AY647" s="164" t="s">
        <v>210</v>
      </c>
    </row>
    <row r="648" spans="2:51" s="15" customFormat="1" ht="11.25">
      <c r="B648" s="170"/>
      <c r="D648" s="150" t="s">
        <v>221</v>
      </c>
      <c r="E648" s="171" t="s">
        <v>19</v>
      </c>
      <c r="F648" s="172" t="s">
        <v>236</v>
      </c>
      <c r="H648" s="173">
        <v>287.6250000000001</v>
      </c>
      <c r="I648" s="174"/>
      <c r="L648" s="170"/>
      <c r="M648" s="175"/>
      <c r="T648" s="176"/>
      <c r="AT648" s="171" t="s">
        <v>221</v>
      </c>
      <c r="AU648" s="171" t="s">
        <v>83</v>
      </c>
      <c r="AV648" s="15" t="s">
        <v>217</v>
      </c>
      <c r="AW648" s="15" t="s">
        <v>34</v>
      </c>
      <c r="AX648" s="15" t="s">
        <v>81</v>
      </c>
      <c r="AY648" s="171" t="s">
        <v>210</v>
      </c>
    </row>
    <row r="649" spans="2:65" s="1" customFormat="1" ht="24.2" customHeight="1">
      <c r="B649" s="33"/>
      <c r="C649" s="132" t="s">
        <v>820</v>
      </c>
      <c r="D649" s="132" t="s">
        <v>212</v>
      </c>
      <c r="E649" s="133" t="s">
        <v>821</v>
      </c>
      <c r="F649" s="134" t="s">
        <v>822</v>
      </c>
      <c r="G649" s="135" t="s">
        <v>270</v>
      </c>
      <c r="H649" s="136">
        <v>155.321</v>
      </c>
      <c r="I649" s="137"/>
      <c r="J649" s="138">
        <f>ROUND(I649*H649,2)</f>
        <v>0</v>
      </c>
      <c r="K649" s="134" t="s">
        <v>216</v>
      </c>
      <c r="L649" s="33"/>
      <c r="M649" s="139" t="s">
        <v>19</v>
      </c>
      <c r="N649" s="140" t="s">
        <v>45</v>
      </c>
      <c r="P649" s="141">
        <f>O649*H649</f>
        <v>0</v>
      </c>
      <c r="Q649" s="141">
        <v>0.00855</v>
      </c>
      <c r="R649" s="141">
        <f>Q649*H649</f>
        <v>1.32799455</v>
      </c>
      <c r="S649" s="141">
        <v>0</v>
      </c>
      <c r="T649" s="142">
        <f>S649*H649</f>
        <v>0</v>
      </c>
      <c r="AR649" s="143" t="s">
        <v>217</v>
      </c>
      <c r="AT649" s="143" t="s">
        <v>212</v>
      </c>
      <c r="AU649" s="143" t="s">
        <v>83</v>
      </c>
      <c r="AY649" s="18" t="s">
        <v>210</v>
      </c>
      <c r="BE649" s="144">
        <f>IF(N649="základní",J649,0)</f>
        <v>0</v>
      </c>
      <c r="BF649" s="144">
        <f>IF(N649="snížená",J649,0)</f>
        <v>0</v>
      </c>
      <c r="BG649" s="144">
        <f>IF(N649="zákl. přenesená",J649,0)</f>
        <v>0</v>
      </c>
      <c r="BH649" s="144">
        <f>IF(N649="sníž. přenesená",J649,0)</f>
        <v>0</v>
      </c>
      <c r="BI649" s="144">
        <f>IF(N649="nulová",J649,0)</f>
        <v>0</v>
      </c>
      <c r="BJ649" s="18" t="s">
        <v>81</v>
      </c>
      <c r="BK649" s="144">
        <f>ROUND(I649*H649,2)</f>
        <v>0</v>
      </c>
      <c r="BL649" s="18" t="s">
        <v>217</v>
      </c>
      <c r="BM649" s="143" t="s">
        <v>823</v>
      </c>
    </row>
    <row r="650" spans="2:47" s="1" customFormat="1" ht="11.25">
      <c r="B650" s="33"/>
      <c r="D650" s="145" t="s">
        <v>219</v>
      </c>
      <c r="F650" s="146" t="s">
        <v>824</v>
      </c>
      <c r="I650" s="147"/>
      <c r="L650" s="33"/>
      <c r="M650" s="148"/>
      <c r="T650" s="54"/>
      <c r="AT650" s="18" t="s">
        <v>219</v>
      </c>
      <c r="AU650" s="18" t="s">
        <v>83</v>
      </c>
    </row>
    <row r="651" spans="2:51" s="12" customFormat="1" ht="11.25">
      <c r="B651" s="149"/>
      <c r="D651" s="150" t="s">
        <v>221</v>
      </c>
      <c r="E651" s="151" t="s">
        <v>19</v>
      </c>
      <c r="F651" s="152" t="s">
        <v>825</v>
      </c>
      <c r="H651" s="151" t="s">
        <v>19</v>
      </c>
      <c r="I651" s="153"/>
      <c r="L651" s="149"/>
      <c r="M651" s="154"/>
      <c r="T651" s="155"/>
      <c r="AT651" s="151" t="s">
        <v>221</v>
      </c>
      <c r="AU651" s="151" t="s">
        <v>83</v>
      </c>
      <c r="AV651" s="12" t="s">
        <v>81</v>
      </c>
      <c r="AW651" s="12" t="s">
        <v>34</v>
      </c>
      <c r="AX651" s="12" t="s">
        <v>74</v>
      </c>
      <c r="AY651" s="151" t="s">
        <v>210</v>
      </c>
    </row>
    <row r="652" spans="2:51" s="13" customFormat="1" ht="11.25">
      <c r="B652" s="156"/>
      <c r="D652" s="150" t="s">
        <v>221</v>
      </c>
      <c r="E652" s="157" t="s">
        <v>19</v>
      </c>
      <c r="F652" s="158" t="s">
        <v>826</v>
      </c>
      <c r="H652" s="159">
        <v>12.51</v>
      </c>
      <c r="I652" s="160"/>
      <c r="L652" s="156"/>
      <c r="M652" s="161"/>
      <c r="T652" s="162"/>
      <c r="AT652" s="157" t="s">
        <v>221</v>
      </c>
      <c r="AU652" s="157" t="s">
        <v>83</v>
      </c>
      <c r="AV652" s="13" t="s">
        <v>83</v>
      </c>
      <c r="AW652" s="13" t="s">
        <v>34</v>
      </c>
      <c r="AX652" s="13" t="s">
        <v>74</v>
      </c>
      <c r="AY652" s="157" t="s">
        <v>210</v>
      </c>
    </row>
    <row r="653" spans="2:51" s="12" customFormat="1" ht="11.25">
      <c r="B653" s="149"/>
      <c r="D653" s="150" t="s">
        <v>221</v>
      </c>
      <c r="E653" s="151" t="s">
        <v>19</v>
      </c>
      <c r="F653" s="152" t="s">
        <v>433</v>
      </c>
      <c r="H653" s="151" t="s">
        <v>19</v>
      </c>
      <c r="I653" s="153"/>
      <c r="L653" s="149"/>
      <c r="M653" s="154"/>
      <c r="T653" s="155"/>
      <c r="AT653" s="151" t="s">
        <v>221</v>
      </c>
      <c r="AU653" s="151" t="s">
        <v>83</v>
      </c>
      <c r="AV653" s="12" t="s">
        <v>81</v>
      </c>
      <c r="AW653" s="12" t="s">
        <v>34</v>
      </c>
      <c r="AX653" s="12" t="s">
        <v>74</v>
      </c>
      <c r="AY653" s="151" t="s">
        <v>210</v>
      </c>
    </row>
    <row r="654" spans="2:51" s="12" customFormat="1" ht="11.25">
      <c r="B654" s="149"/>
      <c r="D654" s="150" t="s">
        <v>221</v>
      </c>
      <c r="E654" s="151" t="s">
        <v>19</v>
      </c>
      <c r="F654" s="152" t="s">
        <v>827</v>
      </c>
      <c r="H654" s="151" t="s">
        <v>19</v>
      </c>
      <c r="I654" s="153"/>
      <c r="L654" s="149"/>
      <c r="M654" s="154"/>
      <c r="T654" s="155"/>
      <c r="AT654" s="151" t="s">
        <v>221</v>
      </c>
      <c r="AU654" s="151" t="s">
        <v>83</v>
      </c>
      <c r="AV654" s="12" t="s">
        <v>81</v>
      </c>
      <c r="AW654" s="12" t="s">
        <v>34</v>
      </c>
      <c r="AX654" s="12" t="s">
        <v>74</v>
      </c>
      <c r="AY654" s="151" t="s">
        <v>210</v>
      </c>
    </row>
    <row r="655" spans="2:51" s="13" customFormat="1" ht="11.25">
      <c r="B655" s="156"/>
      <c r="D655" s="150" t="s">
        <v>221</v>
      </c>
      <c r="E655" s="157" t="s">
        <v>19</v>
      </c>
      <c r="F655" s="158" t="s">
        <v>828</v>
      </c>
      <c r="H655" s="159">
        <v>35.45</v>
      </c>
      <c r="I655" s="160"/>
      <c r="L655" s="156"/>
      <c r="M655" s="161"/>
      <c r="T655" s="162"/>
      <c r="AT655" s="157" t="s">
        <v>221</v>
      </c>
      <c r="AU655" s="157" t="s">
        <v>83</v>
      </c>
      <c r="AV655" s="13" t="s">
        <v>83</v>
      </c>
      <c r="AW655" s="13" t="s">
        <v>34</v>
      </c>
      <c r="AX655" s="13" t="s">
        <v>74</v>
      </c>
      <c r="AY655" s="157" t="s">
        <v>210</v>
      </c>
    </row>
    <row r="656" spans="2:51" s="13" customFormat="1" ht="11.25">
      <c r="B656" s="156"/>
      <c r="D656" s="150" t="s">
        <v>221</v>
      </c>
      <c r="E656" s="157" t="s">
        <v>19</v>
      </c>
      <c r="F656" s="158" t="s">
        <v>829</v>
      </c>
      <c r="H656" s="159">
        <v>9.89</v>
      </c>
      <c r="I656" s="160"/>
      <c r="L656" s="156"/>
      <c r="M656" s="161"/>
      <c r="T656" s="162"/>
      <c r="AT656" s="157" t="s">
        <v>221</v>
      </c>
      <c r="AU656" s="157" t="s">
        <v>83</v>
      </c>
      <c r="AV656" s="13" t="s">
        <v>83</v>
      </c>
      <c r="AW656" s="13" t="s">
        <v>34</v>
      </c>
      <c r="AX656" s="13" t="s">
        <v>74</v>
      </c>
      <c r="AY656" s="157" t="s">
        <v>210</v>
      </c>
    </row>
    <row r="657" spans="2:51" s="13" customFormat="1" ht="11.25">
      <c r="B657" s="156"/>
      <c r="D657" s="150" t="s">
        <v>221</v>
      </c>
      <c r="E657" s="157" t="s">
        <v>19</v>
      </c>
      <c r="F657" s="158" t="s">
        <v>830</v>
      </c>
      <c r="H657" s="159">
        <v>4.95</v>
      </c>
      <c r="I657" s="160"/>
      <c r="L657" s="156"/>
      <c r="M657" s="161"/>
      <c r="T657" s="162"/>
      <c r="AT657" s="157" t="s">
        <v>221</v>
      </c>
      <c r="AU657" s="157" t="s">
        <v>83</v>
      </c>
      <c r="AV657" s="13" t="s">
        <v>83</v>
      </c>
      <c r="AW657" s="13" t="s">
        <v>34</v>
      </c>
      <c r="AX657" s="13" t="s">
        <v>74</v>
      </c>
      <c r="AY657" s="157" t="s">
        <v>210</v>
      </c>
    </row>
    <row r="658" spans="2:51" s="14" customFormat="1" ht="11.25">
      <c r="B658" s="163"/>
      <c r="D658" s="150" t="s">
        <v>221</v>
      </c>
      <c r="E658" s="164" t="s">
        <v>19</v>
      </c>
      <c r="F658" s="165" t="s">
        <v>234</v>
      </c>
      <c r="H658" s="166">
        <v>62.800000000000004</v>
      </c>
      <c r="I658" s="167"/>
      <c r="L658" s="163"/>
      <c r="M658" s="168"/>
      <c r="T658" s="169"/>
      <c r="AT658" s="164" t="s">
        <v>221</v>
      </c>
      <c r="AU658" s="164" t="s">
        <v>83</v>
      </c>
      <c r="AV658" s="14" t="s">
        <v>91</v>
      </c>
      <c r="AW658" s="14" t="s">
        <v>34</v>
      </c>
      <c r="AX658" s="14" t="s">
        <v>74</v>
      </c>
      <c r="AY658" s="164" t="s">
        <v>210</v>
      </c>
    </row>
    <row r="659" spans="2:51" s="12" customFormat="1" ht="11.25">
      <c r="B659" s="149"/>
      <c r="D659" s="150" t="s">
        <v>221</v>
      </c>
      <c r="E659" s="151" t="s">
        <v>19</v>
      </c>
      <c r="F659" s="152" t="s">
        <v>825</v>
      </c>
      <c r="H659" s="151" t="s">
        <v>19</v>
      </c>
      <c r="I659" s="153"/>
      <c r="L659" s="149"/>
      <c r="M659" s="154"/>
      <c r="T659" s="155"/>
      <c r="AT659" s="151" t="s">
        <v>221</v>
      </c>
      <c r="AU659" s="151" t="s">
        <v>83</v>
      </c>
      <c r="AV659" s="12" t="s">
        <v>81</v>
      </c>
      <c r="AW659" s="12" t="s">
        <v>34</v>
      </c>
      <c r="AX659" s="12" t="s">
        <v>74</v>
      </c>
      <c r="AY659" s="151" t="s">
        <v>210</v>
      </c>
    </row>
    <row r="660" spans="2:51" s="13" customFormat="1" ht="11.25">
      <c r="B660" s="156"/>
      <c r="D660" s="150" t="s">
        <v>221</v>
      </c>
      <c r="E660" s="157" t="s">
        <v>19</v>
      </c>
      <c r="F660" s="158" t="s">
        <v>831</v>
      </c>
      <c r="H660" s="159">
        <v>17.3</v>
      </c>
      <c r="I660" s="160"/>
      <c r="L660" s="156"/>
      <c r="M660" s="161"/>
      <c r="T660" s="162"/>
      <c r="AT660" s="157" t="s">
        <v>221</v>
      </c>
      <c r="AU660" s="157" t="s">
        <v>83</v>
      </c>
      <c r="AV660" s="13" t="s">
        <v>83</v>
      </c>
      <c r="AW660" s="13" t="s">
        <v>34</v>
      </c>
      <c r="AX660" s="13" t="s">
        <v>74</v>
      </c>
      <c r="AY660" s="157" t="s">
        <v>210</v>
      </c>
    </row>
    <row r="661" spans="2:51" s="12" customFormat="1" ht="11.25">
      <c r="B661" s="149"/>
      <c r="D661" s="150" t="s">
        <v>221</v>
      </c>
      <c r="E661" s="151" t="s">
        <v>19</v>
      </c>
      <c r="F661" s="152" t="s">
        <v>433</v>
      </c>
      <c r="H661" s="151" t="s">
        <v>19</v>
      </c>
      <c r="I661" s="153"/>
      <c r="L661" s="149"/>
      <c r="M661" s="154"/>
      <c r="T661" s="155"/>
      <c r="AT661" s="151" t="s">
        <v>221</v>
      </c>
      <c r="AU661" s="151" t="s">
        <v>83</v>
      </c>
      <c r="AV661" s="12" t="s">
        <v>81</v>
      </c>
      <c r="AW661" s="12" t="s">
        <v>34</v>
      </c>
      <c r="AX661" s="12" t="s">
        <v>74</v>
      </c>
      <c r="AY661" s="151" t="s">
        <v>210</v>
      </c>
    </row>
    <row r="662" spans="2:51" s="12" customFormat="1" ht="11.25">
      <c r="B662" s="149"/>
      <c r="D662" s="150" t="s">
        <v>221</v>
      </c>
      <c r="E662" s="151" t="s">
        <v>19</v>
      </c>
      <c r="F662" s="152" t="s">
        <v>832</v>
      </c>
      <c r="H662" s="151" t="s">
        <v>19</v>
      </c>
      <c r="I662" s="153"/>
      <c r="L662" s="149"/>
      <c r="M662" s="154"/>
      <c r="T662" s="155"/>
      <c r="AT662" s="151" t="s">
        <v>221</v>
      </c>
      <c r="AU662" s="151" t="s">
        <v>83</v>
      </c>
      <c r="AV662" s="12" t="s">
        <v>81</v>
      </c>
      <c r="AW662" s="12" t="s">
        <v>34</v>
      </c>
      <c r="AX662" s="12" t="s">
        <v>74</v>
      </c>
      <c r="AY662" s="151" t="s">
        <v>210</v>
      </c>
    </row>
    <row r="663" spans="2:51" s="13" customFormat="1" ht="11.25">
      <c r="B663" s="156"/>
      <c r="D663" s="150" t="s">
        <v>221</v>
      </c>
      <c r="E663" s="157" t="s">
        <v>19</v>
      </c>
      <c r="F663" s="158" t="s">
        <v>833</v>
      </c>
      <c r="H663" s="159">
        <v>39.85</v>
      </c>
      <c r="I663" s="160"/>
      <c r="L663" s="156"/>
      <c r="M663" s="161"/>
      <c r="T663" s="162"/>
      <c r="AT663" s="157" t="s">
        <v>221</v>
      </c>
      <c r="AU663" s="157" t="s">
        <v>83</v>
      </c>
      <c r="AV663" s="13" t="s">
        <v>83</v>
      </c>
      <c r="AW663" s="13" t="s">
        <v>34</v>
      </c>
      <c r="AX663" s="13" t="s">
        <v>74</v>
      </c>
      <c r="AY663" s="157" t="s">
        <v>210</v>
      </c>
    </row>
    <row r="664" spans="2:51" s="13" customFormat="1" ht="11.25">
      <c r="B664" s="156"/>
      <c r="D664" s="150" t="s">
        <v>221</v>
      </c>
      <c r="E664" s="157" t="s">
        <v>19</v>
      </c>
      <c r="F664" s="158" t="s">
        <v>834</v>
      </c>
      <c r="H664" s="159">
        <v>13.01</v>
      </c>
      <c r="I664" s="160"/>
      <c r="L664" s="156"/>
      <c r="M664" s="161"/>
      <c r="T664" s="162"/>
      <c r="AT664" s="157" t="s">
        <v>221</v>
      </c>
      <c r="AU664" s="157" t="s">
        <v>83</v>
      </c>
      <c r="AV664" s="13" t="s">
        <v>83</v>
      </c>
      <c r="AW664" s="13" t="s">
        <v>34</v>
      </c>
      <c r="AX664" s="13" t="s">
        <v>74</v>
      </c>
      <c r="AY664" s="157" t="s">
        <v>210</v>
      </c>
    </row>
    <row r="665" spans="2:51" s="13" customFormat="1" ht="11.25">
      <c r="B665" s="156"/>
      <c r="D665" s="150" t="s">
        <v>221</v>
      </c>
      <c r="E665" s="157" t="s">
        <v>19</v>
      </c>
      <c r="F665" s="158" t="s">
        <v>835</v>
      </c>
      <c r="H665" s="159">
        <v>6.8</v>
      </c>
      <c r="I665" s="160"/>
      <c r="L665" s="156"/>
      <c r="M665" s="161"/>
      <c r="T665" s="162"/>
      <c r="AT665" s="157" t="s">
        <v>221</v>
      </c>
      <c r="AU665" s="157" t="s">
        <v>83</v>
      </c>
      <c r="AV665" s="13" t="s">
        <v>83</v>
      </c>
      <c r="AW665" s="13" t="s">
        <v>34</v>
      </c>
      <c r="AX665" s="13" t="s">
        <v>74</v>
      </c>
      <c r="AY665" s="157" t="s">
        <v>210</v>
      </c>
    </row>
    <row r="666" spans="2:51" s="14" customFormat="1" ht="11.25">
      <c r="B666" s="163"/>
      <c r="D666" s="150" t="s">
        <v>221</v>
      </c>
      <c r="E666" s="164" t="s">
        <v>19</v>
      </c>
      <c r="F666" s="165" t="s">
        <v>234</v>
      </c>
      <c r="H666" s="166">
        <v>76.96000000000001</v>
      </c>
      <c r="I666" s="167"/>
      <c r="L666" s="163"/>
      <c r="M666" s="168"/>
      <c r="T666" s="169"/>
      <c r="AT666" s="164" t="s">
        <v>221</v>
      </c>
      <c r="AU666" s="164" t="s">
        <v>83</v>
      </c>
      <c r="AV666" s="14" t="s">
        <v>91</v>
      </c>
      <c r="AW666" s="14" t="s">
        <v>34</v>
      </c>
      <c r="AX666" s="14" t="s">
        <v>74</v>
      </c>
      <c r="AY666" s="164" t="s">
        <v>210</v>
      </c>
    </row>
    <row r="667" spans="2:51" s="12" customFormat="1" ht="11.25">
      <c r="B667" s="149"/>
      <c r="D667" s="150" t="s">
        <v>221</v>
      </c>
      <c r="E667" s="151" t="s">
        <v>19</v>
      </c>
      <c r="F667" s="152" t="s">
        <v>558</v>
      </c>
      <c r="H667" s="151" t="s">
        <v>19</v>
      </c>
      <c r="I667" s="153"/>
      <c r="L667" s="149"/>
      <c r="M667" s="154"/>
      <c r="T667" s="155"/>
      <c r="AT667" s="151" t="s">
        <v>221</v>
      </c>
      <c r="AU667" s="151" t="s">
        <v>83</v>
      </c>
      <c r="AV667" s="12" t="s">
        <v>81</v>
      </c>
      <c r="AW667" s="12" t="s">
        <v>34</v>
      </c>
      <c r="AX667" s="12" t="s">
        <v>74</v>
      </c>
      <c r="AY667" s="151" t="s">
        <v>210</v>
      </c>
    </row>
    <row r="668" spans="2:51" s="12" customFormat="1" ht="11.25">
      <c r="B668" s="149"/>
      <c r="D668" s="150" t="s">
        <v>221</v>
      </c>
      <c r="E668" s="151" t="s">
        <v>19</v>
      </c>
      <c r="F668" s="152" t="s">
        <v>836</v>
      </c>
      <c r="H668" s="151" t="s">
        <v>19</v>
      </c>
      <c r="I668" s="153"/>
      <c r="L668" s="149"/>
      <c r="M668" s="154"/>
      <c r="T668" s="155"/>
      <c r="AT668" s="151" t="s">
        <v>221</v>
      </c>
      <c r="AU668" s="151" t="s">
        <v>83</v>
      </c>
      <c r="AV668" s="12" t="s">
        <v>81</v>
      </c>
      <c r="AW668" s="12" t="s">
        <v>34</v>
      </c>
      <c r="AX668" s="12" t="s">
        <v>74</v>
      </c>
      <c r="AY668" s="151" t="s">
        <v>210</v>
      </c>
    </row>
    <row r="669" spans="2:51" s="13" customFormat="1" ht="11.25">
      <c r="B669" s="156"/>
      <c r="D669" s="150" t="s">
        <v>221</v>
      </c>
      <c r="E669" s="157" t="s">
        <v>19</v>
      </c>
      <c r="F669" s="158" t="s">
        <v>837</v>
      </c>
      <c r="H669" s="159">
        <v>0.71</v>
      </c>
      <c r="I669" s="160"/>
      <c r="L669" s="156"/>
      <c r="M669" s="161"/>
      <c r="T669" s="162"/>
      <c r="AT669" s="157" t="s">
        <v>221</v>
      </c>
      <c r="AU669" s="157" t="s">
        <v>83</v>
      </c>
      <c r="AV669" s="13" t="s">
        <v>83</v>
      </c>
      <c r="AW669" s="13" t="s">
        <v>34</v>
      </c>
      <c r="AX669" s="13" t="s">
        <v>74</v>
      </c>
      <c r="AY669" s="157" t="s">
        <v>210</v>
      </c>
    </row>
    <row r="670" spans="2:51" s="12" customFormat="1" ht="11.25">
      <c r="B670" s="149"/>
      <c r="D670" s="150" t="s">
        <v>221</v>
      </c>
      <c r="E670" s="151" t="s">
        <v>19</v>
      </c>
      <c r="F670" s="152" t="s">
        <v>838</v>
      </c>
      <c r="H670" s="151" t="s">
        <v>19</v>
      </c>
      <c r="I670" s="153"/>
      <c r="L670" s="149"/>
      <c r="M670" s="154"/>
      <c r="T670" s="155"/>
      <c r="AT670" s="151" t="s">
        <v>221</v>
      </c>
      <c r="AU670" s="151" t="s">
        <v>83</v>
      </c>
      <c r="AV670" s="12" t="s">
        <v>81</v>
      </c>
      <c r="AW670" s="12" t="s">
        <v>34</v>
      </c>
      <c r="AX670" s="12" t="s">
        <v>74</v>
      </c>
      <c r="AY670" s="151" t="s">
        <v>210</v>
      </c>
    </row>
    <row r="671" spans="2:51" s="13" customFormat="1" ht="11.25">
      <c r="B671" s="156"/>
      <c r="D671" s="150" t="s">
        <v>221</v>
      </c>
      <c r="E671" s="157" t="s">
        <v>19</v>
      </c>
      <c r="F671" s="158" t="s">
        <v>839</v>
      </c>
      <c r="H671" s="159">
        <v>4.475</v>
      </c>
      <c r="I671" s="160"/>
      <c r="L671" s="156"/>
      <c r="M671" s="161"/>
      <c r="T671" s="162"/>
      <c r="AT671" s="157" t="s">
        <v>221</v>
      </c>
      <c r="AU671" s="157" t="s">
        <v>83</v>
      </c>
      <c r="AV671" s="13" t="s">
        <v>83</v>
      </c>
      <c r="AW671" s="13" t="s">
        <v>34</v>
      </c>
      <c r="AX671" s="13" t="s">
        <v>74</v>
      </c>
      <c r="AY671" s="157" t="s">
        <v>210</v>
      </c>
    </row>
    <row r="672" spans="2:51" s="13" customFormat="1" ht="11.25">
      <c r="B672" s="156"/>
      <c r="D672" s="150" t="s">
        <v>221</v>
      </c>
      <c r="E672" s="157" t="s">
        <v>19</v>
      </c>
      <c r="F672" s="158" t="s">
        <v>840</v>
      </c>
      <c r="H672" s="159">
        <v>0.162</v>
      </c>
      <c r="I672" s="160"/>
      <c r="L672" s="156"/>
      <c r="M672" s="161"/>
      <c r="T672" s="162"/>
      <c r="AT672" s="157" t="s">
        <v>221</v>
      </c>
      <c r="AU672" s="157" t="s">
        <v>83</v>
      </c>
      <c r="AV672" s="13" t="s">
        <v>83</v>
      </c>
      <c r="AW672" s="13" t="s">
        <v>34</v>
      </c>
      <c r="AX672" s="13" t="s">
        <v>74</v>
      </c>
      <c r="AY672" s="157" t="s">
        <v>210</v>
      </c>
    </row>
    <row r="673" spans="2:51" s="12" customFormat="1" ht="11.25">
      <c r="B673" s="149"/>
      <c r="D673" s="150" t="s">
        <v>221</v>
      </c>
      <c r="E673" s="151" t="s">
        <v>19</v>
      </c>
      <c r="F673" s="152" t="s">
        <v>841</v>
      </c>
      <c r="H673" s="151" t="s">
        <v>19</v>
      </c>
      <c r="I673" s="153"/>
      <c r="L673" s="149"/>
      <c r="M673" s="154"/>
      <c r="T673" s="155"/>
      <c r="AT673" s="151" t="s">
        <v>221</v>
      </c>
      <c r="AU673" s="151" t="s">
        <v>83</v>
      </c>
      <c r="AV673" s="12" t="s">
        <v>81</v>
      </c>
      <c r="AW673" s="12" t="s">
        <v>34</v>
      </c>
      <c r="AX673" s="12" t="s">
        <v>74</v>
      </c>
      <c r="AY673" s="151" t="s">
        <v>210</v>
      </c>
    </row>
    <row r="674" spans="2:51" s="13" customFormat="1" ht="11.25">
      <c r="B674" s="156"/>
      <c r="D674" s="150" t="s">
        <v>221</v>
      </c>
      <c r="E674" s="157" t="s">
        <v>19</v>
      </c>
      <c r="F674" s="158" t="s">
        <v>842</v>
      </c>
      <c r="H674" s="159">
        <v>1.401</v>
      </c>
      <c r="I674" s="160"/>
      <c r="L674" s="156"/>
      <c r="M674" s="161"/>
      <c r="T674" s="162"/>
      <c r="AT674" s="157" t="s">
        <v>221</v>
      </c>
      <c r="AU674" s="157" t="s">
        <v>83</v>
      </c>
      <c r="AV674" s="13" t="s">
        <v>83</v>
      </c>
      <c r="AW674" s="13" t="s">
        <v>34</v>
      </c>
      <c r="AX674" s="13" t="s">
        <v>74</v>
      </c>
      <c r="AY674" s="157" t="s">
        <v>210</v>
      </c>
    </row>
    <row r="675" spans="2:51" s="13" customFormat="1" ht="11.25">
      <c r="B675" s="156"/>
      <c r="D675" s="150" t="s">
        <v>221</v>
      </c>
      <c r="E675" s="157" t="s">
        <v>19</v>
      </c>
      <c r="F675" s="158" t="s">
        <v>843</v>
      </c>
      <c r="H675" s="159">
        <v>0.677</v>
      </c>
      <c r="I675" s="160"/>
      <c r="L675" s="156"/>
      <c r="M675" s="161"/>
      <c r="T675" s="162"/>
      <c r="AT675" s="157" t="s">
        <v>221</v>
      </c>
      <c r="AU675" s="157" t="s">
        <v>83</v>
      </c>
      <c r="AV675" s="13" t="s">
        <v>83</v>
      </c>
      <c r="AW675" s="13" t="s">
        <v>34</v>
      </c>
      <c r="AX675" s="13" t="s">
        <v>74</v>
      </c>
      <c r="AY675" s="157" t="s">
        <v>210</v>
      </c>
    </row>
    <row r="676" spans="2:51" s="12" customFormat="1" ht="11.25">
      <c r="B676" s="149"/>
      <c r="D676" s="150" t="s">
        <v>221</v>
      </c>
      <c r="E676" s="151" t="s">
        <v>19</v>
      </c>
      <c r="F676" s="152" t="s">
        <v>844</v>
      </c>
      <c r="H676" s="151" t="s">
        <v>19</v>
      </c>
      <c r="I676" s="153"/>
      <c r="L676" s="149"/>
      <c r="M676" s="154"/>
      <c r="T676" s="155"/>
      <c r="AT676" s="151" t="s">
        <v>221</v>
      </c>
      <c r="AU676" s="151" t="s">
        <v>83</v>
      </c>
      <c r="AV676" s="12" t="s">
        <v>81</v>
      </c>
      <c r="AW676" s="12" t="s">
        <v>34</v>
      </c>
      <c r="AX676" s="12" t="s">
        <v>74</v>
      </c>
      <c r="AY676" s="151" t="s">
        <v>210</v>
      </c>
    </row>
    <row r="677" spans="2:51" s="13" customFormat="1" ht="11.25">
      <c r="B677" s="156"/>
      <c r="D677" s="150" t="s">
        <v>221</v>
      </c>
      <c r="E677" s="157" t="s">
        <v>19</v>
      </c>
      <c r="F677" s="158" t="s">
        <v>845</v>
      </c>
      <c r="H677" s="159">
        <v>0.78</v>
      </c>
      <c r="I677" s="160"/>
      <c r="L677" s="156"/>
      <c r="M677" s="161"/>
      <c r="T677" s="162"/>
      <c r="AT677" s="157" t="s">
        <v>221</v>
      </c>
      <c r="AU677" s="157" t="s">
        <v>83</v>
      </c>
      <c r="AV677" s="13" t="s">
        <v>83</v>
      </c>
      <c r="AW677" s="13" t="s">
        <v>34</v>
      </c>
      <c r="AX677" s="13" t="s">
        <v>74</v>
      </c>
      <c r="AY677" s="157" t="s">
        <v>210</v>
      </c>
    </row>
    <row r="678" spans="2:51" s="14" customFormat="1" ht="11.25">
      <c r="B678" s="163"/>
      <c r="D678" s="150" t="s">
        <v>221</v>
      </c>
      <c r="E678" s="164" t="s">
        <v>19</v>
      </c>
      <c r="F678" s="165" t="s">
        <v>234</v>
      </c>
      <c r="H678" s="166">
        <v>8.204999999999998</v>
      </c>
      <c r="I678" s="167"/>
      <c r="L678" s="163"/>
      <c r="M678" s="168"/>
      <c r="T678" s="169"/>
      <c r="AT678" s="164" t="s">
        <v>221</v>
      </c>
      <c r="AU678" s="164" t="s">
        <v>83</v>
      </c>
      <c r="AV678" s="14" t="s">
        <v>91</v>
      </c>
      <c r="AW678" s="14" t="s">
        <v>34</v>
      </c>
      <c r="AX678" s="14" t="s">
        <v>74</v>
      </c>
      <c r="AY678" s="164" t="s">
        <v>210</v>
      </c>
    </row>
    <row r="679" spans="2:51" s="12" customFormat="1" ht="11.25">
      <c r="B679" s="149"/>
      <c r="D679" s="150" t="s">
        <v>221</v>
      </c>
      <c r="E679" s="151" t="s">
        <v>19</v>
      </c>
      <c r="F679" s="152" t="s">
        <v>677</v>
      </c>
      <c r="H679" s="151" t="s">
        <v>19</v>
      </c>
      <c r="I679" s="153"/>
      <c r="L679" s="149"/>
      <c r="M679" s="154"/>
      <c r="T679" s="155"/>
      <c r="AT679" s="151" t="s">
        <v>221</v>
      </c>
      <c r="AU679" s="151" t="s">
        <v>83</v>
      </c>
      <c r="AV679" s="12" t="s">
        <v>81</v>
      </c>
      <c r="AW679" s="12" t="s">
        <v>34</v>
      </c>
      <c r="AX679" s="12" t="s">
        <v>74</v>
      </c>
      <c r="AY679" s="151" t="s">
        <v>210</v>
      </c>
    </row>
    <row r="680" spans="2:51" s="12" customFormat="1" ht="11.25">
      <c r="B680" s="149"/>
      <c r="D680" s="150" t="s">
        <v>221</v>
      </c>
      <c r="E680" s="151" t="s">
        <v>19</v>
      </c>
      <c r="F680" s="152" t="s">
        <v>846</v>
      </c>
      <c r="H680" s="151" t="s">
        <v>19</v>
      </c>
      <c r="I680" s="153"/>
      <c r="L680" s="149"/>
      <c r="M680" s="154"/>
      <c r="T680" s="155"/>
      <c r="AT680" s="151" t="s">
        <v>221</v>
      </c>
      <c r="AU680" s="151" t="s">
        <v>83</v>
      </c>
      <c r="AV680" s="12" t="s">
        <v>81</v>
      </c>
      <c r="AW680" s="12" t="s">
        <v>34</v>
      </c>
      <c r="AX680" s="12" t="s">
        <v>74</v>
      </c>
      <c r="AY680" s="151" t="s">
        <v>210</v>
      </c>
    </row>
    <row r="681" spans="2:51" s="12" customFormat="1" ht="11.25">
      <c r="B681" s="149"/>
      <c r="D681" s="150" t="s">
        <v>221</v>
      </c>
      <c r="E681" s="151" t="s">
        <v>19</v>
      </c>
      <c r="F681" s="152" t="s">
        <v>682</v>
      </c>
      <c r="H681" s="151" t="s">
        <v>19</v>
      </c>
      <c r="I681" s="153"/>
      <c r="L681" s="149"/>
      <c r="M681" s="154"/>
      <c r="T681" s="155"/>
      <c r="AT681" s="151" t="s">
        <v>221</v>
      </c>
      <c r="AU681" s="151" t="s">
        <v>83</v>
      </c>
      <c r="AV681" s="12" t="s">
        <v>81</v>
      </c>
      <c r="AW681" s="12" t="s">
        <v>34</v>
      </c>
      <c r="AX681" s="12" t="s">
        <v>74</v>
      </c>
      <c r="AY681" s="151" t="s">
        <v>210</v>
      </c>
    </row>
    <row r="682" spans="2:51" s="13" customFormat="1" ht="11.25">
      <c r="B682" s="156"/>
      <c r="D682" s="150" t="s">
        <v>221</v>
      </c>
      <c r="E682" s="157" t="s">
        <v>19</v>
      </c>
      <c r="F682" s="158" t="s">
        <v>683</v>
      </c>
      <c r="H682" s="159">
        <v>0.759</v>
      </c>
      <c r="I682" s="160"/>
      <c r="L682" s="156"/>
      <c r="M682" s="161"/>
      <c r="T682" s="162"/>
      <c r="AT682" s="157" t="s">
        <v>221</v>
      </c>
      <c r="AU682" s="157" t="s">
        <v>83</v>
      </c>
      <c r="AV682" s="13" t="s">
        <v>83</v>
      </c>
      <c r="AW682" s="13" t="s">
        <v>34</v>
      </c>
      <c r="AX682" s="13" t="s">
        <v>74</v>
      </c>
      <c r="AY682" s="157" t="s">
        <v>210</v>
      </c>
    </row>
    <row r="683" spans="2:51" s="13" customFormat="1" ht="11.25">
      <c r="B683" s="156"/>
      <c r="D683" s="150" t="s">
        <v>221</v>
      </c>
      <c r="E683" s="157" t="s">
        <v>19</v>
      </c>
      <c r="F683" s="158" t="s">
        <v>684</v>
      </c>
      <c r="H683" s="159">
        <v>0.711</v>
      </c>
      <c r="I683" s="160"/>
      <c r="L683" s="156"/>
      <c r="M683" s="161"/>
      <c r="T683" s="162"/>
      <c r="AT683" s="157" t="s">
        <v>221</v>
      </c>
      <c r="AU683" s="157" t="s">
        <v>83</v>
      </c>
      <c r="AV683" s="13" t="s">
        <v>83</v>
      </c>
      <c r="AW683" s="13" t="s">
        <v>34</v>
      </c>
      <c r="AX683" s="13" t="s">
        <v>74</v>
      </c>
      <c r="AY683" s="157" t="s">
        <v>210</v>
      </c>
    </row>
    <row r="684" spans="2:51" s="13" customFormat="1" ht="11.25">
      <c r="B684" s="156"/>
      <c r="D684" s="150" t="s">
        <v>221</v>
      </c>
      <c r="E684" s="157" t="s">
        <v>19</v>
      </c>
      <c r="F684" s="158" t="s">
        <v>685</v>
      </c>
      <c r="H684" s="159">
        <v>0.756</v>
      </c>
      <c r="I684" s="160"/>
      <c r="L684" s="156"/>
      <c r="M684" s="161"/>
      <c r="T684" s="162"/>
      <c r="AT684" s="157" t="s">
        <v>221</v>
      </c>
      <c r="AU684" s="157" t="s">
        <v>83</v>
      </c>
      <c r="AV684" s="13" t="s">
        <v>83</v>
      </c>
      <c r="AW684" s="13" t="s">
        <v>34</v>
      </c>
      <c r="AX684" s="13" t="s">
        <v>74</v>
      </c>
      <c r="AY684" s="157" t="s">
        <v>210</v>
      </c>
    </row>
    <row r="685" spans="2:51" s="13" customFormat="1" ht="11.25">
      <c r="B685" s="156"/>
      <c r="D685" s="150" t="s">
        <v>221</v>
      </c>
      <c r="E685" s="157" t="s">
        <v>19</v>
      </c>
      <c r="F685" s="158" t="s">
        <v>684</v>
      </c>
      <c r="H685" s="159">
        <v>0.711</v>
      </c>
      <c r="I685" s="160"/>
      <c r="L685" s="156"/>
      <c r="M685" s="161"/>
      <c r="T685" s="162"/>
      <c r="AT685" s="157" t="s">
        <v>221</v>
      </c>
      <c r="AU685" s="157" t="s">
        <v>83</v>
      </c>
      <c r="AV685" s="13" t="s">
        <v>83</v>
      </c>
      <c r="AW685" s="13" t="s">
        <v>34</v>
      </c>
      <c r="AX685" s="13" t="s">
        <v>74</v>
      </c>
      <c r="AY685" s="157" t="s">
        <v>210</v>
      </c>
    </row>
    <row r="686" spans="2:51" s="13" customFormat="1" ht="11.25">
      <c r="B686" s="156"/>
      <c r="D686" s="150" t="s">
        <v>221</v>
      </c>
      <c r="E686" s="157" t="s">
        <v>19</v>
      </c>
      <c r="F686" s="158" t="s">
        <v>686</v>
      </c>
      <c r="H686" s="159">
        <v>0.759</v>
      </c>
      <c r="I686" s="160"/>
      <c r="L686" s="156"/>
      <c r="M686" s="161"/>
      <c r="T686" s="162"/>
      <c r="AT686" s="157" t="s">
        <v>221</v>
      </c>
      <c r="AU686" s="157" t="s">
        <v>83</v>
      </c>
      <c r="AV686" s="13" t="s">
        <v>83</v>
      </c>
      <c r="AW686" s="13" t="s">
        <v>34</v>
      </c>
      <c r="AX686" s="13" t="s">
        <v>74</v>
      </c>
      <c r="AY686" s="157" t="s">
        <v>210</v>
      </c>
    </row>
    <row r="687" spans="2:51" s="13" customFormat="1" ht="11.25">
      <c r="B687" s="156"/>
      <c r="D687" s="150" t="s">
        <v>221</v>
      </c>
      <c r="E687" s="157" t="s">
        <v>19</v>
      </c>
      <c r="F687" s="158" t="s">
        <v>684</v>
      </c>
      <c r="H687" s="159">
        <v>0.711</v>
      </c>
      <c r="I687" s="160"/>
      <c r="L687" s="156"/>
      <c r="M687" s="161"/>
      <c r="T687" s="162"/>
      <c r="AT687" s="157" t="s">
        <v>221</v>
      </c>
      <c r="AU687" s="157" t="s">
        <v>83</v>
      </c>
      <c r="AV687" s="13" t="s">
        <v>83</v>
      </c>
      <c r="AW687" s="13" t="s">
        <v>34</v>
      </c>
      <c r="AX687" s="13" t="s">
        <v>74</v>
      </c>
      <c r="AY687" s="157" t="s">
        <v>210</v>
      </c>
    </row>
    <row r="688" spans="2:51" s="13" customFormat="1" ht="11.25">
      <c r="B688" s="156"/>
      <c r="D688" s="150" t="s">
        <v>221</v>
      </c>
      <c r="E688" s="157" t="s">
        <v>19</v>
      </c>
      <c r="F688" s="158" t="s">
        <v>687</v>
      </c>
      <c r="H688" s="159">
        <v>0.762</v>
      </c>
      <c r="I688" s="160"/>
      <c r="L688" s="156"/>
      <c r="M688" s="161"/>
      <c r="T688" s="162"/>
      <c r="AT688" s="157" t="s">
        <v>221</v>
      </c>
      <c r="AU688" s="157" t="s">
        <v>83</v>
      </c>
      <c r="AV688" s="13" t="s">
        <v>83</v>
      </c>
      <c r="AW688" s="13" t="s">
        <v>34</v>
      </c>
      <c r="AX688" s="13" t="s">
        <v>74</v>
      </c>
      <c r="AY688" s="157" t="s">
        <v>210</v>
      </c>
    </row>
    <row r="689" spans="2:51" s="13" customFormat="1" ht="11.25">
      <c r="B689" s="156"/>
      <c r="D689" s="150" t="s">
        <v>221</v>
      </c>
      <c r="E689" s="157" t="s">
        <v>19</v>
      </c>
      <c r="F689" s="158" t="s">
        <v>684</v>
      </c>
      <c r="H689" s="159">
        <v>0.711</v>
      </c>
      <c r="I689" s="160"/>
      <c r="L689" s="156"/>
      <c r="M689" s="161"/>
      <c r="T689" s="162"/>
      <c r="AT689" s="157" t="s">
        <v>221</v>
      </c>
      <c r="AU689" s="157" t="s">
        <v>83</v>
      </c>
      <c r="AV689" s="13" t="s">
        <v>83</v>
      </c>
      <c r="AW689" s="13" t="s">
        <v>34</v>
      </c>
      <c r="AX689" s="13" t="s">
        <v>74</v>
      </c>
      <c r="AY689" s="157" t="s">
        <v>210</v>
      </c>
    </row>
    <row r="690" spans="2:51" s="13" customFormat="1" ht="11.25">
      <c r="B690" s="156"/>
      <c r="D690" s="150" t="s">
        <v>221</v>
      </c>
      <c r="E690" s="157" t="s">
        <v>19</v>
      </c>
      <c r="F690" s="158" t="s">
        <v>688</v>
      </c>
      <c r="H690" s="159">
        <v>0.765</v>
      </c>
      <c r="I690" s="160"/>
      <c r="L690" s="156"/>
      <c r="M690" s="161"/>
      <c r="T690" s="162"/>
      <c r="AT690" s="157" t="s">
        <v>221</v>
      </c>
      <c r="AU690" s="157" t="s">
        <v>83</v>
      </c>
      <c r="AV690" s="13" t="s">
        <v>83</v>
      </c>
      <c r="AW690" s="13" t="s">
        <v>34</v>
      </c>
      <c r="AX690" s="13" t="s">
        <v>74</v>
      </c>
      <c r="AY690" s="157" t="s">
        <v>210</v>
      </c>
    </row>
    <row r="691" spans="2:51" s="13" customFormat="1" ht="11.25">
      <c r="B691" s="156"/>
      <c r="D691" s="150" t="s">
        <v>221</v>
      </c>
      <c r="E691" s="157" t="s">
        <v>19</v>
      </c>
      <c r="F691" s="158" t="s">
        <v>684</v>
      </c>
      <c r="H691" s="159">
        <v>0.711</v>
      </c>
      <c r="I691" s="160"/>
      <c r="L691" s="156"/>
      <c r="M691" s="161"/>
      <c r="T691" s="162"/>
      <c r="AT691" s="157" t="s">
        <v>221</v>
      </c>
      <c r="AU691" s="157" t="s">
        <v>83</v>
      </c>
      <c r="AV691" s="13" t="s">
        <v>83</v>
      </c>
      <c r="AW691" s="13" t="s">
        <v>34</v>
      </c>
      <c r="AX691" s="13" t="s">
        <v>74</v>
      </c>
      <c r="AY691" s="157" t="s">
        <v>210</v>
      </c>
    </row>
    <row r="692" spans="2:51" s="14" customFormat="1" ht="11.25">
      <c r="B692" s="163"/>
      <c r="D692" s="150" t="s">
        <v>221</v>
      </c>
      <c r="E692" s="164" t="s">
        <v>19</v>
      </c>
      <c r="F692" s="165" t="s">
        <v>234</v>
      </c>
      <c r="H692" s="166">
        <v>7.356000000000001</v>
      </c>
      <c r="I692" s="167"/>
      <c r="L692" s="163"/>
      <c r="M692" s="168"/>
      <c r="T692" s="169"/>
      <c r="AT692" s="164" t="s">
        <v>221</v>
      </c>
      <c r="AU692" s="164" t="s">
        <v>83</v>
      </c>
      <c r="AV692" s="14" t="s">
        <v>91</v>
      </c>
      <c r="AW692" s="14" t="s">
        <v>34</v>
      </c>
      <c r="AX692" s="14" t="s">
        <v>74</v>
      </c>
      <c r="AY692" s="164" t="s">
        <v>210</v>
      </c>
    </row>
    <row r="693" spans="2:51" s="15" customFormat="1" ht="11.25">
      <c r="B693" s="170"/>
      <c r="D693" s="150" t="s">
        <v>221</v>
      </c>
      <c r="E693" s="171" t="s">
        <v>19</v>
      </c>
      <c r="F693" s="172" t="s">
        <v>236</v>
      </c>
      <c r="H693" s="173">
        <v>155.32100000000005</v>
      </c>
      <c r="I693" s="174"/>
      <c r="L693" s="170"/>
      <c r="M693" s="175"/>
      <c r="T693" s="176"/>
      <c r="AT693" s="171" t="s">
        <v>221</v>
      </c>
      <c r="AU693" s="171" t="s">
        <v>83</v>
      </c>
      <c r="AV693" s="15" t="s">
        <v>217</v>
      </c>
      <c r="AW693" s="15" t="s">
        <v>34</v>
      </c>
      <c r="AX693" s="15" t="s">
        <v>81</v>
      </c>
      <c r="AY693" s="171" t="s">
        <v>210</v>
      </c>
    </row>
    <row r="694" spans="2:65" s="1" customFormat="1" ht="16.5" customHeight="1">
      <c r="B694" s="33"/>
      <c r="C694" s="132" t="s">
        <v>847</v>
      </c>
      <c r="D694" s="132" t="s">
        <v>212</v>
      </c>
      <c r="E694" s="133" t="s">
        <v>848</v>
      </c>
      <c r="F694" s="134" t="s">
        <v>849</v>
      </c>
      <c r="G694" s="135" t="s">
        <v>215</v>
      </c>
      <c r="H694" s="136">
        <v>6.4</v>
      </c>
      <c r="I694" s="137"/>
      <c r="J694" s="138">
        <f>ROUND(I694*H694,2)</f>
        <v>0</v>
      </c>
      <c r="K694" s="134" t="s">
        <v>216</v>
      </c>
      <c r="L694" s="33"/>
      <c r="M694" s="139" t="s">
        <v>19</v>
      </c>
      <c r="N694" s="140" t="s">
        <v>45</v>
      </c>
      <c r="P694" s="141">
        <f>O694*H694</f>
        <v>0</v>
      </c>
      <c r="Q694" s="141">
        <v>0.54034</v>
      </c>
      <c r="R694" s="141">
        <f>Q694*H694</f>
        <v>3.4581760000000004</v>
      </c>
      <c r="S694" s="141">
        <v>0</v>
      </c>
      <c r="T694" s="142">
        <f>S694*H694</f>
        <v>0</v>
      </c>
      <c r="AR694" s="143" t="s">
        <v>217</v>
      </c>
      <c r="AT694" s="143" t="s">
        <v>212</v>
      </c>
      <c r="AU694" s="143" t="s">
        <v>83</v>
      </c>
      <c r="AY694" s="18" t="s">
        <v>210</v>
      </c>
      <c r="BE694" s="144">
        <f>IF(N694="základní",J694,0)</f>
        <v>0</v>
      </c>
      <c r="BF694" s="144">
        <f>IF(N694="snížená",J694,0)</f>
        <v>0</v>
      </c>
      <c r="BG694" s="144">
        <f>IF(N694="zákl. přenesená",J694,0)</f>
        <v>0</v>
      </c>
      <c r="BH694" s="144">
        <f>IF(N694="sníž. přenesená",J694,0)</f>
        <v>0</v>
      </c>
      <c r="BI694" s="144">
        <f>IF(N694="nulová",J694,0)</f>
        <v>0</v>
      </c>
      <c r="BJ694" s="18" t="s">
        <v>81</v>
      </c>
      <c r="BK694" s="144">
        <f>ROUND(I694*H694,2)</f>
        <v>0</v>
      </c>
      <c r="BL694" s="18" t="s">
        <v>217</v>
      </c>
      <c r="BM694" s="143" t="s">
        <v>850</v>
      </c>
    </row>
    <row r="695" spans="2:47" s="1" customFormat="1" ht="11.25">
      <c r="B695" s="33"/>
      <c r="D695" s="145" t="s">
        <v>219</v>
      </c>
      <c r="F695" s="146" t="s">
        <v>851</v>
      </c>
      <c r="I695" s="147"/>
      <c r="L695" s="33"/>
      <c r="M695" s="148"/>
      <c r="T695" s="54"/>
      <c r="AT695" s="18" t="s">
        <v>219</v>
      </c>
      <c r="AU695" s="18" t="s">
        <v>83</v>
      </c>
    </row>
    <row r="696" spans="2:51" s="12" customFormat="1" ht="11.25">
      <c r="B696" s="149"/>
      <c r="D696" s="150" t="s">
        <v>221</v>
      </c>
      <c r="E696" s="151" t="s">
        <v>19</v>
      </c>
      <c r="F696" s="152" t="s">
        <v>852</v>
      </c>
      <c r="H696" s="151" t="s">
        <v>19</v>
      </c>
      <c r="I696" s="153"/>
      <c r="L696" s="149"/>
      <c r="M696" s="154"/>
      <c r="T696" s="155"/>
      <c r="AT696" s="151" t="s">
        <v>221</v>
      </c>
      <c r="AU696" s="151" t="s">
        <v>83</v>
      </c>
      <c r="AV696" s="12" t="s">
        <v>81</v>
      </c>
      <c r="AW696" s="12" t="s">
        <v>34</v>
      </c>
      <c r="AX696" s="12" t="s">
        <v>74</v>
      </c>
      <c r="AY696" s="151" t="s">
        <v>210</v>
      </c>
    </row>
    <row r="697" spans="2:51" s="12" customFormat="1" ht="11.25">
      <c r="B697" s="149"/>
      <c r="D697" s="150" t="s">
        <v>221</v>
      </c>
      <c r="E697" s="151" t="s">
        <v>19</v>
      </c>
      <c r="F697" s="152" t="s">
        <v>853</v>
      </c>
      <c r="H697" s="151" t="s">
        <v>19</v>
      </c>
      <c r="I697" s="153"/>
      <c r="L697" s="149"/>
      <c r="M697" s="154"/>
      <c r="T697" s="155"/>
      <c r="AT697" s="151" t="s">
        <v>221</v>
      </c>
      <c r="AU697" s="151" t="s">
        <v>83</v>
      </c>
      <c r="AV697" s="12" t="s">
        <v>81</v>
      </c>
      <c r="AW697" s="12" t="s">
        <v>34</v>
      </c>
      <c r="AX697" s="12" t="s">
        <v>74</v>
      </c>
      <c r="AY697" s="151" t="s">
        <v>210</v>
      </c>
    </row>
    <row r="698" spans="2:51" s="13" customFormat="1" ht="11.25">
      <c r="B698" s="156"/>
      <c r="D698" s="150" t="s">
        <v>221</v>
      </c>
      <c r="E698" s="157" t="s">
        <v>19</v>
      </c>
      <c r="F698" s="158" t="s">
        <v>854</v>
      </c>
      <c r="H698" s="159">
        <v>6.4</v>
      </c>
      <c r="I698" s="160"/>
      <c r="L698" s="156"/>
      <c r="M698" s="161"/>
      <c r="T698" s="162"/>
      <c r="AT698" s="157" t="s">
        <v>221</v>
      </c>
      <c r="AU698" s="157" t="s">
        <v>83</v>
      </c>
      <c r="AV698" s="13" t="s">
        <v>83</v>
      </c>
      <c r="AW698" s="13" t="s">
        <v>34</v>
      </c>
      <c r="AX698" s="13" t="s">
        <v>74</v>
      </c>
      <c r="AY698" s="157" t="s">
        <v>210</v>
      </c>
    </row>
    <row r="699" spans="2:51" s="15" customFormat="1" ht="11.25">
      <c r="B699" s="170"/>
      <c r="D699" s="150" t="s">
        <v>221</v>
      </c>
      <c r="E699" s="171" t="s">
        <v>19</v>
      </c>
      <c r="F699" s="172" t="s">
        <v>236</v>
      </c>
      <c r="H699" s="173">
        <v>6.4</v>
      </c>
      <c r="I699" s="174"/>
      <c r="L699" s="170"/>
      <c r="M699" s="175"/>
      <c r="T699" s="176"/>
      <c r="AT699" s="171" t="s">
        <v>221</v>
      </c>
      <c r="AU699" s="171" t="s">
        <v>83</v>
      </c>
      <c r="AV699" s="15" t="s">
        <v>217</v>
      </c>
      <c r="AW699" s="15" t="s">
        <v>34</v>
      </c>
      <c r="AX699" s="15" t="s">
        <v>81</v>
      </c>
      <c r="AY699" s="171" t="s">
        <v>210</v>
      </c>
    </row>
    <row r="700" spans="2:65" s="1" customFormat="1" ht="16.5" customHeight="1">
      <c r="B700" s="33"/>
      <c r="C700" s="177" t="s">
        <v>855</v>
      </c>
      <c r="D700" s="177" t="s">
        <v>424</v>
      </c>
      <c r="E700" s="178" t="s">
        <v>856</v>
      </c>
      <c r="F700" s="179" t="s">
        <v>857</v>
      </c>
      <c r="G700" s="180" t="s">
        <v>409</v>
      </c>
      <c r="H700" s="181">
        <v>1952</v>
      </c>
      <c r="I700" s="182"/>
      <c r="J700" s="183">
        <f>ROUND(I700*H700,2)</f>
        <v>0</v>
      </c>
      <c r="K700" s="179" t="s">
        <v>216</v>
      </c>
      <c r="L700" s="184"/>
      <c r="M700" s="185" t="s">
        <v>19</v>
      </c>
      <c r="N700" s="186" t="s">
        <v>45</v>
      </c>
      <c r="P700" s="141">
        <f>O700*H700</f>
        <v>0</v>
      </c>
      <c r="Q700" s="141">
        <v>0.0041</v>
      </c>
      <c r="R700" s="141">
        <f>Q700*H700</f>
        <v>8.003200000000001</v>
      </c>
      <c r="S700" s="141">
        <v>0</v>
      </c>
      <c r="T700" s="142">
        <f>S700*H700</f>
        <v>0</v>
      </c>
      <c r="AR700" s="143" t="s">
        <v>286</v>
      </c>
      <c r="AT700" s="143" t="s">
        <v>424</v>
      </c>
      <c r="AU700" s="143" t="s">
        <v>83</v>
      </c>
      <c r="AY700" s="18" t="s">
        <v>210</v>
      </c>
      <c r="BE700" s="144">
        <f>IF(N700="základní",J700,0)</f>
        <v>0</v>
      </c>
      <c r="BF700" s="144">
        <f>IF(N700="snížená",J700,0)</f>
        <v>0</v>
      </c>
      <c r="BG700" s="144">
        <f>IF(N700="zákl. přenesená",J700,0)</f>
        <v>0</v>
      </c>
      <c r="BH700" s="144">
        <f>IF(N700="sníž. přenesená",J700,0)</f>
        <v>0</v>
      </c>
      <c r="BI700" s="144">
        <f>IF(N700="nulová",J700,0)</f>
        <v>0</v>
      </c>
      <c r="BJ700" s="18" t="s">
        <v>81</v>
      </c>
      <c r="BK700" s="144">
        <f>ROUND(I700*H700,2)</f>
        <v>0</v>
      </c>
      <c r="BL700" s="18" t="s">
        <v>217</v>
      </c>
      <c r="BM700" s="143" t="s">
        <v>858</v>
      </c>
    </row>
    <row r="701" spans="2:51" s="13" customFormat="1" ht="11.25">
      <c r="B701" s="156"/>
      <c r="D701" s="150" t="s">
        <v>221</v>
      </c>
      <c r="F701" s="158" t="s">
        <v>859</v>
      </c>
      <c r="H701" s="159">
        <v>1952</v>
      </c>
      <c r="I701" s="160"/>
      <c r="L701" s="156"/>
      <c r="M701" s="161"/>
      <c r="T701" s="162"/>
      <c r="AT701" s="157" t="s">
        <v>221</v>
      </c>
      <c r="AU701" s="157" t="s">
        <v>83</v>
      </c>
      <c r="AV701" s="13" t="s">
        <v>83</v>
      </c>
      <c r="AW701" s="13" t="s">
        <v>4</v>
      </c>
      <c r="AX701" s="13" t="s">
        <v>81</v>
      </c>
      <c r="AY701" s="157" t="s">
        <v>210</v>
      </c>
    </row>
    <row r="702" spans="2:65" s="1" customFormat="1" ht="16.5" customHeight="1">
      <c r="B702" s="33"/>
      <c r="C702" s="132" t="s">
        <v>860</v>
      </c>
      <c r="D702" s="132" t="s">
        <v>212</v>
      </c>
      <c r="E702" s="133" t="s">
        <v>861</v>
      </c>
      <c r="F702" s="134" t="s">
        <v>862</v>
      </c>
      <c r="G702" s="135" t="s">
        <v>295</v>
      </c>
      <c r="H702" s="136">
        <v>1</v>
      </c>
      <c r="I702" s="137"/>
      <c r="J702" s="138">
        <f>ROUND(I702*H702,2)</f>
        <v>0</v>
      </c>
      <c r="K702" s="134" t="s">
        <v>296</v>
      </c>
      <c r="L702" s="33"/>
      <c r="M702" s="139" t="s">
        <v>19</v>
      </c>
      <c r="N702" s="140" t="s">
        <v>45</v>
      </c>
      <c r="P702" s="141">
        <f>O702*H702</f>
        <v>0</v>
      </c>
      <c r="Q702" s="141">
        <v>0</v>
      </c>
      <c r="R702" s="141">
        <f>Q702*H702</f>
        <v>0</v>
      </c>
      <c r="S702" s="141">
        <v>0</v>
      </c>
      <c r="T702" s="142">
        <f>S702*H702</f>
        <v>0</v>
      </c>
      <c r="AR702" s="143" t="s">
        <v>217</v>
      </c>
      <c r="AT702" s="143" t="s">
        <v>212</v>
      </c>
      <c r="AU702" s="143" t="s">
        <v>83</v>
      </c>
      <c r="AY702" s="18" t="s">
        <v>210</v>
      </c>
      <c r="BE702" s="144">
        <f>IF(N702="základní",J702,0)</f>
        <v>0</v>
      </c>
      <c r="BF702" s="144">
        <f>IF(N702="snížená",J702,0)</f>
        <v>0</v>
      </c>
      <c r="BG702" s="144">
        <f>IF(N702="zákl. přenesená",J702,0)</f>
        <v>0</v>
      </c>
      <c r="BH702" s="144">
        <f>IF(N702="sníž. přenesená",J702,0)</f>
        <v>0</v>
      </c>
      <c r="BI702" s="144">
        <f>IF(N702="nulová",J702,0)</f>
        <v>0</v>
      </c>
      <c r="BJ702" s="18" t="s">
        <v>81</v>
      </c>
      <c r="BK702" s="144">
        <f>ROUND(I702*H702,2)</f>
        <v>0</v>
      </c>
      <c r="BL702" s="18" t="s">
        <v>217</v>
      </c>
      <c r="BM702" s="143" t="s">
        <v>863</v>
      </c>
    </row>
    <row r="703" spans="2:51" s="12" customFormat="1" ht="11.25">
      <c r="B703" s="149"/>
      <c r="D703" s="150" t="s">
        <v>221</v>
      </c>
      <c r="E703" s="151" t="s">
        <v>19</v>
      </c>
      <c r="F703" s="152" t="s">
        <v>312</v>
      </c>
      <c r="H703" s="151" t="s">
        <v>19</v>
      </c>
      <c r="I703" s="153"/>
      <c r="L703" s="149"/>
      <c r="M703" s="154"/>
      <c r="T703" s="155"/>
      <c r="AT703" s="151" t="s">
        <v>221</v>
      </c>
      <c r="AU703" s="151" t="s">
        <v>83</v>
      </c>
      <c r="AV703" s="12" t="s">
        <v>81</v>
      </c>
      <c r="AW703" s="12" t="s">
        <v>34</v>
      </c>
      <c r="AX703" s="12" t="s">
        <v>74</v>
      </c>
      <c r="AY703" s="151" t="s">
        <v>210</v>
      </c>
    </row>
    <row r="704" spans="2:51" s="13" customFormat="1" ht="11.25">
      <c r="B704" s="156"/>
      <c r="D704" s="150" t="s">
        <v>221</v>
      </c>
      <c r="E704" s="157" t="s">
        <v>19</v>
      </c>
      <c r="F704" s="158" t="s">
        <v>864</v>
      </c>
      <c r="H704" s="159">
        <v>1</v>
      </c>
      <c r="I704" s="160"/>
      <c r="L704" s="156"/>
      <c r="M704" s="161"/>
      <c r="T704" s="162"/>
      <c r="AT704" s="157" t="s">
        <v>221</v>
      </c>
      <c r="AU704" s="157" t="s">
        <v>83</v>
      </c>
      <c r="AV704" s="13" t="s">
        <v>83</v>
      </c>
      <c r="AW704" s="13" t="s">
        <v>34</v>
      </c>
      <c r="AX704" s="13" t="s">
        <v>81</v>
      </c>
      <c r="AY704" s="157" t="s">
        <v>210</v>
      </c>
    </row>
    <row r="705" spans="2:65" s="1" customFormat="1" ht="16.5" customHeight="1">
      <c r="B705" s="33"/>
      <c r="C705" s="132" t="s">
        <v>865</v>
      </c>
      <c r="D705" s="132" t="s">
        <v>212</v>
      </c>
      <c r="E705" s="133" t="s">
        <v>866</v>
      </c>
      <c r="F705" s="134" t="s">
        <v>867</v>
      </c>
      <c r="G705" s="135" t="s">
        <v>868</v>
      </c>
      <c r="H705" s="136">
        <v>6</v>
      </c>
      <c r="I705" s="137"/>
      <c r="J705" s="138">
        <f>ROUND(I705*H705,2)</f>
        <v>0</v>
      </c>
      <c r="K705" s="134" t="s">
        <v>296</v>
      </c>
      <c r="L705" s="33"/>
      <c r="M705" s="139" t="s">
        <v>19</v>
      </c>
      <c r="N705" s="140" t="s">
        <v>45</v>
      </c>
      <c r="P705" s="141">
        <f>O705*H705</f>
        <v>0</v>
      </c>
      <c r="Q705" s="141">
        <v>0</v>
      </c>
      <c r="R705" s="141">
        <f>Q705*H705</f>
        <v>0</v>
      </c>
      <c r="S705" s="141">
        <v>0.006</v>
      </c>
      <c r="T705" s="142">
        <f>S705*H705</f>
        <v>0.036000000000000004</v>
      </c>
      <c r="AR705" s="143" t="s">
        <v>217</v>
      </c>
      <c r="AT705" s="143" t="s">
        <v>212</v>
      </c>
      <c r="AU705" s="143" t="s">
        <v>83</v>
      </c>
      <c r="AY705" s="18" t="s">
        <v>210</v>
      </c>
      <c r="BE705" s="144">
        <f>IF(N705="základní",J705,0)</f>
        <v>0</v>
      </c>
      <c r="BF705" s="144">
        <f>IF(N705="snížená",J705,0)</f>
        <v>0</v>
      </c>
      <c r="BG705" s="144">
        <f>IF(N705="zákl. přenesená",J705,0)</f>
        <v>0</v>
      </c>
      <c r="BH705" s="144">
        <f>IF(N705="sníž. přenesená",J705,0)</f>
        <v>0</v>
      </c>
      <c r="BI705" s="144">
        <f>IF(N705="nulová",J705,0)</f>
        <v>0</v>
      </c>
      <c r="BJ705" s="18" t="s">
        <v>81</v>
      </c>
      <c r="BK705" s="144">
        <f>ROUND(I705*H705,2)</f>
        <v>0</v>
      </c>
      <c r="BL705" s="18" t="s">
        <v>217</v>
      </c>
      <c r="BM705" s="143" t="s">
        <v>869</v>
      </c>
    </row>
    <row r="706" spans="2:51" s="12" customFormat="1" ht="11.25">
      <c r="B706" s="149"/>
      <c r="D706" s="150" t="s">
        <v>221</v>
      </c>
      <c r="E706" s="151" t="s">
        <v>19</v>
      </c>
      <c r="F706" s="152" t="s">
        <v>222</v>
      </c>
      <c r="H706" s="151" t="s">
        <v>19</v>
      </c>
      <c r="I706" s="153"/>
      <c r="L706" s="149"/>
      <c r="M706" s="154"/>
      <c r="T706" s="155"/>
      <c r="AT706" s="151" t="s">
        <v>221</v>
      </c>
      <c r="AU706" s="151" t="s">
        <v>83</v>
      </c>
      <c r="AV706" s="12" t="s">
        <v>81</v>
      </c>
      <c r="AW706" s="12" t="s">
        <v>34</v>
      </c>
      <c r="AX706" s="12" t="s">
        <v>74</v>
      </c>
      <c r="AY706" s="151" t="s">
        <v>210</v>
      </c>
    </row>
    <row r="707" spans="2:51" s="13" customFormat="1" ht="11.25">
      <c r="B707" s="156"/>
      <c r="D707" s="150" t="s">
        <v>221</v>
      </c>
      <c r="E707" s="157" t="s">
        <v>19</v>
      </c>
      <c r="F707" s="158" t="s">
        <v>870</v>
      </c>
      <c r="H707" s="159">
        <v>3</v>
      </c>
      <c r="I707" s="160"/>
      <c r="L707" s="156"/>
      <c r="M707" s="161"/>
      <c r="T707" s="162"/>
      <c r="AT707" s="157" t="s">
        <v>221</v>
      </c>
      <c r="AU707" s="157" t="s">
        <v>83</v>
      </c>
      <c r="AV707" s="13" t="s">
        <v>83</v>
      </c>
      <c r="AW707" s="13" t="s">
        <v>34</v>
      </c>
      <c r="AX707" s="13" t="s">
        <v>74</v>
      </c>
      <c r="AY707" s="157" t="s">
        <v>210</v>
      </c>
    </row>
    <row r="708" spans="2:51" s="13" customFormat="1" ht="11.25">
      <c r="B708" s="156"/>
      <c r="D708" s="150" t="s">
        <v>221</v>
      </c>
      <c r="E708" s="157" t="s">
        <v>19</v>
      </c>
      <c r="F708" s="158" t="s">
        <v>871</v>
      </c>
      <c r="H708" s="159">
        <v>3</v>
      </c>
      <c r="I708" s="160"/>
      <c r="L708" s="156"/>
      <c r="M708" s="161"/>
      <c r="T708" s="162"/>
      <c r="AT708" s="157" t="s">
        <v>221</v>
      </c>
      <c r="AU708" s="157" t="s">
        <v>83</v>
      </c>
      <c r="AV708" s="13" t="s">
        <v>83</v>
      </c>
      <c r="AW708" s="13" t="s">
        <v>34</v>
      </c>
      <c r="AX708" s="13" t="s">
        <v>74</v>
      </c>
      <c r="AY708" s="157" t="s">
        <v>210</v>
      </c>
    </row>
    <row r="709" spans="2:51" s="15" customFormat="1" ht="11.25">
      <c r="B709" s="170"/>
      <c r="D709" s="150" t="s">
        <v>221</v>
      </c>
      <c r="E709" s="171" t="s">
        <v>19</v>
      </c>
      <c r="F709" s="172" t="s">
        <v>236</v>
      </c>
      <c r="H709" s="173">
        <v>6</v>
      </c>
      <c r="I709" s="174"/>
      <c r="L709" s="170"/>
      <c r="M709" s="175"/>
      <c r="T709" s="176"/>
      <c r="AT709" s="171" t="s">
        <v>221</v>
      </c>
      <c r="AU709" s="171" t="s">
        <v>83</v>
      </c>
      <c r="AV709" s="15" t="s">
        <v>217</v>
      </c>
      <c r="AW709" s="15" t="s">
        <v>34</v>
      </c>
      <c r="AX709" s="15" t="s">
        <v>81</v>
      </c>
      <c r="AY709" s="171" t="s">
        <v>210</v>
      </c>
    </row>
    <row r="710" spans="2:65" s="1" customFormat="1" ht="16.5" customHeight="1">
      <c r="B710" s="33"/>
      <c r="C710" s="132" t="s">
        <v>872</v>
      </c>
      <c r="D710" s="132" t="s">
        <v>212</v>
      </c>
      <c r="E710" s="133" t="s">
        <v>873</v>
      </c>
      <c r="F710" s="134" t="s">
        <v>874</v>
      </c>
      <c r="G710" s="135" t="s">
        <v>215</v>
      </c>
      <c r="H710" s="136">
        <v>2.638</v>
      </c>
      <c r="I710" s="137"/>
      <c r="J710" s="138">
        <f>ROUND(I710*H710,2)</f>
        <v>0</v>
      </c>
      <c r="K710" s="134" t="s">
        <v>296</v>
      </c>
      <c r="L710" s="33"/>
      <c r="M710" s="139" t="s">
        <v>19</v>
      </c>
      <c r="N710" s="140" t="s">
        <v>45</v>
      </c>
      <c r="P710" s="141">
        <f>O710*H710</f>
        <v>0</v>
      </c>
      <c r="Q710" s="141">
        <v>0</v>
      </c>
      <c r="R710" s="141">
        <f>Q710*H710</f>
        <v>0</v>
      </c>
      <c r="S710" s="141">
        <v>0.008</v>
      </c>
      <c r="T710" s="142">
        <f>S710*H710</f>
        <v>0.021104</v>
      </c>
      <c r="AR710" s="143" t="s">
        <v>217</v>
      </c>
      <c r="AT710" s="143" t="s">
        <v>212</v>
      </c>
      <c r="AU710" s="143" t="s">
        <v>83</v>
      </c>
      <c r="AY710" s="18" t="s">
        <v>210</v>
      </c>
      <c r="BE710" s="144">
        <f>IF(N710="základní",J710,0)</f>
        <v>0</v>
      </c>
      <c r="BF710" s="144">
        <f>IF(N710="snížená",J710,0)</f>
        <v>0</v>
      </c>
      <c r="BG710" s="144">
        <f>IF(N710="zákl. přenesená",J710,0)</f>
        <v>0</v>
      </c>
      <c r="BH710" s="144">
        <f>IF(N710="sníž. přenesená",J710,0)</f>
        <v>0</v>
      </c>
      <c r="BI710" s="144">
        <f>IF(N710="nulová",J710,0)</f>
        <v>0</v>
      </c>
      <c r="BJ710" s="18" t="s">
        <v>81</v>
      </c>
      <c r="BK710" s="144">
        <f>ROUND(I710*H710,2)</f>
        <v>0</v>
      </c>
      <c r="BL710" s="18" t="s">
        <v>217</v>
      </c>
      <c r="BM710" s="143" t="s">
        <v>875</v>
      </c>
    </row>
    <row r="711" spans="2:51" s="12" customFormat="1" ht="11.25">
      <c r="B711" s="149"/>
      <c r="D711" s="150" t="s">
        <v>221</v>
      </c>
      <c r="E711" s="151" t="s">
        <v>19</v>
      </c>
      <c r="F711" s="152" t="s">
        <v>222</v>
      </c>
      <c r="H711" s="151" t="s">
        <v>19</v>
      </c>
      <c r="I711" s="153"/>
      <c r="L711" s="149"/>
      <c r="M711" s="154"/>
      <c r="T711" s="155"/>
      <c r="AT711" s="151" t="s">
        <v>221</v>
      </c>
      <c r="AU711" s="151" t="s">
        <v>83</v>
      </c>
      <c r="AV711" s="12" t="s">
        <v>81</v>
      </c>
      <c r="AW711" s="12" t="s">
        <v>34</v>
      </c>
      <c r="AX711" s="12" t="s">
        <v>74</v>
      </c>
      <c r="AY711" s="151" t="s">
        <v>210</v>
      </c>
    </row>
    <row r="712" spans="2:51" s="13" customFormat="1" ht="11.25">
      <c r="B712" s="156"/>
      <c r="D712" s="150" t="s">
        <v>221</v>
      </c>
      <c r="E712" s="157" t="s">
        <v>19</v>
      </c>
      <c r="F712" s="158" t="s">
        <v>876</v>
      </c>
      <c r="H712" s="159">
        <v>2.638</v>
      </c>
      <c r="I712" s="160"/>
      <c r="L712" s="156"/>
      <c r="M712" s="161"/>
      <c r="T712" s="162"/>
      <c r="AT712" s="157" t="s">
        <v>221</v>
      </c>
      <c r="AU712" s="157" t="s">
        <v>83</v>
      </c>
      <c r="AV712" s="13" t="s">
        <v>83</v>
      </c>
      <c r="AW712" s="13" t="s">
        <v>34</v>
      </c>
      <c r="AX712" s="13" t="s">
        <v>81</v>
      </c>
      <c r="AY712" s="157" t="s">
        <v>210</v>
      </c>
    </row>
    <row r="713" spans="2:63" s="11" customFormat="1" ht="22.9" customHeight="1">
      <c r="B713" s="120"/>
      <c r="D713" s="121" t="s">
        <v>73</v>
      </c>
      <c r="E713" s="130" t="s">
        <v>877</v>
      </c>
      <c r="F713" s="130" t="s">
        <v>878</v>
      </c>
      <c r="I713" s="123"/>
      <c r="J713" s="131">
        <f>BK713</f>
        <v>0</v>
      </c>
      <c r="L713" s="120"/>
      <c r="M713" s="125"/>
      <c r="P713" s="126">
        <f>SUM(P714:P739)</f>
        <v>0</v>
      </c>
      <c r="R713" s="126">
        <f>SUM(R714:R739)</f>
        <v>0</v>
      </c>
      <c r="T713" s="127">
        <f>SUM(T714:T739)</f>
        <v>17.5005</v>
      </c>
      <c r="AR713" s="121" t="s">
        <v>81</v>
      </c>
      <c r="AT713" s="128" t="s">
        <v>73</v>
      </c>
      <c r="AU713" s="128" t="s">
        <v>81</v>
      </c>
      <c r="AY713" s="121" t="s">
        <v>210</v>
      </c>
      <c r="BK713" s="129">
        <f>SUM(BK714:BK739)</f>
        <v>0</v>
      </c>
    </row>
    <row r="714" spans="2:65" s="1" customFormat="1" ht="16.5" customHeight="1">
      <c r="B714" s="33"/>
      <c r="C714" s="132" t="s">
        <v>879</v>
      </c>
      <c r="D714" s="132" t="s">
        <v>212</v>
      </c>
      <c r="E714" s="133" t="s">
        <v>880</v>
      </c>
      <c r="F714" s="134" t="s">
        <v>881</v>
      </c>
      <c r="G714" s="135" t="s">
        <v>356</v>
      </c>
      <c r="H714" s="136">
        <v>239.508</v>
      </c>
      <c r="I714" s="137"/>
      <c r="J714" s="138">
        <f>ROUND(I714*H714,2)</f>
        <v>0</v>
      </c>
      <c r="K714" s="134" t="s">
        <v>216</v>
      </c>
      <c r="L714" s="33"/>
      <c r="M714" s="139" t="s">
        <v>19</v>
      </c>
      <c r="N714" s="140" t="s">
        <v>45</v>
      </c>
      <c r="P714" s="141">
        <f>O714*H714</f>
        <v>0</v>
      </c>
      <c r="Q714" s="141">
        <v>0</v>
      </c>
      <c r="R714" s="141">
        <f>Q714*H714</f>
        <v>0</v>
      </c>
      <c r="S714" s="141">
        <v>0</v>
      </c>
      <c r="T714" s="142">
        <f>S714*H714</f>
        <v>0</v>
      </c>
      <c r="AR714" s="143" t="s">
        <v>217</v>
      </c>
      <c r="AT714" s="143" t="s">
        <v>212</v>
      </c>
      <c r="AU714" s="143" t="s">
        <v>83</v>
      </c>
      <c r="AY714" s="18" t="s">
        <v>210</v>
      </c>
      <c r="BE714" s="144">
        <f>IF(N714="základní",J714,0)</f>
        <v>0</v>
      </c>
      <c r="BF714" s="144">
        <f>IF(N714="snížená",J714,0)</f>
        <v>0</v>
      </c>
      <c r="BG714" s="144">
        <f>IF(N714="zákl. přenesená",J714,0)</f>
        <v>0</v>
      </c>
      <c r="BH714" s="144">
        <f>IF(N714="sníž. přenesená",J714,0)</f>
        <v>0</v>
      </c>
      <c r="BI714" s="144">
        <f>IF(N714="nulová",J714,0)</f>
        <v>0</v>
      </c>
      <c r="BJ714" s="18" t="s">
        <v>81</v>
      </c>
      <c r="BK714" s="144">
        <f>ROUND(I714*H714,2)</f>
        <v>0</v>
      </c>
      <c r="BL714" s="18" t="s">
        <v>217</v>
      </c>
      <c r="BM714" s="143" t="s">
        <v>882</v>
      </c>
    </row>
    <row r="715" spans="2:47" s="1" customFormat="1" ht="11.25">
      <c r="B715" s="33"/>
      <c r="D715" s="145" t="s">
        <v>219</v>
      </c>
      <c r="F715" s="146" t="s">
        <v>883</v>
      </c>
      <c r="I715" s="147"/>
      <c r="L715" s="33"/>
      <c r="M715" s="148"/>
      <c r="T715" s="54"/>
      <c r="AT715" s="18" t="s">
        <v>219</v>
      </c>
      <c r="AU715" s="18" t="s">
        <v>83</v>
      </c>
    </row>
    <row r="716" spans="2:65" s="1" customFormat="1" ht="24.2" customHeight="1">
      <c r="B716" s="33"/>
      <c r="C716" s="132" t="s">
        <v>884</v>
      </c>
      <c r="D716" s="132" t="s">
        <v>212</v>
      </c>
      <c r="E716" s="133" t="s">
        <v>885</v>
      </c>
      <c r="F716" s="134" t="s">
        <v>886</v>
      </c>
      <c r="G716" s="135" t="s">
        <v>215</v>
      </c>
      <c r="H716" s="136">
        <v>11.667</v>
      </c>
      <c r="I716" s="137"/>
      <c r="J716" s="138">
        <f>ROUND(I716*H716,2)</f>
        <v>0</v>
      </c>
      <c r="K716" s="134" t="s">
        <v>216</v>
      </c>
      <c r="L716" s="33"/>
      <c r="M716" s="139" t="s">
        <v>19</v>
      </c>
      <c r="N716" s="140" t="s">
        <v>45</v>
      </c>
      <c r="P716" s="141">
        <f>O716*H716</f>
        <v>0</v>
      </c>
      <c r="Q716" s="141">
        <v>0</v>
      </c>
      <c r="R716" s="141">
        <f>Q716*H716</f>
        <v>0</v>
      </c>
      <c r="S716" s="141">
        <v>1.5</v>
      </c>
      <c r="T716" s="142">
        <f>S716*H716</f>
        <v>17.5005</v>
      </c>
      <c r="AR716" s="143" t="s">
        <v>217</v>
      </c>
      <c r="AT716" s="143" t="s">
        <v>212</v>
      </c>
      <c r="AU716" s="143" t="s">
        <v>83</v>
      </c>
      <c r="AY716" s="18" t="s">
        <v>210</v>
      </c>
      <c r="BE716" s="144">
        <f>IF(N716="základní",J716,0)</f>
        <v>0</v>
      </c>
      <c r="BF716" s="144">
        <f>IF(N716="snížená",J716,0)</f>
        <v>0</v>
      </c>
      <c r="BG716" s="144">
        <f>IF(N716="zákl. přenesená",J716,0)</f>
        <v>0</v>
      </c>
      <c r="BH716" s="144">
        <f>IF(N716="sníž. přenesená",J716,0)</f>
        <v>0</v>
      </c>
      <c r="BI716" s="144">
        <f>IF(N716="nulová",J716,0)</f>
        <v>0</v>
      </c>
      <c r="BJ716" s="18" t="s">
        <v>81</v>
      </c>
      <c r="BK716" s="144">
        <f>ROUND(I716*H716,2)</f>
        <v>0</v>
      </c>
      <c r="BL716" s="18" t="s">
        <v>217</v>
      </c>
      <c r="BM716" s="143" t="s">
        <v>887</v>
      </c>
    </row>
    <row r="717" spans="2:47" s="1" customFormat="1" ht="11.25">
      <c r="B717" s="33"/>
      <c r="D717" s="145" t="s">
        <v>219</v>
      </c>
      <c r="F717" s="146" t="s">
        <v>888</v>
      </c>
      <c r="I717" s="147"/>
      <c r="L717" s="33"/>
      <c r="M717" s="148"/>
      <c r="T717" s="54"/>
      <c r="AT717" s="18" t="s">
        <v>219</v>
      </c>
      <c r="AU717" s="18" t="s">
        <v>83</v>
      </c>
    </row>
    <row r="718" spans="2:51" s="12" customFormat="1" ht="11.25">
      <c r="B718" s="149"/>
      <c r="D718" s="150" t="s">
        <v>221</v>
      </c>
      <c r="E718" s="151" t="s">
        <v>19</v>
      </c>
      <c r="F718" s="152" t="s">
        <v>889</v>
      </c>
      <c r="H718" s="151" t="s">
        <v>19</v>
      </c>
      <c r="I718" s="153"/>
      <c r="L718" s="149"/>
      <c r="M718" s="154"/>
      <c r="T718" s="155"/>
      <c r="AT718" s="151" t="s">
        <v>221</v>
      </c>
      <c r="AU718" s="151" t="s">
        <v>83</v>
      </c>
      <c r="AV718" s="12" t="s">
        <v>81</v>
      </c>
      <c r="AW718" s="12" t="s">
        <v>34</v>
      </c>
      <c r="AX718" s="12" t="s">
        <v>74</v>
      </c>
      <c r="AY718" s="151" t="s">
        <v>210</v>
      </c>
    </row>
    <row r="719" spans="2:51" s="13" customFormat="1" ht="11.25">
      <c r="B719" s="156"/>
      <c r="D719" s="150" t="s">
        <v>221</v>
      </c>
      <c r="E719" s="157" t="s">
        <v>19</v>
      </c>
      <c r="F719" s="158" t="s">
        <v>890</v>
      </c>
      <c r="H719" s="159">
        <v>11.667</v>
      </c>
      <c r="I719" s="160"/>
      <c r="L719" s="156"/>
      <c r="M719" s="161"/>
      <c r="T719" s="162"/>
      <c r="AT719" s="157" t="s">
        <v>221</v>
      </c>
      <c r="AU719" s="157" t="s">
        <v>83</v>
      </c>
      <c r="AV719" s="13" t="s">
        <v>83</v>
      </c>
      <c r="AW719" s="13" t="s">
        <v>34</v>
      </c>
      <c r="AX719" s="13" t="s">
        <v>81</v>
      </c>
      <c r="AY719" s="157" t="s">
        <v>210</v>
      </c>
    </row>
    <row r="720" spans="2:65" s="1" customFormat="1" ht="24.2" customHeight="1">
      <c r="B720" s="33"/>
      <c r="C720" s="132" t="s">
        <v>891</v>
      </c>
      <c r="D720" s="132" t="s">
        <v>212</v>
      </c>
      <c r="E720" s="133" t="s">
        <v>892</v>
      </c>
      <c r="F720" s="134" t="s">
        <v>893</v>
      </c>
      <c r="G720" s="135" t="s">
        <v>356</v>
      </c>
      <c r="H720" s="136">
        <v>245.99</v>
      </c>
      <c r="I720" s="137"/>
      <c r="J720" s="138">
        <f>ROUND(I720*H720,2)</f>
        <v>0</v>
      </c>
      <c r="K720" s="134" t="s">
        <v>216</v>
      </c>
      <c r="L720" s="33"/>
      <c r="M720" s="139" t="s">
        <v>19</v>
      </c>
      <c r="N720" s="140" t="s">
        <v>45</v>
      </c>
      <c r="P720" s="141">
        <f>O720*H720</f>
        <v>0</v>
      </c>
      <c r="Q720" s="141">
        <v>0</v>
      </c>
      <c r="R720" s="141">
        <f>Q720*H720</f>
        <v>0</v>
      </c>
      <c r="S720" s="141">
        <v>0</v>
      </c>
      <c r="T720" s="142">
        <f>S720*H720</f>
        <v>0</v>
      </c>
      <c r="AR720" s="143" t="s">
        <v>217</v>
      </c>
      <c r="AT720" s="143" t="s">
        <v>212</v>
      </c>
      <c r="AU720" s="143" t="s">
        <v>83</v>
      </c>
      <c r="AY720" s="18" t="s">
        <v>210</v>
      </c>
      <c r="BE720" s="144">
        <f>IF(N720="základní",J720,0)</f>
        <v>0</v>
      </c>
      <c r="BF720" s="144">
        <f>IF(N720="snížená",J720,0)</f>
        <v>0</v>
      </c>
      <c r="BG720" s="144">
        <f>IF(N720="zákl. přenesená",J720,0)</f>
        <v>0</v>
      </c>
      <c r="BH720" s="144">
        <f>IF(N720="sníž. přenesená",J720,0)</f>
        <v>0</v>
      </c>
      <c r="BI720" s="144">
        <f>IF(N720="nulová",J720,0)</f>
        <v>0</v>
      </c>
      <c r="BJ720" s="18" t="s">
        <v>81</v>
      </c>
      <c r="BK720" s="144">
        <f>ROUND(I720*H720,2)</f>
        <v>0</v>
      </c>
      <c r="BL720" s="18" t="s">
        <v>217</v>
      </c>
      <c r="BM720" s="143" t="s">
        <v>894</v>
      </c>
    </row>
    <row r="721" spans="2:47" s="1" customFormat="1" ht="11.25">
      <c r="B721" s="33"/>
      <c r="D721" s="145" t="s">
        <v>219</v>
      </c>
      <c r="F721" s="146" t="s">
        <v>895</v>
      </c>
      <c r="I721" s="147"/>
      <c r="L721" s="33"/>
      <c r="M721" s="148"/>
      <c r="T721" s="54"/>
      <c r="AT721" s="18" t="s">
        <v>219</v>
      </c>
      <c r="AU721" s="18" t="s">
        <v>83</v>
      </c>
    </row>
    <row r="722" spans="2:51" s="13" customFormat="1" ht="11.25">
      <c r="B722" s="156"/>
      <c r="D722" s="150" t="s">
        <v>221</v>
      </c>
      <c r="E722" s="157" t="s">
        <v>19</v>
      </c>
      <c r="F722" s="158" t="s">
        <v>896</v>
      </c>
      <c r="H722" s="159">
        <v>239.508</v>
      </c>
      <c r="I722" s="160"/>
      <c r="L722" s="156"/>
      <c r="M722" s="161"/>
      <c r="T722" s="162"/>
      <c r="AT722" s="157" t="s">
        <v>221</v>
      </c>
      <c r="AU722" s="157" t="s">
        <v>83</v>
      </c>
      <c r="AV722" s="13" t="s">
        <v>83</v>
      </c>
      <c r="AW722" s="13" t="s">
        <v>34</v>
      </c>
      <c r="AX722" s="13" t="s">
        <v>74</v>
      </c>
      <c r="AY722" s="157" t="s">
        <v>210</v>
      </c>
    </row>
    <row r="723" spans="2:51" s="13" customFormat="1" ht="11.25">
      <c r="B723" s="156"/>
      <c r="D723" s="150" t="s">
        <v>221</v>
      </c>
      <c r="E723" s="157" t="s">
        <v>19</v>
      </c>
      <c r="F723" s="158" t="s">
        <v>897</v>
      </c>
      <c r="H723" s="159">
        <v>6.482</v>
      </c>
      <c r="I723" s="160"/>
      <c r="L723" s="156"/>
      <c r="M723" s="161"/>
      <c r="T723" s="162"/>
      <c r="AT723" s="157" t="s">
        <v>221</v>
      </c>
      <c r="AU723" s="157" t="s">
        <v>83</v>
      </c>
      <c r="AV723" s="13" t="s">
        <v>83</v>
      </c>
      <c r="AW723" s="13" t="s">
        <v>34</v>
      </c>
      <c r="AX723" s="13" t="s">
        <v>74</v>
      </c>
      <c r="AY723" s="157" t="s">
        <v>210</v>
      </c>
    </row>
    <row r="724" spans="2:51" s="15" customFormat="1" ht="11.25">
      <c r="B724" s="170"/>
      <c r="D724" s="150" t="s">
        <v>221</v>
      </c>
      <c r="E724" s="171" t="s">
        <v>19</v>
      </c>
      <c r="F724" s="172" t="s">
        <v>236</v>
      </c>
      <c r="H724" s="173">
        <v>245.99</v>
      </c>
      <c r="I724" s="174"/>
      <c r="L724" s="170"/>
      <c r="M724" s="175"/>
      <c r="T724" s="176"/>
      <c r="AT724" s="171" t="s">
        <v>221</v>
      </c>
      <c r="AU724" s="171" t="s">
        <v>83</v>
      </c>
      <c r="AV724" s="15" t="s">
        <v>217</v>
      </c>
      <c r="AW724" s="15" t="s">
        <v>34</v>
      </c>
      <c r="AX724" s="15" t="s">
        <v>81</v>
      </c>
      <c r="AY724" s="171" t="s">
        <v>210</v>
      </c>
    </row>
    <row r="725" spans="2:65" s="1" customFormat="1" ht="21.75" customHeight="1">
      <c r="B725" s="33"/>
      <c r="C725" s="132" t="s">
        <v>898</v>
      </c>
      <c r="D725" s="132" t="s">
        <v>212</v>
      </c>
      <c r="E725" s="133" t="s">
        <v>899</v>
      </c>
      <c r="F725" s="134" t="s">
        <v>900</v>
      </c>
      <c r="G725" s="135" t="s">
        <v>356</v>
      </c>
      <c r="H725" s="136">
        <v>245.99</v>
      </c>
      <c r="I725" s="137"/>
      <c r="J725" s="138">
        <f>ROUND(I725*H725,2)</f>
        <v>0</v>
      </c>
      <c r="K725" s="134" t="s">
        <v>216</v>
      </c>
      <c r="L725" s="33"/>
      <c r="M725" s="139" t="s">
        <v>19</v>
      </c>
      <c r="N725" s="140" t="s">
        <v>45</v>
      </c>
      <c r="P725" s="141">
        <f>O725*H725</f>
        <v>0</v>
      </c>
      <c r="Q725" s="141">
        <v>0</v>
      </c>
      <c r="R725" s="141">
        <f>Q725*H725</f>
        <v>0</v>
      </c>
      <c r="S725" s="141">
        <v>0</v>
      </c>
      <c r="T725" s="142">
        <f>S725*H725</f>
        <v>0</v>
      </c>
      <c r="AR725" s="143" t="s">
        <v>217</v>
      </c>
      <c r="AT725" s="143" t="s">
        <v>212</v>
      </c>
      <c r="AU725" s="143" t="s">
        <v>83</v>
      </c>
      <c r="AY725" s="18" t="s">
        <v>210</v>
      </c>
      <c r="BE725" s="144">
        <f>IF(N725="základní",J725,0)</f>
        <v>0</v>
      </c>
      <c r="BF725" s="144">
        <f>IF(N725="snížená",J725,0)</f>
        <v>0</v>
      </c>
      <c r="BG725" s="144">
        <f>IF(N725="zákl. přenesená",J725,0)</f>
        <v>0</v>
      </c>
      <c r="BH725" s="144">
        <f>IF(N725="sníž. přenesená",J725,0)</f>
        <v>0</v>
      </c>
      <c r="BI725" s="144">
        <f>IF(N725="nulová",J725,0)</f>
        <v>0</v>
      </c>
      <c r="BJ725" s="18" t="s">
        <v>81</v>
      </c>
      <c r="BK725" s="144">
        <f>ROUND(I725*H725,2)</f>
        <v>0</v>
      </c>
      <c r="BL725" s="18" t="s">
        <v>217</v>
      </c>
      <c r="BM725" s="143" t="s">
        <v>901</v>
      </c>
    </row>
    <row r="726" spans="2:47" s="1" customFormat="1" ht="11.25">
      <c r="B726" s="33"/>
      <c r="D726" s="145" t="s">
        <v>219</v>
      </c>
      <c r="F726" s="146" t="s">
        <v>902</v>
      </c>
      <c r="I726" s="147"/>
      <c r="L726" s="33"/>
      <c r="M726" s="148"/>
      <c r="T726" s="54"/>
      <c r="AT726" s="18" t="s">
        <v>219</v>
      </c>
      <c r="AU726" s="18" t="s">
        <v>83</v>
      </c>
    </row>
    <row r="727" spans="2:65" s="1" customFormat="1" ht="24.2" customHeight="1">
      <c r="B727" s="33"/>
      <c r="C727" s="132" t="s">
        <v>903</v>
      </c>
      <c r="D727" s="132" t="s">
        <v>212</v>
      </c>
      <c r="E727" s="133" t="s">
        <v>904</v>
      </c>
      <c r="F727" s="134" t="s">
        <v>905</v>
      </c>
      <c r="G727" s="135" t="s">
        <v>356</v>
      </c>
      <c r="H727" s="136">
        <v>2459.9</v>
      </c>
      <c r="I727" s="137"/>
      <c r="J727" s="138">
        <f>ROUND(I727*H727,2)</f>
        <v>0</v>
      </c>
      <c r="K727" s="134" t="s">
        <v>216</v>
      </c>
      <c r="L727" s="33"/>
      <c r="M727" s="139" t="s">
        <v>19</v>
      </c>
      <c r="N727" s="140" t="s">
        <v>45</v>
      </c>
      <c r="P727" s="141">
        <f>O727*H727</f>
        <v>0</v>
      </c>
      <c r="Q727" s="141">
        <v>0</v>
      </c>
      <c r="R727" s="141">
        <f>Q727*H727</f>
        <v>0</v>
      </c>
      <c r="S727" s="141">
        <v>0</v>
      </c>
      <c r="T727" s="142">
        <f>S727*H727</f>
        <v>0</v>
      </c>
      <c r="AR727" s="143" t="s">
        <v>217</v>
      </c>
      <c r="AT727" s="143" t="s">
        <v>212</v>
      </c>
      <c r="AU727" s="143" t="s">
        <v>83</v>
      </c>
      <c r="AY727" s="18" t="s">
        <v>210</v>
      </c>
      <c r="BE727" s="144">
        <f>IF(N727="základní",J727,0)</f>
        <v>0</v>
      </c>
      <c r="BF727" s="144">
        <f>IF(N727="snížená",J727,0)</f>
        <v>0</v>
      </c>
      <c r="BG727" s="144">
        <f>IF(N727="zákl. přenesená",J727,0)</f>
        <v>0</v>
      </c>
      <c r="BH727" s="144">
        <f>IF(N727="sníž. přenesená",J727,0)</f>
        <v>0</v>
      </c>
      <c r="BI727" s="144">
        <f>IF(N727="nulová",J727,0)</f>
        <v>0</v>
      </c>
      <c r="BJ727" s="18" t="s">
        <v>81</v>
      </c>
      <c r="BK727" s="144">
        <f>ROUND(I727*H727,2)</f>
        <v>0</v>
      </c>
      <c r="BL727" s="18" t="s">
        <v>217</v>
      </c>
      <c r="BM727" s="143" t="s">
        <v>906</v>
      </c>
    </row>
    <row r="728" spans="2:47" s="1" customFormat="1" ht="11.25">
      <c r="B728" s="33"/>
      <c r="D728" s="145" t="s">
        <v>219</v>
      </c>
      <c r="F728" s="146" t="s">
        <v>907</v>
      </c>
      <c r="I728" s="147"/>
      <c r="L728" s="33"/>
      <c r="M728" s="148"/>
      <c r="T728" s="54"/>
      <c r="AT728" s="18" t="s">
        <v>219</v>
      </c>
      <c r="AU728" s="18" t="s">
        <v>83</v>
      </c>
    </row>
    <row r="729" spans="2:51" s="12" customFormat="1" ht="11.25">
      <c r="B729" s="149"/>
      <c r="D729" s="150" t="s">
        <v>221</v>
      </c>
      <c r="E729" s="151" t="s">
        <v>19</v>
      </c>
      <c r="F729" s="152" t="s">
        <v>908</v>
      </c>
      <c r="H729" s="151" t="s">
        <v>19</v>
      </c>
      <c r="I729" s="153"/>
      <c r="L729" s="149"/>
      <c r="M729" s="154"/>
      <c r="T729" s="155"/>
      <c r="AT729" s="151" t="s">
        <v>221</v>
      </c>
      <c r="AU729" s="151" t="s">
        <v>83</v>
      </c>
      <c r="AV729" s="12" t="s">
        <v>81</v>
      </c>
      <c r="AW729" s="12" t="s">
        <v>34</v>
      </c>
      <c r="AX729" s="12" t="s">
        <v>74</v>
      </c>
      <c r="AY729" s="151" t="s">
        <v>210</v>
      </c>
    </row>
    <row r="730" spans="2:51" s="13" customFormat="1" ht="11.25">
      <c r="B730" s="156"/>
      <c r="D730" s="150" t="s">
        <v>221</v>
      </c>
      <c r="E730" s="157" t="s">
        <v>19</v>
      </c>
      <c r="F730" s="158" t="s">
        <v>909</v>
      </c>
      <c r="H730" s="159">
        <v>2459.9</v>
      </c>
      <c r="I730" s="160"/>
      <c r="L730" s="156"/>
      <c r="M730" s="161"/>
      <c r="T730" s="162"/>
      <c r="AT730" s="157" t="s">
        <v>221</v>
      </c>
      <c r="AU730" s="157" t="s">
        <v>83</v>
      </c>
      <c r="AV730" s="13" t="s">
        <v>83</v>
      </c>
      <c r="AW730" s="13" t="s">
        <v>34</v>
      </c>
      <c r="AX730" s="13" t="s">
        <v>81</v>
      </c>
      <c r="AY730" s="157" t="s">
        <v>210</v>
      </c>
    </row>
    <row r="731" spans="2:65" s="1" customFormat="1" ht="24.2" customHeight="1">
      <c r="B731" s="33"/>
      <c r="C731" s="132" t="s">
        <v>910</v>
      </c>
      <c r="D731" s="132" t="s">
        <v>212</v>
      </c>
      <c r="E731" s="133" t="s">
        <v>911</v>
      </c>
      <c r="F731" s="134" t="s">
        <v>912</v>
      </c>
      <c r="G731" s="135" t="s">
        <v>356</v>
      </c>
      <c r="H731" s="136">
        <v>196.918</v>
      </c>
      <c r="I731" s="137"/>
      <c r="J731" s="138">
        <f>ROUND(I731*H731,2)</f>
        <v>0</v>
      </c>
      <c r="K731" s="134" t="s">
        <v>216</v>
      </c>
      <c r="L731" s="33"/>
      <c r="M731" s="139" t="s">
        <v>19</v>
      </c>
      <c r="N731" s="140" t="s">
        <v>45</v>
      </c>
      <c r="P731" s="141">
        <f>O731*H731</f>
        <v>0</v>
      </c>
      <c r="Q731" s="141">
        <v>0</v>
      </c>
      <c r="R731" s="141">
        <f>Q731*H731</f>
        <v>0</v>
      </c>
      <c r="S731" s="141">
        <v>0</v>
      </c>
      <c r="T731" s="142">
        <f>S731*H731</f>
        <v>0</v>
      </c>
      <c r="AR731" s="143" t="s">
        <v>217</v>
      </c>
      <c r="AT731" s="143" t="s">
        <v>212</v>
      </c>
      <c r="AU731" s="143" t="s">
        <v>83</v>
      </c>
      <c r="AY731" s="18" t="s">
        <v>210</v>
      </c>
      <c r="BE731" s="144">
        <f>IF(N731="základní",J731,0)</f>
        <v>0</v>
      </c>
      <c r="BF731" s="144">
        <f>IF(N731="snížená",J731,0)</f>
        <v>0</v>
      </c>
      <c r="BG731" s="144">
        <f>IF(N731="zákl. přenesená",J731,0)</f>
        <v>0</v>
      </c>
      <c r="BH731" s="144">
        <f>IF(N731="sníž. přenesená",J731,0)</f>
        <v>0</v>
      </c>
      <c r="BI731" s="144">
        <f>IF(N731="nulová",J731,0)</f>
        <v>0</v>
      </c>
      <c r="BJ731" s="18" t="s">
        <v>81</v>
      </c>
      <c r="BK731" s="144">
        <f>ROUND(I731*H731,2)</f>
        <v>0</v>
      </c>
      <c r="BL731" s="18" t="s">
        <v>217</v>
      </c>
      <c r="BM731" s="143" t="s">
        <v>913</v>
      </c>
    </row>
    <row r="732" spans="2:47" s="1" customFormat="1" ht="11.25">
      <c r="B732" s="33"/>
      <c r="D732" s="145" t="s">
        <v>219</v>
      </c>
      <c r="F732" s="146" t="s">
        <v>914</v>
      </c>
      <c r="I732" s="147"/>
      <c r="L732" s="33"/>
      <c r="M732" s="148"/>
      <c r="T732" s="54"/>
      <c r="AT732" s="18" t="s">
        <v>219</v>
      </c>
      <c r="AU732" s="18" t="s">
        <v>83</v>
      </c>
    </row>
    <row r="733" spans="2:51" s="13" customFormat="1" ht="11.25">
      <c r="B733" s="156"/>
      <c r="D733" s="150" t="s">
        <v>221</v>
      </c>
      <c r="E733" s="157" t="s">
        <v>19</v>
      </c>
      <c r="F733" s="158" t="s">
        <v>915</v>
      </c>
      <c r="H733" s="159">
        <v>196.918</v>
      </c>
      <c r="I733" s="160"/>
      <c r="L733" s="156"/>
      <c r="M733" s="161"/>
      <c r="T733" s="162"/>
      <c r="AT733" s="157" t="s">
        <v>221</v>
      </c>
      <c r="AU733" s="157" t="s">
        <v>83</v>
      </c>
      <c r="AV733" s="13" t="s">
        <v>83</v>
      </c>
      <c r="AW733" s="13" t="s">
        <v>34</v>
      </c>
      <c r="AX733" s="13" t="s">
        <v>81</v>
      </c>
      <c r="AY733" s="157" t="s">
        <v>210</v>
      </c>
    </row>
    <row r="734" spans="2:65" s="1" customFormat="1" ht="24.2" customHeight="1">
      <c r="B734" s="33"/>
      <c r="C734" s="132" t="s">
        <v>916</v>
      </c>
      <c r="D734" s="132" t="s">
        <v>212</v>
      </c>
      <c r="E734" s="133" t="s">
        <v>917</v>
      </c>
      <c r="F734" s="134" t="s">
        <v>918</v>
      </c>
      <c r="G734" s="135" t="s">
        <v>356</v>
      </c>
      <c r="H734" s="136">
        <v>49.072</v>
      </c>
      <c r="I734" s="137"/>
      <c r="J734" s="138">
        <f>ROUND(I734*H734,2)</f>
        <v>0</v>
      </c>
      <c r="K734" s="134" t="s">
        <v>216</v>
      </c>
      <c r="L734" s="33"/>
      <c r="M734" s="139" t="s">
        <v>19</v>
      </c>
      <c r="N734" s="140" t="s">
        <v>45</v>
      </c>
      <c r="P734" s="141">
        <f>O734*H734</f>
        <v>0</v>
      </c>
      <c r="Q734" s="141">
        <v>0</v>
      </c>
      <c r="R734" s="141">
        <f>Q734*H734</f>
        <v>0</v>
      </c>
      <c r="S734" s="141">
        <v>0</v>
      </c>
      <c r="T734" s="142">
        <f>S734*H734</f>
        <v>0</v>
      </c>
      <c r="AR734" s="143" t="s">
        <v>217</v>
      </c>
      <c r="AT734" s="143" t="s">
        <v>212</v>
      </c>
      <c r="AU734" s="143" t="s">
        <v>83</v>
      </c>
      <c r="AY734" s="18" t="s">
        <v>210</v>
      </c>
      <c r="BE734" s="144">
        <f>IF(N734="základní",J734,0)</f>
        <v>0</v>
      </c>
      <c r="BF734" s="144">
        <f>IF(N734="snížená",J734,0)</f>
        <v>0</v>
      </c>
      <c r="BG734" s="144">
        <f>IF(N734="zákl. přenesená",J734,0)</f>
        <v>0</v>
      </c>
      <c r="BH734" s="144">
        <f>IF(N734="sníž. přenesená",J734,0)</f>
        <v>0</v>
      </c>
      <c r="BI734" s="144">
        <f>IF(N734="nulová",J734,0)</f>
        <v>0</v>
      </c>
      <c r="BJ734" s="18" t="s">
        <v>81</v>
      </c>
      <c r="BK734" s="144">
        <f>ROUND(I734*H734,2)</f>
        <v>0</v>
      </c>
      <c r="BL734" s="18" t="s">
        <v>217</v>
      </c>
      <c r="BM734" s="143" t="s">
        <v>919</v>
      </c>
    </row>
    <row r="735" spans="2:47" s="1" customFormat="1" ht="11.25">
      <c r="B735" s="33"/>
      <c r="D735" s="145" t="s">
        <v>219</v>
      </c>
      <c r="F735" s="146" t="s">
        <v>920</v>
      </c>
      <c r="I735" s="147"/>
      <c r="L735" s="33"/>
      <c r="M735" s="148"/>
      <c r="T735" s="54"/>
      <c r="AT735" s="18" t="s">
        <v>219</v>
      </c>
      <c r="AU735" s="18" t="s">
        <v>83</v>
      </c>
    </row>
    <row r="736" spans="2:51" s="13" customFormat="1" ht="11.25">
      <c r="B736" s="156"/>
      <c r="D736" s="150" t="s">
        <v>221</v>
      </c>
      <c r="E736" s="157" t="s">
        <v>19</v>
      </c>
      <c r="F736" s="158" t="s">
        <v>921</v>
      </c>
      <c r="H736" s="159">
        <v>2.343</v>
      </c>
      <c r="I736" s="160"/>
      <c r="L736" s="156"/>
      <c r="M736" s="161"/>
      <c r="T736" s="162"/>
      <c r="AT736" s="157" t="s">
        <v>221</v>
      </c>
      <c r="AU736" s="157" t="s">
        <v>83</v>
      </c>
      <c r="AV736" s="13" t="s">
        <v>83</v>
      </c>
      <c r="AW736" s="13" t="s">
        <v>34</v>
      </c>
      <c r="AX736" s="13" t="s">
        <v>74</v>
      </c>
      <c r="AY736" s="157" t="s">
        <v>210</v>
      </c>
    </row>
    <row r="737" spans="2:51" s="13" customFormat="1" ht="11.25">
      <c r="B737" s="156"/>
      <c r="D737" s="150" t="s">
        <v>221</v>
      </c>
      <c r="E737" s="157" t="s">
        <v>19</v>
      </c>
      <c r="F737" s="158" t="s">
        <v>922</v>
      </c>
      <c r="H737" s="159">
        <v>8.989</v>
      </c>
      <c r="I737" s="160"/>
      <c r="L737" s="156"/>
      <c r="M737" s="161"/>
      <c r="T737" s="162"/>
      <c r="AT737" s="157" t="s">
        <v>221</v>
      </c>
      <c r="AU737" s="157" t="s">
        <v>83</v>
      </c>
      <c r="AV737" s="13" t="s">
        <v>83</v>
      </c>
      <c r="AW737" s="13" t="s">
        <v>34</v>
      </c>
      <c r="AX737" s="13" t="s">
        <v>74</v>
      </c>
      <c r="AY737" s="157" t="s">
        <v>210</v>
      </c>
    </row>
    <row r="738" spans="2:51" s="13" customFormat="1" ht="11.25">
      <c r="B738" s="156"/>
      <c r="D738" s="150" t="s">
        <v>221</v>
      </c>
      <c r="E738" s="157" t="s">
        <v>19</v>
      </c>
      <c r="F738" s="158" t="s">
        <v>923</v>
      </c>
      <c r="H738" s="159">
        <v>37.74</v>
      </c>
      <c r="I738" s="160"/>
      <c r="L738" s="156"/>
      <c r="M738" s="161"/>
      <c r="T738" s="162"/>
      <c r="AT738" s="157" t="s">
        <v>221</v>
      </c>
      <c r="AU738" s="157" t="s">
        <v>83</v>
      </c>
      <c r="AV738" s="13" t="s">
        <v>83</v>
      </c>
      <c r="AW738" s="13" t="s">
        <v>34</v>
      </c>
      <c r="AX738" s="13" t="s">
        <v>74</v>
      </c>
      <c r="AY738" s="157" t="s">
        <v>210</v>
      </c>
    </row>
    <row r="739" spans="2:51" s="15" customFormat="1" ht="11.25">
      <c r="B739" s="170"/>
      <c r="D739" s="150" t="s">
        <v>221</v>
      </c>
      <c r="E739" s="171" t="s">
        <v>19</v>
      </c>
      <c r="F739" s="172" t="s">
        <v>236</v>
      </c>
      <c r="H739" s="173">
        <v>49.072</v>
      </c>
      <c r="I739" s="174"/>
      <c r="L739" s="170"/>
      <c r="M739" s="175"/>
      <c r="T739" s="176"/>
      <c r="AT739" s="171" t="s">
        <v>221</v>
      </c>
      <c r="AU739" s="171" t="s">
        <v>83</v>
      </c>
      <c r="AV739" s="15" t="s">
        <v>217</v>
      </c>
      <c r="AW739" s="15" t="s">
        <v>34</v>
      </c>
      <c r="AX739" s="15" t="s">
        <v>81</v>
      </c>
      <c r="AY739" s="171" t="s">
        <v>210</v>
      </c>
    </row>
    <row r="740" spans="2:63" s="11" customFormat="1" ht="22.9" customHeight="1">
      <c r="B740" s="120"/>
      <c r="D740" s="121" t="s">
        <v>73</v>
      </c>
      <c r="E740" s="130" t="s">
        <v>924</v>
      </c>
      <c r="F740" s="130" t="s">
        <v>925</v>
      </c>
      <c r="I740" s="123"/>
      <c r="J740" s="131">
        <f>BK740</f>
        <v>0</v>
      </c>
      <c r="L740" s="120"/>
      <c r="M740" s="125"/>
      <c r="P740" s="126">
        <f>SUM(P741:P746)</f>
        <v>0</v>
      </c>
      <c r="R740" s="126">
        <f>SUM(R741:R746)</f>
        <v>0</v>
      </c>
      <c r="T740" s="127">
        <f>SUM(T741:T746)</f>
        <v>0</v>
      </c>
      <c r="AR740" s="121" t="s">
        <v>81</v>
      </c>
      <c r="AT740" s="128" t="s">
        <v>73</v>
      </c>
      <c r="AU740" s="128" t="s">
        <v>81</v>
      </c>
      <c r="AY740" s="121" t="s">
        <v>210</v>
      </c>
      <c r="BK740" s="129">
        <f>SUM(BK741:BK746)</f>
        <v>0</v>
      </c>
    </row>
    <row r="741" spans="2:65" s="1" customFormat="1" ht="33" customHeight="1">
      <c r="B741" s="33"/>
      <c r="C741" s="132" t="s">
        <v>926</v>
      </c>
      <c r="D741" s="132" t="s">
        <v>212</v>
      </c>
      <c r="E741" s="133" t="s">
        <v>927</v>
      </c>
      <c r="F741" s="134" t="s">
        <v>928</v>
      </c>
      <c r="G741" s="135" t="s">
        <v>356</v>
      </c>
      <c r="H741" s="136">
        <v>405.699</v>
      </c>
      <c r="I741" s="137"/>
      <c r="J741" s="138">
        <f>ROUND(I741*H741,2)</f>
        <v>0</v>
      </c>
      <c r="K741" s="134" t="s">
        <v>216</v>
      </c>
      <c r="L741" s="33"/>
      <c r="M741" s="139" t="s">
        <v>19</v>
      </c>
      <c r="N741" s="140" t="s">
        <v>45</v>
      </c>
      <c r="P741" s="141">
        <f>O741*H741</f>
        <v>0</v>
      </c>
      <c r="Q741" s="141">
        <v>0</v>
      </c>
      <c r="R741" s="141">
        <f>Q741*H741</f>
        <v>0</v>
      </c>
      <c r="S741" s="141">
        <v>0</v>
      </c>
      <c r="T741" s="142">
        <f>S741*H741</f>
        <v>0</v>
      </c>
      <c r="AR741" s="143" t="s">
        <v>217</v>
      </c>
      <c r="AT741" s="143" t="s">
        <v>212</v>
      </c>
      <c r="AU741" s="143" t="s">
        <v>83</v>
      </c>
      <c r="AY741" s="18" t="s">
        <v>210</v>
      </c>
      <c r="BE741" s="144">
        <f>IF(N741="základní",J741,0)</f>
        <v>0</v>
      </c>
      <c r="BF741" s="144">
        <f>IF(N741="snížená",J741,0)</f>
        <v>0</v>
      </c>
      <c r="BG741" s="144">
        <f>IF(N741="zákl. přenesená",J741,0)</f>
        <v>0</v>
      </c>
      <c r="BH741" s="144">
        <f>IF(N741="sníž. přenesená",J741,0)</f>
        <v>0</v>
      </c>
      <c r="BI741" s="144">
        <f>IF(N741="nulová",J741,0)</f>
        <v>0</v>
      </c>
      <c r="BJ741" s="18" t="s">
        <v>81</v>
      </c>
      <c r="BK741" s="144">
        <f>ROUND(I741*H741,2)</f>
        <v>0</v>
      </c>
      <c r="BL741" s="18" t="s">
        <v>217</v>
      </c>
      <c r="BM741" s="143" t="s">
        <v>929</v>
      </c>
    </row>
    <row r="742" spans="2:47" s="1" customFormat="1" ht="11.25">
      <c r="B742" s="33"/>
      <c r="D742" s="145" t="s">
        <v>219</v>
      </c>
      <c r="F742" s="146" t="s">
        <v>930</v>
      </c>
      <c r="I742" s="147"/>
      <c r="L742" s="33"/>
      <c r="M742" s="148"/>
      <c r="T742" s="54"/>
      <c r="AT742" s="18" t="s">
        <v>219</v>
      </c>
      <c r="AU742" s="18" t="s">
        <v>83</v>
      </c>
    </row>
    <row r="743" spans="2:65" s="1" customFormat="1" ht="33" customHeight="1">
      <c r="B743" s="33"/>
      <c r="C743" s="132" t="s">
        <v>931</v>
      </c>
      <c r="D743" s="132" t="s">
        <v>212</v>
      </c>
      <c r="E743" s="133" t="s">
        <v>932</v>
      </c>
      <c r="F743" s="134" t="s">
        <v>933</v>
      </c>
      <c r="G743" s="135" t="s">
        <v>356</v>
      </c>
      <c r="H743" s="136">
        <v>405.699</v>
      </c>
      <c r="I743" s="137"/>
      <c r="J743" s="138">
        <f>ROUND(I743*H743,2)</f>
        <v>0</v>
      </c>
      <c r="K743" s="134" t="s">
        <v>216</v>
      </c>
      <c r="L743" s="33"/>
      <c r="M743" s="139" t="s">
        <v>19</v>
      </c>
      <c r="N743" s="140" t="s">
        <v>45</v>
      </c>
      <c r="P743" s="141">
        <f>O743*H743</f>
        <v>0</v>
      </c>
      <c r="Q743" s="141">
        <v>0</v>
      </c>
      <c r="R743" s="141">
        <f>Q743*H743</f>
        <v>0</v>
      </c>
      <c r="S743" s="141">
        <v>0</v>
      </c>
      <c r="T743" s="142">
        <f>S743*H743</f>
        <v>0</v>
      </c>
      <c r="AR743" s="143" t="s">
        <v>217</v>
      </c>
      <c r="AT743" s="143" t="s">
        <v>212</v>
      </c>
      <c r="AU743" s="143" t="s">
        <v>83</v>
      </c>
      <c r="AY743" s="18" t="s">
        <v>210</v>
      </c>
      <c r="BE743" s="144">
        <f>IF(N743="základní",J743,0)</f>
        <v>0</v>
      </c>
      <c r="BF743" s="144">
        <f>IF(N743="snížená",J743,0)</f>
        <v>0</v>
      </c>
      <c r="BG743" s="144">
        <f>IF(N743="zákl. přenesená",J743,0)</f>
        <v>0</v>
      </c>
      <c r="BH743" s="144">
        <f>IF(N743="sníž. přenesená",J743,0)</f>
        <v>0</v>
      </c>
      <c r="BI743" s="144">
        <f>IF(N743="nulová",J743,0)</f>
        <v>0</v>
      </c>
      <c r="BJ743" s="18" t="s">
        <v>81</v>
      </c>
      <c r="BK743" s="144">
        <f>ROUND(I743*H743,2)</f>
        <v>0</v>
      </c>
      <c r="BL743" s="18" t="s">
        <v>217</v>
      </c>
      <c r="BM743" s="143" t="s">
        <v>934</v>
      </c>
    </row>
    <row r="744" spans="2:47" s="1" customFormat="1" ht="11.25">
      <c r="B744" s="33"/>
      <c r="D744" s="145" t="s">
        <v>219</v>
      </c>
      <c r="F744" s="146" t="s">
        <v>935</v>
      </c>
      <c r="I744" s="147"/>
      <c r="L744" s="33"/>
      <c r="M744" s="148"/>
      <c r="T744" s="54"/>
      <c r="AT744" s="18" t="s">
        <v>219</v>
      </c>
      <c r="AU744" s="18" t="s">
        <v>83</v>
      </c>
    </row>
    <row r="745" spans="2:65" s="1" customFormat="1" ht="33" customHeight="1">
      <c r="B745" s="33"/>
      <c r="C745" s="132" t="s">
        <v>936</v>
      </c>
      <c r="D745" s="132" t="s">
        <v>212</v>
      </c>
      <c r="E745" s="133" t="s">
        <v>937</v>
      </c>
      <c r="F745" s="134" t="s">
        <v>938</v>
      </c>
      <c r="G745" s="135" t="s">
        <v>356</v>
      </c>
      <c r="H745" s="136">
        <v>405.699</v>
      </c>
      <c r="I745" s="137"/>
      <c r="J745" s="138">
        <f>ROUND(I745*H745,2)</f>
        <v>0</v>
      </c>
      <c r="K745" s="134" t="s">
        <v>216</v>
      </c>
      <c r="L745" s="33"/>
      <c r="M745" s="139" t="s">
        <v>19</v>
      </c>
      <c r="N745" s="140" t="s">
        <v>45</v>
      </c>
      <c r="P745" s="141">
        <f>O745*H745</f>
        <v>0</v>
      </c>
      <c r="Q745" s="141">
        <v>0</v>
      </c>
      <c r="R745" s="141">
        <f>Q745*H745</f>
        <v>0</v>
      </c>
      <c r="S745" s="141">
        <v>0</v>
      </c>
      <c r="T745" s="142">
        <f>S745*H745</f>
        <v>0</v>
      </c>
      <c r="AR745" s="143" t="s">
        <v>217</v>
      </c>
      <c r="AT745" s="143" t="s">
        <v>212</v>
      </c>
      <c r="AU745" s="143" t="s">
        <v>83</v>
      </c>
      <c r="AY745" s="18" t="s">
        <v>210</v>
      </c>
      <c r="BE745" s="144">
        <f>IF(N745="základní",J745,0)</f>
        <v>0</v>
      </c>
      <c r="BF745" s="144">
        <f>IF(N745="snížená",J745,0)</f>
        <v>0</v>
      </c>
      <c r="BG745" s="144">
        <f>IF(N745="zákl. přenesená",J745,0)</f>
        <v>0</v>
      </c>
      <c r="BH745" s="144">
        <f>IF(N745="sníž. přenesená",J745,0)</f>
        <v>0</v>
      </c>
      <c r="BI745" s="144">
        <f>IF(N745="nulová",J745,0)</f>
        <v>0</v>
      </c>
      <c r="BJ745" s="18" t="s">
        <v>81</v>
      </c>
      <c r="BK745" s="144">
        <f>ROUND(I745*H745,2)</f>
        <v>0</v>
      </c>
      <c r="BL745" s="18" t="s">
        <v>217</v>
      </c>
      <c r="BM745" s="143" t="s">
        <v>939</v>
      </c>
    </row>
    <row r="746" spans="2:47" s="1" customFormat="1" ht="11.25">
      <c r="B746" s="33"/>
      <c r="D746" s="145" t="s">
        <v>219</v>
      </c>
      <c r="F746" s="146" t="s">
        <v>940</v>
      </c>
      <c r="I746" s="147"/>
      <c r="L746" s="33"/>
      <c r="M746" s="148"/>
      <c r="T746" s="54"/>
      <c r="AT746" s="18" t="s">
        <v>219</v>
      </c>
      <c r="AU746" s="18" t="s">
        <v>83</v>
      </c>
    </row>
    <row r="747" spans="2:63" s="11" customFormat="1" ht="25.9" customHeight="1">
      <c r="B747" s="120"/>
      <c r="D747" s="121" t="s">
        <v>73</v>
      </c>
      <c r="E747" s="122" t="s">
        <v>941</v>
      </c>
      <c r="F747" s="122" t="s">
        <v>942</v>
      </c>
      <c r="I747" s="123"/>
      <c r="J747" s="124">
        <f>BK747</f>
        <v>0</v>
      </c>
      <c r="L747" s="120"/>
      <c r="M747" s="125"/>
      <c r="P747" s="126">
        <f>P748+P758+P760+P1140+P1223+P1253+P1297</f>
        <v>0</v>
      </c>
      <c r="R747" s="126">
        <f>R748+R758+R760+R1140+R1223+R1253+R1297</f>
        <v>76.16102411</v>
      </c>
      <c r="T747" s="127">
        <f>T748+T758+T760+T1140+T1223+T1253+T1297</f>
        <v>49.4900595</v>
      </c>
      <c r="AR747" s="121" t="s">
        <v>83</v>
      </c>
      <c r="AT747" s="128" t="s">
        <v>73</v>
      </c>
      <c r="AU747" s="128" t="s">
        <v>74</v>
      </c>
      <c r="AY747" s="121" t="s">
        <v>210</v>
      </c>
      <c r="BK747" s="129">
        <f>BK748+BK758+BK760+BK1140+BK1223+BK1253+BK1297</f>
        <v>0</v>
      </c>
    </row>
    <row r="748" spans="2:63" s="11" customFormat="1" ht="22.9" customHeight="1">
      <c r="B748" s="120"/>
      <c r="D748" s="121" t="s">
        <v>73</v>
      </c>
      <c r="E748" s="130" t="s">
        <v>943</v>
      </c>
      <c r="F748" s="130" t="s">
        <v>944</v>
      </c>
      <c r="I748" s="123"/>
      <c r="J748" s="131">
        <f>BK748</f>
        <v>0</v>
      </c>
      <c r="L748" s="120"/>
      <c r="M748" s="125"/>
      <c r="P748" s="126">
        <f>SUM(P749:P757)</f>
        <v>0</v>
      </c>
      <c r="R748" s="126">
        <f>SUM(R749:R757)</f>
        <v>0</v>
      </c>
      <c r="T748" s="127">
        <f>SUM(T749:T757)</f>
        <v>0</v>
      </c>
      <c r="AR748" s="121" t="s">
        <v>83</v>
      </c>
      <c r="AT748" s="128" t="s">
        <v>73</v>
      </c>
      <c r="AU748" s="128" t="s">
        <v>81</v>
      </c>
      <c r="AY748" s="121" t="s">
        <v>210</v>
      </c>
      <c r="BK748" s="129">
        <f>SUM(BK749:BK757)</f>
        <v>0</v>
      </c>
    </row>
    <row r="749" spans="2:65" s="1" customFormat="1" ht="16.5" customHeight="1">
      <c r="B749" s="33"/>
      <c r="C749" s="132" t="s">
        <v>945</v>
      </c>
      <c r="D749" s="132" t="s">
        <v>212</v>
      </c>
      <c r="E749" s="133" t="s">
        <v>946</v>
      </c>
      <c r="F749" s="134" t="s">
        <v>947</v>
      </c>
      <c r="G749" s="135" t="s">
        <v>295</v>
      </c>
      <c r="H749" s="136">
        <v>1</v>
      </c>
      <c r="I749" s="137"/>
      <c r="J749" s="138">
        <f>ROUND(I749*H749,2)</f>
        <v>0</v>
      </c>
      <c r="K749" s="134" t="s">
        <v>296</v>
      </c>
      <c r="L749" s="33"/>
      <c r="M749" s="139" t="s">
        <v>19</v>
      </c>
      <c r="N749" s="140" t="s">
        <v>45</v>
      </c>
      <c r="P749" s="141">
        <f>O749*H749</f>
        <v>0</v>
      </c>
      <c r="Q749" s="141">
        <v>0</v>
      </c>
      <c r="R749" s="141">
        <f>Q749*H749</f>
        <v>0</v>
      </c>
      <c r="S749" s="141">
        <v>0</v>
      </c>
      <c r="T749" s="142">
        <f>S749*H749</f>
        <v>0</v>
      </c>
      <c r="AR749" s="143" t="s">
        <v>368</v>
      </c>
      <c r="AT749" s="143" t="s">
        <v>212</v>
      </c>
      <c r="AU749" s="143" t="s">
        <v>83</v>
      </c>
      <c r="AY749" s="18" t="s">
        <v>210</v>
      </c>
      <c r="BE749" s="144">
        <f>IF(N749="základní",J749,0)</f>
        <v>0</v>
      </c>
      <c r="BF749" s="144">
        <f>IF(N749="snížená",J749,0)</f>
        <v>0</v>
      </c>
      <c r="BG749" s="144">
        <f>IF(N749="zákl. přenesená",J749,0)</f>
        <v>0</v>
      </c>
      <c r="BH749" s="144">
        <f>IF(N749="sníž. přenesená",J749,0)</f>
        <v>0</v>
      </c>
      <c r="BI749" s="144">
        <f>IF(N749="nulová",J749,0)</f>
        <v>0</v>
      </c>
      <c r="BJ749" s="18" t="s">
        <v>81</v>
      </c>
      <c r="BK749" s="144">
        <f>ROUND(I749*H749,2)</f>
        <v>0</v>
      </c>
      <c r="BL749" s="18" t="s">
        <v>368</v>
      </c>
      <c r="BM749" s="143" t="s">
        <v>948</v>
      </c>
    </row>
    <row r="750" spans="2:51" s="12" customFormat="1" ht="11.25">
      <c r="B750" s="149"/>
      <c r="D750" s="150" t="s">
        <v>221</v>
      </c>
      <c r="E750" s="151" t="s">
        <v>19</v>
      </c>
      <c r="F750" s="152" t="s">
        <v>852</v>
      </c>
      <c r="H750" s="151" t="s">
        <v>19</v>
      </c>
      <c r="I750" s="153"/>
      <c r="L750" s="149"/>
      <c r="M750" s="154"/>
      <c r="T750" s="155"/>
      <c r="AT750" s="151" t="s">
        <v>221</v>
      </c>
      <c r="AU750" s="151" t="s">
        <v>83</v>
      </c>
      <c r="AV750" s="12" t="s">
        <v>81</v>
      </c>
      <c r="AW750" s="12" t="s">
        <v>34</v>
      </c>
      <c r="AX750" s="12" t="s">
        <v>74</v>
      </c>
      <c r="AY750" s="151" t="s">
        <v>210</v>
      </c>
    </row>
    <row r="751" spans="2:51" s="12" customFormat="1" ht="11.25">
      <c r="B751" s="149"/>
      <c r="D751" s="150" t="s">
        <v>221</v>
      </c>
      <c r="E751" s="151" t="s">
        <v>19</v>
      </c>
      <c r="F751" s="152" t="s">
        <v>853</v>
      </c>
      <c r="H751" s="151" t="s">
        <v>19</v>
      </c>
      <c r="I751" s="153"/>
      <c r="L751" s="149"/>
      <c r="M751" s="154"/>
      <c r="T751" s="155"/>
      <c r="AT751" s="151" t="s">
        <v>221</v>
      </c>
      <c r="AU751" s="151" t="s">
        <v>83</v>
      </c>
      <c r="AV751" s="12" t="s">
        <v>81</v>
      </c>
      <c r="AW751" s="12" t="s">
        <v>34</v>
      </c>
      <c r="AX751" s="12" t="s">
        <v>74</v>
      </c>
      <c r="AY751" s="151" t="s">
        <v>210</v>
      </c>
    </row>
    <row r="752" spans="2:51" s="12" customFormat="1" ht="11.25">
      <c r="B752" s="149"/>
      <c r="D752" s="150" t="s">
        <v>221</v>
      </c>
      <c r="E752" s="151" t="s">
        <v>19</v>
      </c>
      <c r="F752" s="152" t="s">
        <v>949</v>
      </c>
      <c r="H752" s="151" t="s">
        <v>19</v>
      </c>
      <c r="I752" s="153"/>
      <c r="L752" s="149"/>
      <c r="M752" s="154"/>
      <c r="T752" s="155"/>
      <c r="AT752" s="151" t="s">
        <v>221</v>
      </c>
      <c r="AU752" s="151" t="s">
        <v>83</v>
      </c>
      <c r="AV752" s="12" t="s">
        <v>81</v>
      </c>
      <c r="AW752" s="12" t="s">
        <v>34</v>
      </c>
      <c r="AX752" s="12" t="s">
        <v>74</v>
      </c>
      <c r="AY752" s="151" t="s">
        <v>210</v>
      </c>
    </row>
    <row r="753" spans="2:51" s="12" customFormat="1" ht="11.25">
      <c r="B753" s="149"/>
      <c r="D753" s="150" t="s">
        <v>221</v>
      </c>
      <c r="E753" s="151" t="s">
        <v>19</v>
      </c>
      <c r="F753" s="152" t="s">
        <v>950</v>
      </c>
      <c r="H753" s="151" t="s">
        <v>19</v>
      </c>
      <c r="I753" s="153"/>
      <c r="L753" s="149"/>
      <c r="M753" s="154"/>
      <c r="T753" s="155"/>
      <c r="AT753" s="151" t="s">
        <v>221</v>
      </c>
      <c r="AU753" s="151" t="s">
        <v>83</v>
      </c>
      <c r="AV753" s="12" t="s">
        <v>81</v>
      </c>
      <c r="AW753" s="12" t="s">
        <v>34</v>
      </c>
      <c r="AX753" s="12" t="s">
        <v>74</v>
      </c>
      <c r="AY753" s="151" t="s">
        <v>210</v>
      </c>
    </row>
    <row r="754" spans="2:51" s="12" customFormat="1" ht="11.25">
      <c r="B754" s="149"/>
      <c r="D754" s="150" t="s">
        <v>221</v>
      </c>
      <c r="E754" s="151" t="s">
        <v>19</v>
      </c>
      <c r="F754" s="152" t="s">
        <v>951</v>
      </c>
      <c r="H754" s="151" t="s">
        <v>19</v>
      </c>
      <c r="I754" s="153"/>
      <c r="L754" s="149"/>
      <c r="M754" s="154"/>
      <c r="T754" s="155"/>
      <c r="AT754" s="151" t="s">
        <v>221</v>
      </c>
      <c r="AU754" s="151" t="s">
        <v>83</v>
      </c>
      <c r="AV754" s="12" t="s">
        <v>81</v>
      </c>
      <c r="AW754" s="12" t="s">
        <v>34</v>
      </c>
      <c r="AX754" s="12" t="s">
        <v>74</v>
      </c>
      <c r="AY754" s="151" t="s">
        <v>210</v>
      </c>
    </row>
    <row r="755" spans="2:51" s="13" customFormat="1" ht="11.25">
      <c r="B755" s="156"/>
      <c r="D755" s="150" t="s">
        <v>221</v>
      </c>
      <c r="E755" s="157" t="s">
        <v>19</v>
      </c>
      <c r="F755" s="158" t="s">
        <v>81</v>
      </c>
      <c r="H755" s="159">
        <v>1</v>
      </c>
      <c r="I755" s="160"/>
      <c r="L755" s="156"/>
      <c r="M755" s="161"/>
      <c r="T755" s="162"/>
      <c r="AT755" s="157" t="s">
        <v>221</v>
      </c>
      <c r="AU755" s="157" t="s">
        <v>83</v>
      </c>
      <c r="AV755" s="13" t="s">
        <v>83</v>
      </c>
      <c r="AW755" s="13" t="s">
        <v>34</v>
      </c>
      <c r="AX755" s="13" t="s">
        <v>74</v>
      </c>
      <c r="AY755" s="157" t="s">
        <v>210</v>
      </c>
    </row>
    <row r="756" spans="2:51" s="15" customFormat="1" ht="11.25">
      <c r="B756" s="170"/>
      <c r="D756" s="150" t="s">
        <v>221</v>
      </c>
      <c r="E756" s="171" t="s">
        <v>19</v>
      </c>
      <c r="F756" s="172" t="s">
        <v>236</v>
      </c>
      <c r="H756" s="173">
        <v>1</v>
      </c>
      <c r="I756" s="174"/>
      <c r="L756" s="170"/>
      <c r="M756" s="175"/>
      <c r="T756" s="176"/>
      <c r="AT756" s="171" t="s">
        <v>221</v>
      </c>
      <c r="AU756" s="171" t="s">
        <v>83</v>
      </c>
      <c r="AV756" s="15" t="s">
        <v>217</v>
      </c>
      <c r="AW756" s="15" t="s">
        <v>34</v>
      </c>
      <c r="AX756" s="15" t="s">
        <v>81</v>
      </c>
      <c r="AY756" s="171" t="s">
        <v>210</v>
      </c>
    </row>
    <row r="757" spans="2:65" s="1" customFormat="1" ht="16.5" customHeight="1">
      <c r="B757" s="33"/>
      <c r="C757" s="132" t="s">
        <v>952</v>
      </c>
      <c r="D757" s="132" t="s">
        <v>212</v>
      </c>
      <c r="E757" s="133" t="s">
        <v>953</v>
      </c>
      <c r="F757" s="134" t="s">
        <v>954</v>
      </c>
      <c r="G757" s="135" t="s">
        <v>295</v>
      </c>
      <c r="H757" s="136">
        <v>1</v>
      </c>
      <c r="I757" s="137"/>
      <c r="J757" s="138">
        <f>ROUND(I757*H757,2)</f>
        <v>0</v>
      </c>
      <c r="K757" s="134" t="s">
        <v>296</v>
      </c>
      <c r="L757" s="33"/>
      <c r="M757" s="139" t="s">
        <v>19</v>
      </c>
      <c r="N757" s="140" t="s">
        <v>45</v>
      </c>
      <c r="P757" s="141">
        <f>O757*H757</f>
        <v>0</v>
      </c>
      <c r="Q757" s="141">
        <v>0</v>
      </c>
      <c r="R757" s="141">
        <f>Q757*H757</f>
        <v>0</v>
      </c>
      <c r="S757" s="141">
        <v>0</v>
      </c>
      <c r="T757" s="142">
        <f>S757*H757</f>
        <v>0</v>
      </c>
      <c r="AR757" s="143" t="s">
        <v>368</v>
      </c>
      <c r="AT757" s="143" t="s">
        <v>212</v>
      </c>
      <c r="AU757" s="143" t="s">
        <v>83</v>
      </c>
      <c r="AY757" s="18" t="s">
        <v>210</v>
      </c>
      <c r="BE757" s="144">
        <f>IF(N757="základní",J757,0)</f>
        <v>0</v>
      </c>
      <c r="BF757" s="144">
        <f>IF(N757="snížená",J757,0)</f>
        <v>0</v>
      </c>
      <c r="BG757" s="144">
        <f>IF(N757="zákl. přenesená",J757,0)</f>
        <v>0</v>
      </c>
      <c r="BH757" s="144">
        <f>IF(N757="sníž. přenesená",J757,0)</f>
        <v>0</v>
      </c>
      <c r="BI757" s="144">
        <f>IF(N757="nulová",J757,0)</f>
        <v>0</v>
      </c>
      <c r="BJ757" s="18" t="s">
        <v>81</v>
      </c>
      <c r="BK757" s="144">
        <f>ROUND(I757*H757,2)</f>
        <v>0</v>
      </c>
      <c r="BL757" s="18" t="s">
        <v>368</v>
      </c>
      <c r="BM757" s="143" t="s">
        <v>955</v>
      </c>
    </row>
    <row r="758" spans="2:63" s="11" customFormat="1" ht="22.9" customHeight="1">
      <c r="B758" s="120"/>
      <c r="D758" s="121" t="s">
        <v>73</v>
      </c>
      <c r="E758" s="130" t="s">
        <v>956</v>
      </c>
      <c r="F758" s="130" t="s">
        <v>957</v>
      </c>
      <c r="I758" s="123"/>
      <c r="J758" s="131">
        <f>BK758</f>
        <v>0</v>
      </c>
      <c r="L758" s="120"/>
      <c r="M758" s="125"/>
      <c r="P758" s="126">
        <f>P759</f>
        <v>0</v>
      </c>
      <c r="R758" s="126">
        <f>R759</f>
        <v>0</v>
      </c>
      <c r="T758" s="127">
        <f>T759</f>
        <v>0</v>
      </c>
      <c r="AR758" s="121" t="s">
        <v>83</v>
      </c>
      <c r="AT758" s="128" t="s">
        <v>73</v>
      </c>
      <c r="AU758" s="128" t="s">
        <v>81</v>
      </c>
      <c r="AY758" s="121" t="s">
        <v>210</v>
      </c>
      <c r="BK758" s="129">
        <f>BK759</f>
        <v>0</v>
      </c>
    </row>
    <row r="759" spans="2:65" s="1" customFormat="1" ht="16.5" customHeight="1">
      <c r="B759" s="33"/>
      <c r="C759" s="132" t="s">
        <v>958</v>
      </c>
      <c r="D759" s="132" t="s">
        <v>212</v>
      </c>
      <c r="E759" s="133" t="s">
        <v>959</v>
      </c>
      <c r="F759" s="134" t="s">
        <v>960</v>
      </c>
      <c r="G759" s="135" t="s">
        <v>295</v>
      </c>
      <c r="H759" s="136">
        <v>1</v>
      </c>
      <c r="I759" s="137"/>
      <c r="J759" s="138">
        <f>ROUND(I759*H759,2)</f>
        <v>0</v>
      </c>
      <c r="K759" s="134" t="s">
        <v>296</v>
      </c>
      <c r="L759" s="33"/>
      <c r="M759" s="139" t="s">
        <v>19</v>
      </c>
      <c r="N759" s="140" t="s">
        <v>45</v>
      </c>
      <c r="P759" s="141">
        <f>O759*H759</f>
        <v>0</v>
      </c>
      <c r="Q759" s="141">
        <v>0</v>
      </c>
      <c r="R759" s="141">
        <f>Q759*H759</f>
        <v>0</v>
      </c>
      <c r="S759" s="141">
        <v>0</v>
      </c>
      <c r="T759" s="142">
        <f>S759*H759</f>
        <v>0</v>
      </c>
      <c r="AR759" s="143" t="s">
        <v>368</v>
      </c>
      <c r="AT759" s="143" t="s">
        <v>212</v>
      </c>
      <c r="AU759" s="143" t="s">
        <v>83</v>
      </c>
      <c r="AY759" s="18" t="s">
        <v>210</v>
      </c>
      <c r="BE759" s="144">
        <f>IF(N759="základní",J759,0)</f>
        <v>0</v>
      </c>
      <c r="BF759" s="144">
        <f>IF(N759="snížená",J759,0)</f>
        <v>0</v>
      </c>
      <c r="BG759" s="144">
        <f>IF(N759="zákl. přenesená",J759,0)</f>
        <v>0</v>
      </c>
      <c r="BH759" s="144">
        <f>IF(N759="sníž. přenesená",J759,0)</f>
        <v>0</v>
      </c>
      <c r="BI759" s="144">
        <f>IF(N759="nulová",J759,0)</f>
        <v>0</v>
      </c>
      <c r="BJ759" s="18" t="s">
        <v>81</v>
      </c>
      <c r="BK759" s="144">
        <f>ROUND(I759*H759,2)</f>
        <v>0</v>
      </c>
      <c r="BL759" s="18" t="s">
        <v>368</v>
      </c>
      <c r="BM759" s="143" t="s">
        <v>961</v>
      </c>
    </row>
    <row r="760" spans="2:63" s="11" customFormat="1" ht="22.9" customHeight="1">
      <c r="B760" s="120"/>
      <c r="D760" s="121" t="s">
        <v>73</v>
      </c>
      <c r="E760" s="130" t="s">
        <v>962</v>
      </c>
      <c r="F760" s="130" t="s">
        <v>963</v>
      </c>
      <c r="I760" s="123"/>
      <c r="J760" s="131">
        <f>BK760</f>
        <v>0</v>
      </c>
      <c r="L760" s="120"/>
      <c r="M760" s="125"/>
      <c r="P760" s="126">
        <f>SUM(P761:P1139)</f>
        <v>0</v>
      </c>
      <c r="R760" s="126">
        <f>SUM(R761:R1139)</f>
        <v>37.50304121</v>
      </c>
      <c r="T760" s="127">
        <f>SUM(T761:T1139)</f>
        <v>37.745685</v>
      </c>
      <c r="AR760" s="121" t="s">
        <v>83</v>
      </c>
      <c r="AT760" s="128" t="s">
        <v>73</v>
      </c>
      <c r="AU760" s="128" t="s">
        <v>81</v>
      </c>
      <c r="AY760" s="121" t="s">
        <v>210</v>
      </c>
      <c r="BK760" s="129">
        <f>SUM(BK761:BK1139)</f>
        <v>0</v>
      </c>
    </row>
    <row r="761" spans="2:65" s="1" customFormat="1" ht="16.5" customHeight="1">
      <c r="B761" s="33"/>
      <c r="C761" s="132" t="s">
        <v>964</v>
      </c>
      <c r="D761" s="132" t="s">
        <v>212</v>
      </c>
      <c r="E761" s="133" t="s">
        <v>965</v>
      </c>
      <c r="F761" s="134" t="s">
        <v>966</v>
      </c>
      <c r="G761" s="135" t="s">
        <v>295</v>
      </c>
      <c r="H761" s="136">
        <v>1</v>
      </c>
      <c r="I761" s="137"/>
      <c r="J761" s="138">
        <f>ROUND(I761*H761,2)</f>
        <v>0</v>
      </c>
      <c r="K761" s="134" t="s">
        <v>296</v>
      </c>
      <c r="L761" s="33"/>
      <c r="M761" s="139" t="s">
        <v>19</v>
      </c>
      <c r="N761" s="140" t="s">
        <v>45</v>
      </c>
      <c r="P761" s="141">
        <f>O761*H761</f>
        <v>0</v>
      </c>
      <c r="Q761" s="141">
        <v>0</v>
      </c>
      <c r="R761" s="141">
        <f>Q761*H761</f>
        <v>0</v>
      </c>
      <c r="S761" s="141">
        <v>0</v>
      </c>
      <c r="T761" s="142">
        <f>S761*H761</f>
        <v>0</v>
      </c>
      <c r="AR761" s="143" t="s">
        <v>368</v>
      </c>
      <c r="AT761" s="143" t="s">
        <v>212</v>
      </c>
      <c r="AU761" s="143" t="s">
        <v>83</v>
      </c>
      <c r="AY761" s="18" t="s">
        <v>210</v>
      </c>
      <c r="BE761" s="144">
        <f>IF(N761="základní",J761,0)</f>
        <v>0</v>
      </c>
      <c r="BF761" s="144">
        <f>IF(N761="snížená",J761,0)</f>
        <v>0</v>
      </c>
      <c r="BG761" s="144">
        <f>IF(N761="zákl. přenesená",J761,0)</f>
        <v>0</v>
      </c>
      <c r="BH761" s="144">
        <f>IF(N761="sníž. přenesená",J761,0)</f>
        <v>0</v>
      </c>
      <c r="BI761" s="144">
        <f>IF(N761="nulová",J761,0)</f>
        <v>0</v>
      </c>
      <c r="BJ761" s="18" t="s">
        <v>81</v>
      </c>
      <c r="BK761" s="144">
        <f>ROUND(I761*H761,2)</f>
        <v>0</v>
      </c>
      <c r="BL761" s="18" t="s">
        <v>368</v>
      </c>
      <c r="BM761" s="143" t="s">
        <v>967</v>
      </c>
    </row>
    <row r="762" spans="2:51" s="12" customFormat="1" ht="11.25">
      <c r="B762" s="149"/>
      <c r="D762" s="150" t="s">
        <v>221</v>
      </c>
      <c r="E762" s="151" t="s">
        <v>19</v>
      </c>
      <c r="F762" s="152" t="s">
        <v>968</v>
      </c>
      <c r="H762" s="151" t="s">
        <v>19</v>
      </c>
      <c r="I762" s="153"/>
      <c r="L762" s="149"/>
      <c r="M762" s="154"/>
      <c r="T762" s="155"/>
      <c r="AT762" s="151" t="s">
        <v>221</v>
      </c>
      <c r="AU762" s="151" t="s">
        <v>83</v>
      </c>
      <c r="AV762" s="12" t="s">
        <v>81</v>
      </c>
      <c r="AW762" s="12" t="s">
        <v>34</v>
      </c>
      <c r="AX762" s="12" t="s">
        <v>74</v>
      </c>
      <c r="AY762" s="151" t="s">
        <v>210</v>
      </c>
    </row>
    <row r="763" spans="2:51" s="13" customFormat="1" ht="11.25">
      <c r="B763" s="156"/>
      <c r="D763" s="150" t="s">
        <v>221</v>
      </c>
      <c r="E763" s="157" t="s">
        <v>19</v>
      </c>
      <c r="F763" s="158" t="s">
        <v>81</v>
      </c>
      <c r="H763" s="159">
        <v>1</v>
      </c>
      <c r="I763" s="160"/>
      <c r="L763" s="156"/>
      <c r="M763" s="161"/>
      <c r="T763" s="162"/>
      <c r="AT763" s="157" t="s">
        <v>221</v>
      </c>
      <c r="AU763" s="157" t="s">
        <v>83</v>
      </c>
      <c r="AV763" s="13" t="s">
        <v>83</v>
      </c>
      <c r="AW763" s="13" t="s">
        <v>34</v>
      </c>
      <c r="AX763" s="13" t="s">
        <v>81</v>
      </c>
      <c r="AY763" s="157" t="s">
        <v>210</v>
      </c>
    </row>
    <row r="764" spans="2:65" s="1" customFormat="1" ht="16.5" customHeight="1">
      <c r="B764" s="33"/>
      <c r="C764" s="132" t="s">
        <v>969</v>
      </c>
      <c r="D764" s="132" t="s">
        <v>212</v>
      </c>
      <c r="E764" s="133" t="s">
        <v>970</v>
      </c>
      <c r="F764" s="134" t="s">
        <v>971</v>
      </c>
      <c r="G764" s="135" t="s">
        <v>295</v>
      </c>
      <c r="H764" s="136">
        <v>1</v>
      </c>
      <c r="I764" s="137"/>
      <c r="J764" s="138">
        <f>ROUND(I764*H764,2)</f>
        <v>0</v>
      </c>
      <c r="K764" s="134" t="s">
        <v>296</v>
      </c>
      <c r="L764" s="33"/>
      <c r="M764" s="139" t="s">
        <v>19</v>
      </c>
      <c r="N764" s="140" t="s">
        <v>45</v>
      </c>
      <c r="P764" s="141">
        <f>O764*H764</f>
        <v>0</v>
      </c>
      <c r="Q764" s="141">
        <v>0</v>
      </c>
      <c r="R764" s="141">
        <f>Q764*H764</f>
        <v>0</v>
      </c>
      <c r="S764" s="141">
        <v>0</v>
      </c>
      <c r="T764" s="142">
        <f>S764*H764</f>
        <v>0</v>
      </c>
      <c r="AR764" s="143" t="s">
        <v>368</v>
      </c>
      <c r="AT764" s="143" t="s">
        <v>212</v>
      </c>
      <c r="AU764" s="143" t="s">
        <v>83</v>
      </c>
      <c r="AY764" s="18" t="s">
        <v>210</v>
      </c>
      <c r="BE764" s="144">
        <f>IF(N764="základní",J764,0)</f>
        <v>0</v>
      </c>
      <c r="BF764" s="144">
        <f>IF(N764="snížená",J764,0)</f>
        <v>0</v>
      </c>
      <c r="BG764" s="144">
        <f>IF(N764="zákl. přenesená",J764,0)</f>
        <v>0</v>
      </c>
      <c r="BH764" s="144">
        <f>IF(N764="sníž. přenesená",J764,0)</f>
        <v>0</v>
      </c>
      <c r="BI764" s="144">
        <f>IF(N764="nulová",J764,0)</f>
        <v>0</v>
      </c>
      <c r="BJ764" s="18" t="s">
        <v>81</v>
      </c>
      <c r="BK764" s="144">
        <f>ROUND(I764*H764,2)</f>
        <v>0</v>
      </c>
      <c r="BL764" s="18" t="s">
        <v>368</v>
      </c>
      <c r="BM764" s="143" t="s">
        <v>972</v>
      </c>
    </row>
    <row r="765" spans="2:65" s="1" customFormat="1" ht="24.2" customHeight="1">
      <c r="B765" s="33"/>
      <c r="C765" s="132" t="s">
        <v>973</v>
      </c>
      <c r="D765" s="132" t="s">
        <v>212</v>
      </c>
      <c r="E765" s="133" t="s">
        <v>974</v>
      </c>
      <c r="F765" s="134" t="s">
        <v>975</v>
      </c>
      <c r="G765" s="135" t="s">
        <v>215</v>
      </c>
      <c r="H765" s="136">
        <v>7.608</v>
      </c>
      <c r="I765" s="137"/>
      <c r="J765" s="138">
        <f>ROUND(I765*H765,2)</f>
        <v>0</v>
      </c>
      <c r="K765" s="134" t="s">
        <v>216</v>
      </c>
      <c r="L765" s="33"/>
      <c r="M765" s="139" t="s">
        <v>19</v>
      </c>
      <c r="N765" s="140" t="s">
        <v>45</v>
      </c>
      <c r="P765" s="141">
        <f>O765*H765</f>
        <v>0</v>
      </c>
      <c r="Q765" s="141">
        <v>0.00108</v>
      </c>
      <c r="R765" s="141">
        <f>Q765*H765</f>
        <v>0.008216639999999999</v>
      </c>
      <c r="S765" s="141">
        <v>0</v>
      </c>
      <c r="T765" s="142">
        <f>S765*H765</f>
        <v>0</v>
      </c>
      <c r="AR765" s="143" t="s">
        <v>368</v>
      </c>
      <c r="AT765" s="143" t="s">
        <v>212</v>
      </c>
      <c r="AU765" s="143" t="s">
        <v>83</v>
      </c>
      <c r="AY765" s="18" t="s">
        <v>210</v>
      </c>
      <c r="BE765" s="144">
        <f>IF(N765="základní",J765,0)</f>
        <v>0</v>
      </c>
      <c r="BF765" s="144">
        <f>IF(N765="snížená",J765,0)</f>
        <v>0</v>
      </c>
      <c r="BG765" s="144">
        <f>IF(N765="zákl. přenesená",J765,0)</f>
        <v>0</v>
      </c>
      <c r="BH765" s="144">
        <f>IF(N765="sníž. přenesená",J765,0)</f>
        <v>0</v>
      </c>
      <c r="BI765" s="144">
        <f>IF(N765="nulová",J765,0)</f>
        <v>0</v>
      </c>
      <c r="BJ765" s="18" t="s">
        <v>81</v>
      </c>
      <c r="BK765" s="144">
        <f>ROUND(I765*H765,2)</f>
        <v>0</v>
      </c>
      <c r="BL765" s="18" t="s">
        <v>368</v>
      </c>
      <c r="BM765" s="143" t="s">
        <v>976</v>
      </c>
    </row>
    <row r="766" spans="2:47" s="1" customFormat="1" ht="11.25">
      <c r="B766" s="33"/>
      <c r="D766" s="145" t="s">
        <v>219</v>
      </c>
      <c r="F766" s="146" t="s">
        <v>977</v>
      </c>
      <c r="I766" s="147"/>
      <c r="L766" s="33"/>
      <c r="M766" s="148"/>
      <c r="T766" s="54"/>
      <c r="AT766" s="18" t="s">
        <v>219</v>
      </c>
      <c r="AU766" s="18" t="s">
        <v>83</v>
      </c>
    </row>
    <row r="767" spans="2:51" s="12" customFormat="1" ht="11.25">
      <c r="B767" s="149"/>
      <c r="D767" s="150" t="s">
        <v>221</v>
      </c>
      <c r="E767" s="151" t="s">
        <v>19</v>
      </c>
      <c r="F767" s="152" t="s">
        <v>978</v>
      </c>
      <c r="H767" s="151" t="s">
        <v>19</v>
      </c>
      <c r="I767" s="153"/>
      <c r="L767" s="149"/>
      <c r="M767" s="154"/>
      <c r="T767" s="155"/>
      <c r="AT767" s="151" t="s">
        <v>221</v>
      </c>
      <c r="AU767" s="151" t="s">
        <v>83</v>
      </c>
      <c r="AV767" s="12" t="s">
        <v>81</v>
      </c>
      <c r="AW767" s="12" t="s">
        <v>34</v>
      </c>
      <c r="AX767" s="12" t="s">
        <v>74</v>
      </c>
      <c r="AY767" s="151" t="s">
        <v>210</v>
      </c>
    </row>
    <row r="768" spans="2:51" s="13" customFormat="1" ht="11.25">
      <c r="B768" s="156"/>
      <c r="D768" s="150" t="s">
        <v>221</v>
      </c>
      <c r="E768" s="157" t="s">
        <v>19</v>
      </c>
      <c r="F768" s="158" t="s">
        <v>979</v>
      </c>
      <c r="H768" s="159">
        <v>3.012</v>
      </c>
      <c r="I768" s="160"/>
      <c r="L768" s="156"/>
      <c r="M768" s="161"/>
      <c r="T768" s="162"/>
      <c r="AT768" s="157" t="s">
        <v>221</v>
      </c>
      <c r="AU768" s="157" t="s">
        <v>83</v>
      </c>
      <c r="AV768" s="13" t="s">
        <v>83</v>
      </c>
      <c r="AW768" s="13" t="s">
        <v>34</v>
      </c>
      <c r="AX768" s="13" t="s">
        <v>74</v>
      </c>
      <c r="AY768" s="157" t="s">
        <v>210</v>
      </c>
    </row>
    <row r="769" spans="2:51" s="12" customFormat="1" ht="11.25">
      <c r="B769" s="149"/>
      <c r="D769" s="150" t="s">
        <v>221</v>
      </c>
      <c r="E769" s="151" t="s">
        <v>19</v>
      </c>
      <c r="F769" s="152" t="s">
        <v>980</v>
      </c>
      <c r="H769" s="151" t="s">
        <v>19</v>
      </c>
      <c r="I769" s="153"/>
      <c r="L769" s="149"/>
      <c r="M769" s="154"/>
      <c r="T769" s="155"/>
      <c r="AT769" s="151" t="s">
        <v>221</v>
      </c>
      <c r="AU769" s="151" t="s">
        <v>83</v>
      </c>
      <c r="AV769" s="12" t="s">
        <v>81</v>
      </c>
      <c r="AW769" s="12" t="s">
        <v>34</v>
      </c>
      <c r="AX769" s="12" t="s">
        <v>74</v>
      </c>
      <c r="AY769" s="151" t="s">
        <v>210</v>
      </c>
    </row>
    <row r="770" spans="2:51" s="13" customFormat="1" ht="11.25">
      <c r="B770" s="156"/>
      <c r="D770" s="150" t="s">
        <v>221</v>
      </c>
      <c r="E770" s="157" t="s">
        <v>19</v>
      </c>
      <c r="F770" s="158" t="s">
        <v>981</v>
      </c>
      <c r="H770" s="159">
        <v>4.596</v>
      </c>
      <c r="I770" s="160"/>
      <c r="L770" s="156"/>
      <c r="M770" s="161"/>
      <c r="T770" s="162"/>
      <c r="AT770" s="157" t="s">
        <v>221</v>
      </c>
      <c r="AU770" s="157" t="s">
        <v>83</v>
      </c>
      <c r="AV770" s="13" t="s">
        <v>83</v>
      </c>
      <c r="AW770" s="13" t="s">
        <v>34</v>
      </c>
      <c r="AX770" s="13" t="s">
        <v>74</v>
      </c>
      <c r="AY770" s="157" t="s">
        <v>210</v>
      </c>
    </row>
    <row r="771" spans="2:51" s="15" customFormat="1" ht="11.25">
      <c r="B771" s="170"/>
      <c r="D771" s="150" t="s">
        <v>221</v>
      </c>
      <c r="E771" s="171" t="s">
        <v>19</v>
      </c>
      <c r="F771" s="172" t="s">
        <v>236</v>
      </c>
      <c r="H771" s="173">
        <v>7.608</v>
      </c>
      <c r="I771" s="174"/>
      <c r="L771" s="170"/>
      <c r="M771" s="175"/>
      <c r="T771" s="176"/>
      <c r="AT771" s="171" t="s">
        <v>221</v>
      </c>
      <c r="AU771" s="171" t="s">
        <v>83</v>
      </c>
      <c r="AV771" s="15" t="s">
        <v>217</v>
      </c>
      <c r="AW771" s="15" t="s">
        <v>34</v>
      </c>
      <c r="AX771" s="15" t="s">
        <v>81</v>
      </c>
      <c r="AY771" s="171" t="s">
        <v>210</v>
      </c>
    </row>
    <row r="772" spans="2:65" s="1" customFormat="1" ht="24.2" customHeight="1">
      <c r="B772" s="33"/>
      <c r="C772" s="132" t="s">
        <v>982</v>
      </c>
      <c r="D772" s="132" t="s">
        <v>212</v>
      </c>
      <c r="E772" s="133" t="s">
        <v>983</v>
      </c>
      <c r="F772" s="134" t="s">
        <v>984</v>
      </c>
      <c r="G772" s="135" t="s">
        <v>215</v>
      </c>
      <c r="H772" s="136">
        <v>42.948</v>
      </c>
      <c r="I772" s="137"/>
      <c r="J772" s="138">
        <f>ROUND(I772*H772,2)</f>
        <v>0</v>
      </c>
      <c r="K772" s="134" t="s">
        <v>216</v>
      </c>
      <c r="L772" s="33"/>
      <c r="M772" s="139" t="s">
        <v>19</v>
      </c>
      <c r="N772" s="140" t="s">
        <v>45</v>
      </c>
      <c r="P772" s="141">
        <f>O772*H772</f>
        <v>0</v>
      </c>
      <c r="Q772" s="141">
        <v>0.00189</v>
      </c>
      <c r="R772" s="141">
        <f>Q772*H772</f>
        <v>0.08117172</v>
      </c>
      <c r="S772" s="141">
        <v>0</v>
      </c>
      <c r="T772" s="142">
        <f>S772*H772</f>
        <v>0</v>
      </c>
      <c r="AR772" s="143" t="s">
        <v>368</v>
      </c>
      <c r="AT772" s="143" t="s">
        <v>212</v>
      </c>
      <c r="AU772" s="143" t="s">
        <v>83</v>
      </c>
      <c r="AY772" s="18" t="s">
        <v>210</v>
      </c>
      <c r="BE772" s="144">
        <f>IF(N772="základní",J772,0)</f>
        <v>0</v>
      </c>
      <c r="BF772" s="144">
        <f>IF(N772="snížená",J772,0)</f>
        <v>0</v>
      </c>
      <c r="BG772" s="144">
        <f>IF(N772="zákl. přenesená",J772,0)</f>
        <v>0</v>
      </c>
      <c r="BH772" s="144">
        <f>IF(N772="sníž. přenesená",J772,0)</f>
        <v>0</v>
      </c>
      <c r="BI772" s="144">
        <f>IF(N772="nulová",J772,0)</f>
        <v>0</v>
      </c>
      <c r="BJ772" s="18" t="s">
        <v>81</v>
      </c>
      <c r="BK772" s="144">
        <f>ROUND(I772*H772,2)</f>
        <v>0</v>
      </c>
      <c r="BL772" s="18" t="s">
        <v>368</v>
      </c>
      <c r="BM772" s="143" t="s">
        <v>985</v>
      </c>
    </row>
    <row r="773" spans="2:47" s="1" customFormat="1" ht="11.25">
      <c r="B773" s="33"/>
      <c r="D773" s="145" t="s">
        <v>219</v>
      </c>
      <c r="F773" s="146" t="s">
        <v>986</v>
      </c>
      <c r="I773" s="147"/>
      <c r="L773" s="33"/>
      <c r="M773" s="148"/>
      <c r="T773" s="54"/>
      <c r="AT773" s="18" t="s">
        <v>219</v>
      </c>
      <c r="AU773" s="18" t="s">
        <v>83</v>
      </c>
    </row>
    <row r="774" spans="2:51" s="12" customFormat="1" ht="11.25">
      <c r="B774" s="149"/>
      <c r="D774" s="150" t="s">
        <v>221</v>
      </c>
      <c r="E774" s="151" t="s">
        <v>19</v>
      </c>
      <c r="F774" s="152" t="s">
        <v>987</v>
      </c>
      <c r="H774" s="151" t="s">
        <v>19</v>
      </c>
      <c r="I774" s="153"/>
      <c r="L774" s="149"/>
      <c r="M774" s="154"/>
      <c r="T774" s="155"/>
      <c r="AT774" s="151" t="s">
        <v>221</v>
      </c>
      <c r="AU774" s="151" t="s">
        <v>83</v>
      </c>
      <c r="AV774" s="12" t="s">
        <v>81</v>
      </c>
      <c r="AW774" s="12" t="s">
        <v>34</v>
      </c>
      <c r="AX774" s="12" t="s">
        <v>74</v>
      </c>
      <c r="AY774" s="151" t="s">
        <v>210</v>
      </c>
    </row>
    <row r="775" spans="2:51" s="13" customFormat="1" ht="11.25">
      <c r="B775" s="156"/>
      <c r="D775" s="150" t="s">
        <v>221</v>
      </c>
      <c r="E775" s="157" t="s">
        <v>19</v>
      </c>
      <c r="F775" s="158" t="s">
        <v>988</v>
      </c>
      <c r="H775" s="159">
        <v>0.21</v>
      </c>
      <c r="I775" s="160"/>
      <c r="L775" s="156"/>
      <c r="M775" s="161"/>
      <c r="T775" s="162"/>
      <c r="AT775" s="157" t="s">
        <v>221</v>
      </c>
      <c r="AU775" s="157" t="s">
        <v>83</v>
      </c>
      <c r="AV775" s="13" t="s">
        <v>83</v>
      </c>
      <c r="AW775" s="13" t="s">
        <v>34</v>
      </c>
      <c r="AX775" s="13" t="s">
        <v>74</v>
      </c>
      <c r="AY775" s="157" t="s">
        <v>210</v>
      </c>
    </row>
    <row r="776" spans="2:51" s="12" customFormat="1" ht="11.25">
      <c r="B776" s="149"/>
      <c r="D776" s="150" t="s">
        <v>221</v>
      </c>
      <c r="E776" s="151" t="s">
        <v>19</v>
      </c>
      <c r="F776" s="152" t="s">
        <v>989</v>
      </c>
      <c r="H776" s="151" t="s">
        <v>19</v>
      </c>
      <c r="I776" s="153"/>
      <c r="L776" s="149"/>
      <c r="M776" s="154"/>
      <c r="T776" s="155"/>
      <c r="AT776" s="151" t="s">
        <v>221</v>
      </c>
      <c r="AU776" s="151" t="s">
        <v>83</v>
      </c>
      <c r="AV776" s="12" t="s">
        <v>81</v>
      </c>
      <c r="AW776" s="12" t="s">
        <v>34</v>
      </c>
      <c r="AX776" s="12" t="s">
        <v>74</v>
      </c>
      <c r="AY776" s="151" t="s">
        <v>210</v>
      </c>
    </row>
    <row r="777" spans="2:51" s="13" customFormat="1" ht="11.25">
      <c r="B777" s="156"/>
      <c r="D777" s="150" t="s">
        <v>221</v>
      </c>
      <c r="E777" s="157" t="s">
        <v>19</v>
      </c>
      <c r="F777" s="158" t="s">
        <v>990</v>
      </c>
      <c r="H777" s="159">
        <v>0.095</v>
      </c>
      <c r="I777" s="160"/>
      <c r="L777" s="156"/>
      <c r="M777" s="161"/>
      <c r="T777" s="162"/>
      <c r="AT777" s="157" t="s">
        <v>221</v>
      </c>
      <c r="AU777" s="157" t="s">
        <v>83</v>
      </c>
      <c r="AV777" s="13" t="s">
        <v>83</v>
      </c>
      <c r="AW777" s="13" t="s">
        <v>34</v>
      </c>
      <c r="AX777" s="13" t="s">
        <v>74</v>
      </c>
      <c r="AY777" s="157" t="s">
        <v>210</v>
      </c>
    </row>
    <row r="778" spans="2:51" s="12" customFormat="1" ht="11.25">
      <c r="B778" s="149"/>
      <c r="D778" s="150" t="s">
        <v>221</v>
      </c>
      <c r="E778" s="151" t="s">
        <v>19</v>
      </c>
      <c r="F778" s="152" t="s">
        <v>991</v>
      </c>
      <c r="H778" s="151" t="s">
        <v>19</v>
      </c>
      <c r="I778" s="153"/>
      <c r="L778" s="149"/>
      <c r="M778" s="154"/>
      <c r="T778" s="155"/>
      <c r="AT778" s="151" t="s">
        <v>221</v>
      </c>
      <c r="AU778" s="151" t="s">
        <v>83</v>
      </c>
      <c r="AV778" s="12" t="s">
        <v>81</v>
      </c>
      <c r="AW778" s="12" t="s">
        <v>34</v>
      </c>
      <c r="AX778" s="12" t="s">
        <v>74</v>
      </c>
      <c r="AY778" s="151" t="s">
        <v>210</v>
      </c>
    </row>
    <row r="779" spans="2:51" s="13" customFormat="1" ht="11.25">
      <c r="B779" s="156"/>
      <c r="D779" s="150" t="s">
        <v>221</v>
      </c>
      <c r="E779" s="157" t="s">
        <v>19</v>
      </c>
      <c r="F779" s="158" t="s">
        <v>992</v>
      </c>
      <c r="H779" s="159">
        <v>0.806</v>
      </c>
      <c r="I779" s="160"/>
      <c r="L779" s="156"/>
      <c r="M779" s="161"/>
      <c r="T779" s="162"/>
      <c r="AT779" s="157" t="s">
        <v>221</v>
      </c>
      <c r="AU779" s="157" t="s">
        <v>83</v>
      </c>
      <c r="AV779" s="13" t="s">
        <v>83</v>
      </c>
      <c r="AW779" s="13" t="s">
        <v>34</v>
      </c>
      <c r="AX779" s="13" t="s">
        <v>74</v>
      </c>
      <c r="AY779" s="157" t="s">
        <v>210</v>
      </c>
    </row>
    <row r="780" spans="2:51" s="12" customFormat="1" ht="11.25">
      <c r="B780" s="149"/>
      <c r="D780" s="150" t="s">
        <v>221</v>
      </c>
      <c r="E780" s="151" t="s">
        <v>19</v>
      </c>
      <c r="F780" s="152" t="s">
        <v>993</v>
      </c>
      <c r="H780" s="151" t="s">
        <v>19</v>
      </c>
      <c r="I780" s="153"/>
      <c r="L780" s="149"/>
      <c r="M780" s="154"/>
      <c r="T780" s="155"/>
      <c r="AT780" s="151" t="s">
        <v>221</v>
      </c>
      <c r="AU780" s="151" t="s">
        <v>83</v>
      </c>
      <c r="AV780" s="12" t="s">
        <v>81</v>
      </c>
      <c r="AW780" s="12" t="s">
        <v>34</v>
      </c>
      <c r="AX780" s="12" t="s">
        <v>74</v>
      </c>
      <c r="AY780" s="151" t="s">
        <v>210</v>
      </c>
    </row>
    <row r="781" spans="2:51" s="13" customFormat="1" ht="11.25">
      <c r="B781" s="156"/>
      <c r="D781" s="150" t="s">
        <v>221</v>
      </c>
      <c r="E781" s="157" t="s">
        <v>19</v>
      </c>
      <c r="F781" s="158" t="s">
        <v>994</v>
      </c>
      <c r="H781" s="159">
        <v>3.654</v>
      </c>
      <c r="I781" s="160"/>
      <c r="L781" s="156"/>
      <c r="M781" s="161"/>
      <c r="T781" s="162"/>
      <c r="AT781" s="157" t="s">
        <v>221</v>
      </c>
      <c r="AU781" s="157" t="s">
        <v>83</v>
      </c>
      <c r="AV781" s="13" t="s">
        <v>83</v>
      </c>
      <c r="AW781" s="13" t="s">
        <v>34</v>
      </c>
      <c r="AX781" s="13" t="s">
        <v>74</v>
      </c>
      <c r="AY781" s="157" t="s">
        <v>210</v>
      </c>
    </row>
    <row r="782" spans="2:51" s="12" customFormat="1" ht="11.25">
      <c r="B782" s="149"/>
      <c r="D782" s="150" t="s">
        <v>221</v>
      </c>
      <c r="E782" s="151" t="s">
        <v>19</v>
      </c>
      <c r="F782" s="152" t="s">
        <v>995</v>
      </c>
      <c r="H782" s="151" t="s">
        <v>19</v>
      </c>
      <c r="I782" s="153"/>
      <c r="L782" s="149"/>
      <c r="M782" s="154"/>
      <c r="T782" s="155"/>
      <c r="AT782" s="151" t="s">
        <v>221</v>
      </c>
      <c r="AU782" s="151" t="s">
        <v>83</v>
      </c>
      <c r="AV782" s="12" t="s">
        <v>81</v>
      </c>
      <c r="AW782" s="12" t="s">
        <v>34</v>
      </c>
      <c r="AX782" s="12" t="s">
        <v>74</v>
      </c>
      <c r="AY782" s="151" t="s">
        <v>210</v>
      </c>
    </row>
    <row r="783" spans="2:51" s="13" customFormat="1" ht="11.25">
      <c r="B783" s="156"/>
      <c r="D783" s="150" t="s">
        <v>221</v>
      </c>
      <c r="E783" s="157" t="s">
        <v>19</v>
      </c>
      <c r="F783" s="158" t="s">
        <v>996</v>
      </c>
      <c r="H783" s="159">
        <v>0.752</v>
      </c>
      <c r="I783" s="160"/>
      <c r="L783" s="156"/>
      <c r="M783" s="161"/>
      <c r="T783" s="162"/>
      <c r="AT783" s="157" t="s">
        <v>221</v>
      </c>
      <c r="AU783" s="157" t="s">
        <v>83</v>
      </c>
      <c r="AV783" s="13" t="s">
        <v>83</v>
      </c>
      <c r="AW783" s="13" t="s">
        <v>34</v>
      </c>
      <c r="AX783" s="13" t="s">
        <v>74</v>
      </c>
      <c r="AY783" s="157" t="s">
        <v>210</v>
      </c>
    </row>
    <row r="784" spans="2:51" s="12" customFormat="1" ht="11.25">
      <c r="B784" s="149"/>
      <c r="D784" s="150" t="s">
        <v>221</v>
      </c>
      <c r="E784" s="151" t="s">
        <v>19</v>
      </c>
      <c r="F784" s="152" t="s">
        <v>997</v>
      </c>
      <c r="H784" s="151" t="s">
        <v>19</v>
      </c>
      <c r="I784" s="153"/>
      <c r="L784" s="149"/>
      <c r="M784" s="154"/>
      <c r="T784" s="155"/>
      <c r="AT784" s="151" t="s">
        <v>221</v>
      </c>
      <c r="AU784" s="151" t="s">
        <v>83</v>
      </c>
      <c r="AV784" s="12" t="s">
        <v>81</v>
      </c>
      <c r="AW784" s="12" t="s">
        <v>34</v>
      </c>
      <c r="AX784" s="12" t="s">
        <v>74</v>
      </c>
      <c r="AY784" s="151" t="s">
        <v>210</v>
      </c>
    </row>
    <row r="785" spans="2:51" s="13" customFormat="1" ht="11.25">
      <c r="B785" s="156"/>
      <c r="D785" s="150" t="s">
        <v>221</v>
      </c>
      <c r="E785" s="157" t="s">
        <v>19</v>
      </c>
      <c r="F785" s="158" t="s">
        <v>998</v>
      </c>
      <c r="H785" s="159">
        <v>0.34</v>
      </c>
      <c r="I785" s="160"/>
      <c r="L785" s="156"/>
      <c r="M785" s="161"/>
      <c r="T785" s="162"/>
      <c r="AT785" s="157" t="s">
        <v>221</v>
      </c>
      <c r="AU785" s="157" t="s">
        <v>83</v>
      </c>
      <c r="AV785" s="13" t="s">
        <v>83</v>
      </c>
      <c r="AW785" s="13" t="s">
        <v>34</v>
      </c>
      <c r="AX785" s="13" t="s">
        <v>74</v>
      </c>
      <c r="AY785" s="157" t="s">
        <v>210</v>
      </c>
    </row>
    <row r="786" spans="2:51" s="12" customFormat="1" ht="11.25">
      <c r="B786" s="149"/>
      <c r="D786" s="150" t="s">
        <v>221</v>
      </c>
      <c r="E786" s="151" t="s">
        <v>19</v>
      </c>
      <c r="F786" s="152" t="s">
        <v>999</v>
      </c>
      <c r="H786" s="151" t="s">
        <v>19</v>
      </c>
      <c r="I786" s="153"/>
      <c r="L786" s="149"/>
      <c r="M786" s="154"/>
      <c r="T786" s="155"/>
      <c r="AT786" s="151" t="s">
        <v>221</v>
      </c>
      <c r="AU786" s="151" t="s">
        <v>83</v>
      </c>
      <c r="AV786" s="12" t="s">
        <v>81</v>
      </c>
      <c r="AW786" s="12" t="s">
        <v>34</v>
      </c>
      <c r="AX786" s="12" t="s">
        <v>74</v>
      </c>
      <c r="AY786" s="151" t="s">
        <v>210</v>
      </c>
    </row>
    <row r="787" spans="2:51" s="13" customFormat="1" ht="11.25">
      <c r="B787" s="156"/>
      <c r="D787" s="150" t="s">
        <v>221</v>
      </c>
      <c r="E787" s="157" t="s">
        <v>19</v>
      </c>
      <c r="F787" s="158" t="s">
        <v>1000</v>
      </c>
      <c r="H787" s="159">
        <v>1.546</v>
      </c>
      <c r="I787" s="160"/>
      <c r="L787" s="156"/>
      <c r="M787" s="161"/>
      <c r="T787" s="162"/>
      <c r="AT787" s="157" t="s">
        <v>221</v>
      </c>
      <c r="AU787" s="157" t="s">
        <v>83</v>
      </c>
      <c r="AV787" s="13" t="s">
        <v>83</v>
      </c>
      <c r="AW787" s="13" t="s">
        <v>34</v>
      </c>
      <c r="AX787" s="13" t="s">
        <v>74</v>
      </c>
      <c r="AY787" s="157" t="s">
        <v>210</v>
      </c>
    </row>
    <row r="788" spans="2:51" s="12" customFormat="1" ht="11.25">
      <c r="B788" s="149"/>
      <c r="D788" s="150" t="s">
        <v>221</v>
      </c>
      <c r="E788" s="151" t="s">
        <v>19</v>
      </c>
      <c r="F788" s="152" t="s">
        <v>1001</v>
      </c>
      <c r="H788" s="151" t="s">
        <v>19</v>
      </c>
      <c r="I788" s="153"/>
      <c r="L788" s="149"/>
      <c r="M788" s="154"/>
      <c r="T788" s="155"/>
      <c r="AT788" s="151" t="s">
        <v>221</v>
      </c>
      <c r="AU788" s="151" t="s">
        <v>83</v>
      </c>
      <c r="AV788" s="12" t="s">
        <v>81</v>
      </c>
      <c r="AW788" s="12" t="s">
        <v>34</v>
      </c>
      <c r="AX788" s="12" t="s">
        <v>74</v>
      </c>
      <c r="AY788" s="151" t="s">
        <v>210</v>
      </c>
    </row>
    <row r="789" spans="2:51" s="13" customFormat="1" ht="11.25">
      <c r="B789" s="156"/>
      <c r="D789" s="150" t="s">
        <v>221</v>
      </c>
      <c r="E789" s="157" t="s">
        <v>19</v>
      </c>
      <c r="F789" s="158" t="s">
        <v>1002</v>
      </c>
      <c r="H789" s="159">
        <v>13.685</v>
      </c>
      <c r="I789" s="160"/>
      <c r="L789" s="156"/>
      <c r="M789" s="161"/>
      <c r="T789" s="162"/>
      <c r="AT789" s="157" t="s">
        <v>221</v>
      </c>
      <c r="AU789" s="157" t="s">
        <v>83</v>
      </c>
      <c r="AV789" s="13" t="s">
        <v>83</v>
      </c>
      <c r="AW789" s="13" t="s">
        <v>34</v>
      </c>
      <c r="AX789" s="13" t="s">
        <v>74</v>
      </c>
      <c r="AY789" s="157" t="s">
        <v>210</v>
      </c>
    </row>
    <row r="790" spans="2:51" s="12" customFormat="1" ht="11.25">
      <c r="B790" s="149"/>
      <c r="D790" s="150" t="s">
        <v>221</v>
      </c>
      <c r="E790" s="151" t="s">
        <v>19</v>
      </c>
      <c r="F790" s="152" t="s">
        <v>1003</v>
      </c>
      <c r="H790" s="151" t="s">
        <v>19</v>
      </c>
      <c r="I790" s="153"/>
      <c r="L790" s="149"/>
      <c r="M790" s="154"/>
      <c r="T790" s="155"/>
      <c r="AT790" s="151" t="s">
        <v>221</v>
      </c>
      <c r="AU790" s="151" t="s">
        <v>83</v>
      </c>
      <c r="AV790" s="12" t="s">
        <v>81</v>
      </c>
      <c r="AW790" s="12" t="s">
        <v>34</v>
      </c>
      <c r="AX790" s="12" t="s">
        <v>74</v>
      </c>
      <c r="AY790" s="151" t="s">
        <v>210</v>
      </c>
    </row>
    <row r="791" spans="2:51" s="13" customFormat="1" ht="11.25">
      <c r="B791" s="156"/>
      <c r="D791" s="150" t="s">
        <v>221</v>
      </c>
      <c r="E791" s="157" t="s">
        <v>19</v>
      </c>
      <c r="F791" s="158" t="s">
        <v>1004</v>
      </c>
      <c r="H791" s="159">
        <v>1.26</v>
      </c>
      <c r="I791" s="160"/>
      <c r="L791" s="156"/>
      <c r="M791" s="161"/>
      <c r="T791" s="162"/>
      <c r="AT791" s="157" t="s">
        <v>221</v>
      </c>
      <c r="AU791" s="157" t="s">
        <v>83</v>
      </c>
      <c r="AV791" s="13" t="s">
        <v>83</v>
      </c>
      <c r="AW791" s="13" t="s">
        <v>34</v>
      </c>
      <c r="AX791" s="13" t="s">
        <v>74</v>
      </c>
      <c r="AY791" s="157" t="s">
        <v>210</v>
      </c>
    </row>
    <row r="792" spans="2:51" s="12" customFormat="1" ht="11.25">
      <c r="B792" s="149"/>
      <c r="D792" s="150" t="s">
        <v>221</v>
      </c>
      <c r="E792" s="151" t="s">
        <v>19</v>
      </c>
      <c r="F792" s="152" t="s">
        <v>1005</v>
      </c>
      <c r="H792" s="151" t="s">
        <v>19</v>
      </c>
      <c r="I792" s="153"/>
      <c r="L792" s="149"/>
      <c r="M792" s="154"/>
      <c r="T792" s="155"/>
      <c r="AT792" s="151" t="s">
        <v>221</v>
      </c>
      <c r="AU792" s="151" t="s">
        <v>83</v>
      </c>
      <c r="AV792" s="12" t="s">
        <v>81</v>
      </c>
      <c r="AW792" s="12" t="s">
        <v>34</v>
      </c>
      <c r="AX792" s="12" t="s">
        <v>74</v>
      </c>
      <c r="AY792" s="151" t="s">
        <v>210</v>
      </c>
    </row>
    <row r="793" spans="2:51" s="13" customFormat="1" ht="11.25">
      <c r="B793" s="156"/>
      <c r="D793" s="150" t="s">
        <v>221</v>
      </c>
      <c r="E793" s="157" t="s">
        <v>19</v>
      </c>
      <c r="F793" s="158" t="s">
        <v>1006</v>
      </c>
      <c r="H793" s="159">
        <v>8.165</v>
      </c>
      <c r="I793" s="160"/>
      <c r="L793" s="156"/>
      <c r="M793" s="161"/>
      <c r="T793" s="162"/>
      <c r="AT793" s="157" t="s">
        <v>221</v>
      </c>
      <c r="AU793" s="157" t="s">
        <v>83</v>
      </c>
      <c r="AV793" s="13" t="s">
        <v>83</v>
      </c>
      <c r="AW793" s="13" t="s">
        <v>34</v>
      </c>
      <c r="AX793" s="13" t="s">
        <v>74</v>
      </c>
      <c r="AY793" s="157" t="s">
        <v>210</v>
      </c>
    </row>
    <row r="794" spans="2:51" s="12" customFormat="1" ht="11.25">
      <c r="B794" s="149"/>
      <c r="D794" s="150" t="s">
        <v>221</v>
      </c>
      <c r="E794" s="151" t="s">
        <v>19</v>
      </c>
      <c r="F794" s="152" t="s">
        <v>1007</v>
      </c>
      <c r="H794" s="151" t="s">
        <v>19</v>
      </c>
      <c r="I794" s="153"/>
      <c r="L794" s="149"/>
      <c r="M794" s="154"/>
      <c r="T794" s="155"/>
      <c r="AT794" s="151" t="s">
        <v>221</v>
      </c>
      <c r="AU794" s="151" t="s">
        <v>83</v>
      </c>
      <c r="AV794" s="12" t="s">
        <v>81</v>
      </c>
      <c r="AW794" s="12" t="s">
        <v>34</v>
      </c>
      <c r="AX794" s="12" t="s">
        <v>74</v>
      </c>
      <c r="AY794" s="151" t="s">
        <v>210</v>
      </c>
    </row>
    <row r="795" spans="2:51" s="13" customFormat="1" ht="11.25">
      <c r="B795" s="156"/>
      <c r="D795" s="150" t="s">
        <v>221</v>
      </c>
      <c r="E795" s="157" t="s">
        <v>19</v>
      </c>
      <c r="F795" s="158" t="s">
        <v>1008</v>
      </c>
      <c r="H795" s="159">
        <v>3.885</v>
      </c>
      <c r="I795" s="160"/>
      <c r="L795" s="156"/>
      <c r="M795" s="161"/>
      <c r="T795" s="162"/>
      <c r="AT795" s="157" t="s">
        <v>221</v>
      </c>
      <c r="AU795" s="157" t="s">
        <v>83</v>
      </c>
      <c r="AV795" s="13" t="s">
        <v>83</v>
      </c>
      <c r="AW795" s="13" t="s">
        <v>34</v>
      </c>
      <c r="AX795" s="13" t="s">
        <v>74</v>
      </c>
      <c r="AY795" s="157" t="s">
        <v>210</v>
      </c>
    </row>
    <row r="796" spans="2:51" s="12" customFormat="1" ht="11.25">
      <c r="B796" s="149"/>
      <c r="D796" s="150" t="s">
        <v>221</v>
      </c>
      <c r="E796" s="151" t="s">
        <v>19</v>
      </c>
      <c r="F796" s="152" t="s">
        <v>989</v>
      </c>
      <c r="H796" s="151" t="s">
        <v>19</v>
      </c>
      <c r="I796" s="153"/>
      <c r="L796" s="149"/>
      <c r="M796" s="154"/>
      <c r="T796" s="155"/>
      <c r="AT796" s="151" t="s">
        <v>221</v>
      </c>
      <c r="AU796" s="151" t="s">
        <v>83</v>
      </c>
      <c r="AV796" s="12" t="s">
        <v>81</v>
      </c>
      <c r="AW796" s="12" t="s">
        <v>34</v>
      </c>
      <c r="AX796" s="12" t="s">
        <v>74</v>
      </c>
      <c r="AY796" s="151" t="s">
        <v>210</v>
      </c>
    </row>
    <row r="797" spans="2:51" s="13" customFormat="1" ht="11.25">
      <c r="B797" s="156"/>
      <c r="D797" s="150" t="s">
        <v>221</v>
      </c>
      <c r="E797" s="157" t="s">
        <v>19</v>
      </c>
      <c r="F797" s="158" t="s">
        <v>1009</v>
      </c>
      <c r="H797" s="159">
        <v>7.796</v>
      </c>
      <c r="I797" s="160"/>
      <c r="L797" s="156"/>
      <c r="M797" s="161"/>
      <c r="T797" s="162"/>
      <c r="AT797" s="157" t="s">
        <v>221</v>
      </c>
      <c r="AU797" s="157" t="s">
        <v>83</v>
      </c>
      <c r="AV797" s="13" t="s">
        <v>83</v>
      </c>
      <c r="AW797" s="13" t="s">
        <v>34</v>
      </c>
      <c r="AX797" s="13" t="s">
        <v>74</v>
      </c>
      <c r="AY797" s="157" t="s">
        <v>210</v>
      </c>
    </row>
    <row r="798" spans="2:51" s="12" customFormat="1" ht="11.25">
      <c r="B798" s="149"/>
      <c r="D798" s="150" t="s">
        <v>221</v>
      </c>
      <c r="E798" s="151" t="s">
        <v>19</v>
      </c>
      <c r="F798" s="152" t="s">
        <v>1010</v>
      </c>
      <c r="H798" s="151" t="s">
        <v>19</v>
      </c>
      <c r="I798" s="153"/>
      <c r="L798" s="149"/>
      <c r="M798" s="154"/>
      <c r="T798" s="155"/>
      <c r="AT798" s="151" t="s">
        <v>221</v>
      </c>
      <c r="AU798" s="151" t="s">
        <v>83</v>
      </c>
      <c r="AV798" s="12" t="s">
        <v>81</v>
      </c>
      <c r="AW798" s="12" t="s">
        <v>34</v>
      </c>
      <c r="AX798" s="12" t="s">
        <v>74</v>
      </c>
      <c r="AY798" s="151" t="s">
        <v>210</v>
      </c>
    </row>
    <row r="799" spans="2:51" s="13" customFormat="1" ht="11.25">
      <c r="B799" s="156"/>
      <c r="D799" s="150" t="s">
        <v>221</v>
      </c>
      <c r="E799" s="157" t="s">
        <v>19</v>
      </c>
      <c r="F799" s="158" t="s">
        <v>1011</v>
      </c>
      <c r="H799" s="159">
        <v>0.754</v>
      </c>
      <c r="I799" s="160"/>
      <c r="L799" s="156"/>
      <c r="M799" s="161"/>
      <c r="T799" s="162"/>
      <c r="AT799" s="157" t="s">
        <v>221</v>
      </c>
      <c r="AU799" s="157" t="s">
        <v>83</v>
      </c>
      <c r="AV799" s="13" t="s">
        <v>83</v>
      </c>
      <c r="AW799" s="13" t="s">
        <v>34</v>
      </c>
      <c r="AX799" s="13" t="s">
        <v>74</v>
      </c>
      <c r="AY799" s="157" t="s">
        <v>210</v>
      </c>
    </row>
    <row r="800" spans="2:51" s="15" customFormat="1" ht="11.25">
      <c r="B800" s="170"/>
      <c r="D800" s="150" t="s">
        <v>221</v>
      </c>
      <c r="E800" s="171" t="s">
        <v>19</v>
      </c>
      <c r="F800" s="172" t="s">
        <v>236</v>
      </c>
      <c r="H800" s="173">
        <v>42.948</v>
      </c>
      <c r="I800" s="174"/>
      <c r="L800" s="170"/>
      <c r="M800" s="175"/>
      <c r="T800" s="176"/>
      <c r="AT800" s="171" t="s">
        <v>221</v>
      </c>
      <c r="AU800" s="171" t="s">
        <v>83</v>
      </c>
      <c r="AV800" s="15" t="s">
        <v>217</v>
      </c>
      <c r="AW800" s="15" t="s">
        <v>34</v>
      </c>
      <c r="AX800" s="15" t="s">
        <v>81</v>
      </c>
      <c r="AY800" s="171" t="s">
        <v>210</v>
      </c>
    </row>
    <row r="801" spans="2:65" s="1" customFormat="1" ht="16.5" customHeight="1">
      <c r="B801" s="33"/>
      <c r="C801" s="132" t="s">
        <v>1012</v>
      </c>
      <c r="D801" s="132" t="s">
        <v>212</v>
      </c>
      <c r="E801" s="133" t="s">
        <v>1013</v>
      </c>
      <c r="F801" s="134" t="s">
        <v>1014</v>
      </c>
      <c r="G801" s="135" t="s">
        <v>295</v>
      </c>
      <c r="H801" s="136">
        <v>0.889</v>
      </c>
      <c r="I801" s="137"/>
      <c r="J801" s="138">
        <f>ROUND(I801*H801,2)</f>
        <v>0</v>
      </c>
      <c r="K801" s="134" t="s">
        <v>296</v>
      </c>
      <c r="L801" s="33"/>
      <c r="M801" s="139" t="s">
        <v>19</v>
      </c>
      <c r="N801" s="140" t="s">
        <v>45</v>
      </c>
      <c r="P801" s="141">
        <f>O801*H801</f>
        <v>0</v>
      </c>
      <c r="Q801" s="141">
        <v>0.00267</v>
      </c>
      <c r="R801" s="141">
        <f>Q801*H801</f>
        <v>0.0023736300000000003</v>
      </c>
      <c r="S801" s="141">
        <v>0</v>
      </c>
      <c r="T801" s="142">
        <f>S801*H801</f>
        <v>0</v>
      </c>
      <c r="AR801" s="143" t="s">
        <v>368</v>
      </c>
      <c r="AT801" s="143" t="s">
        <v>212</v>
      </c>
      <c r="AU801" s="143" t="s">
        <v>83</v>
      </c>
      <c r="AY801" s="18" t="s">
        <v>210</v>
      </c>
      <c r="BE801" s="144">
        <f>IF(N801="základní",J801,0)</f>
        <v>0</v>
      </c>
      <c r="BF801" s="144">
        <f>IF(N801="snížená",J801,0)</f>
        <v>0</v>
      </c>
      <c r="BG801" s="144">
        <f>IF(N801="zákl. přenesená",J801,0)</f>
        <v>0</v>
      </c>
      <c r="BH801" s="144">
        <f>IF(N801="sníž. přenesená",J801,0)</f>
        <v>0</v>
      </c>
      <c r="BI801" s="144">
        <f>IF(N801="nulová",J801,0)</f>
        <v>0</v>
      </c>
      <c r="BJ801" s="18" t="s">
        <v>81</v>
      </c>
      <c r="BK801" s="144">
        <f>ROUND(I801*H801,2)</f>
        <v>0</v>
      </c>
      <c r="BL801" s="18" t="s">
        <v>368</v>
      </c>
      <c r="BM801" s="143" t="s">
        <v>1015</v>
      </c>
    </row>
    <row r="802" spans="2:51" s="12" customFormat="1" ht="11.25">
      <c r="B802" s="149"/>
      <c r="D802" s="150" t="s">
        <v>221</v>
      </c>
      <c r="E802" s="151" t="s">
        <v>19</v>
      </c>
      <c r="F802" s="152" t="s">
        <v>1016</v>
      </c>
      <c r="H802" s="151" t="s">
        <v>19</v>
      </c>
      <c r="I802" s="153"/>
      <c r="L802" s="149"/>
      <c r="M802" s="154"/>
      <c r="T802" s="155"/>
      <c r="AT802" s="151" t="s">
        <v>221</v>
      </c>
      <c r="AU802" s="151" t="s">
        <v>83</v>
      </c>
      <c r="AV802" s="12" t="s">
        <v>81</v>
      </c>
      <c r="AW802" s="12" t="s">
        <v>34</v>
      </c>
      <c r="AX802" s="12" t="s">
        <v>74</v>
      </c>
      <c r="AY802" s="151" t="s">
        <v>210</v>
      </c>
    </row>
    <row r="803" spans="2:51" s="12" customFormat="1" ht="11.25">
      <c r="B803" s="149"/>
      <c r="D803" s="150" t="s">
        <v>221</v>
      </c>
      <c r="E803" s="151" t="s">
        <v>19</v>
      </c>
      <c r="F803" s="152" t="s">
        <v>1017</v>
      </c>
      <c r="H803" s="151" t="s">
        <v>19</v>
      </c>
      <c r="I803" s="153"/>
      <c r="L803" s="149"/>
      <c r="M803" s="154"/>
      <c r="T803" s="155"/>
      <c r="AT803" s="151" t="s">
        <v>221</v>
      </c>
      <c r="AU803" s="151" t="s">
        <v>83</v>
      </c>
      <c r="AV803" s="12" t="s">
        <v>81</v>
      </c>
      <c r="AW803" s="12" t="s">
        <v>34</v>
      </c>
      <c r="AX803" s="12" t="s">
        <v>74</v>
      </c>
      <c r="AY803" s="151" t="s">
        <v>210</v>
      </c>
    </row>
    <row r="804" spans="2:51" s="13" customFormat="1" ht="11.25">
      <c r="B804" s="156"/>
      <c r="D804" s="150" t="s">
        <v>221</v>
      </c>
      <c r="E804" s="157" t="s">
        <v>19</v>
      </c>
      <c r="F804" s="158" t="s">
        <v>1018</v>
      </c>
      <c r="H804" s="159">
        <v>0.889</v>
      </c>
      <c r="I804" s="160"/>
      <c r="L804" s="156"/>
      <c r="M804" s="161"/>
      <c r="T804" s="162"/>
      <c r="AT804" s="157" t="s">
        <v>221</v>
      </c>
      <c r="AU804" s="157" t="s">
        <v>83</v>
      </c>
      <c r="AV804" s="13" t="s">
        <v>83</v>
      </c>
      <c r="AW804" s="13" t="s">
        <v>34</v>
      </c>
      <c r="AX804" s="13" t="s">
        <v>81</v>
      </c>
      <c r="AY804" s="157" t="s">
        <v>210</v>
      </c>
    </row>
    <row r="805" spans="2:65" s="1" customFormat="1" ht="16.5" customHeight="1">
      <c r="B805" s="33"/>
      <c r="C805" s="177" t="s">
        <v>1019</v>
      </c>
      <c r="D805" s="177" t="s">
        <v>424</v>
      </c>
      <c r="E805" s="178" t="s">
        <v>1020</v>
      </c>
      <c r="F805" s="179" t="s">
        <v>987</v>
      </c>
      <c r="G805" s="180" t="s">
        <v>215</v>
      </c>
      <c r="H805" s="181">
        <v>0.21</v>
      </c>
      <c r="I805" s="182"/>
      <c r="J805" s="183">
        <f>ROUND(I805*H805,2)</f>
        <v>0</v>
      </c>
      <c r="K805" s="179" t="s">
        <v>216</v>
      </c>
      <c r="L805" s="184"/>
      <c r="M805" s="185" t="s">
        <v>19</v>
      </c>
      <c r="N805" s="186" t="s">
        <v>45</v>
      </c>
      <c r="P805" s="141">
        <f>O805*H805</f>
        <v>0</v>
      </c>
      <c r="Q805" s="141">
        <v>0.75</v>
      </c>
      <c r="R805" s="141">
        <f>Q805*H805</f>
        <v>0.1575</v>
      </c>
      <c r="S805" s="141">
        <v>0</v>
      </c>
      <c r="T805" s="142">
        <f>S805*H805</f>
        <v>0</v>
      </c>
      <c r="AR805" s="143" t="s">
        <v>498</v>
      </c>
      <c r="AT805" s="143" t="s">
        <v>424</v>
      </c>
      <c r="AU805" s="143" t="s">
        <v>83</v>
      </c>
      <c r="AY805" s="18" t="s">
        <v>210</v>
      </c>
      <c r="BE805" s="144">
        <f>IF(N805="základní",J805,0)</f>
        <v>0</v>
      </c>
      <c r="BF805" s="144">
        <f>IF(N805="snížená",J805,0)</f>
        <v>0</v>
      </c>
      <c r="BG805" s="144">
        <f>IF(N805="zákl. přenesená",J805,0)</f>
        <v>0</v>
      </c>
      <c r="BH805" s="144">
        <f>IF(N805="sníž. přenesená",J805,0)</f>
        <v>0</v>
      </c>
      <c r="BI805" s="144">
        <f>IF(N805="nulová",J805,0)</f>
        <v>0</v>
      </c>
      <c r="BJ805" s="18" t="s">
        <v>81</v>
      </c>
      <c r="BK805" s="144">
        <f>ROUND(I805*H805,2)</f>
        <v>0</v>
      </c>
      <c r="BL805" s="18" t="s">
        <v>368</v>
      </c>
      <c r="BM805" s="143" t="s">
        <v>1021</v>
      </c>
    </row>
    <row r="806" spans="2:51" s="12" customFormat="1" ht="11.25">
      <c r="B806" s="149"/>
      <c r="D806" s="150" t="s">
        <v>221</v>
      </c>
      <c r="E806" s="151" t="s">
        <v>19</v>
      </c>
      <c r="F806" s="152" t="s">
        <v>852</v>
      </c>
      <c r="H806" s="151" t="s">
        <v>19</v>
      </c>
      <c r="I806" s="153"/>
      <c r="L806" s="149"/>
      <c r="M806" s="154"/>
      <c r="T806" s="155"/>
      <c r="AT806" s="151" t="s">
        <v>221</v>
      </c>
      <c r="AU806" s="151" t="s">
        <v>83</v>
      </c>
      <c r="AV806" s="12" t="s">
        <v>81</v>
      </c>
      <c r="AW806" s="12" t="s">
        <v>34</v>
      </c>
      <c r="AX806" s="12" t="s">
        <v>74</v>
      </c>
      <c r="AY806" s="151" t="s">
        <v>210</v>
      </c>
    </row>
    <row r="807" spans="2:51" s="12" customFormat="1" ht="11.25">
      <c r="B807" s="149"/>
      <c r="D807" s="150" t="s">
        <v>221</v>
      </c>
      <c r="E807" s="151" t="s">
        <v>19</v>
      </c>
      <c r="F807" s="152" t="s">
        <v>853</v>
      </c>
      <c r="H807" s="151" t="s">
        <v>19</v>
      </c>
      <c r="I807" s="153"/>
      <c r="L807" s="149"/>
      <c r="M807" s="154"/>
      <c r="T807" s="155"/>
      <c r="AT807" s="151" t="s">
        <v>221</v>
      </c>
      <c r="AU807" s="151" t="s">
        <v>83</v>
      </c>
      <c r="AV807" s="12" t="s">
        <v>81</v>
      </c>
      <c r="AW807" s="12" t="s">
        <v>34</v>
      </c>
      <c r="AX807" s="12" t="s">
        <v>74</v>
      </c>
      <c r="AY807" s="151" t="s">
        <v>210</v>
      </c>
    </row>
    <row r="808" spans="2:51" s="13" customFormat="1" ht="11.25">
      <c r="B808" s="156"/>
      <c r="D808" s="150" t="s">
        <v>221</v>
      </c>
      <c r="E808" s="157" t="s">
        <v>19</v>
      </c>
      <c r="F808" s="158" t="s">
        <v>1022</v>
      </c>
      <c r="H808" s="159">
        <v>0.2</v>
      </c>
      <c r="I808" s="160"/>
      <c r="L808" s="156"/>
      <c r="M808" s="161"/>
      <c r="T808" s="162"/>
      <c r="AT808" s="157" t="s">
        <v>221</v>
      </c>
      <c r="AU808" s="157" t="s">
        <v>83</v>
      </c>
      <c r="AV808" s="13" t="s">
        <v>83</v>
      </c>
      <c r="AW808" s="13" t="s">
        <v>34</v>
      </c>
      <c r="AX808" s="13" t="s">
        <v>74</v>
      </c>
      <c r="AY808" s="157" t="s">
        <v>210</v>
      </c>
    </row>
    <row r="809" spans="2:51" s="15" customFormat="1" ht="11.25">
      <c r="B809" s="170"/>
      <c r="D809" s="150" t="s">
        <v>221</v>
      </c>
      <c r="E809" s="171" t="s">
        <v>19</v>
      </c>
      <c r="F809" s="172" t="s">
        <v>236</v>
      </c>
      <c r="H809" s="173">
        <v>0.2</v>
      </c>
      <c r="I809" s="174"/>
      <c r="L809" s="170"/>
      <c r="M809" s="175"/>
      <c r="T809" s="176"/>
      <c r="AT809" s="171" t="s">
        <v>221</v>
      </c>
      <c r="AU809" s="171" t="s">
        <v>83</v>
      </c>
      <c r="AV809" s="15" t="s">
        <v>217</v>
      </c>
      <c r="AW809" s="15" t="s">
        <v>34</v>
      </c>
      <c r="AX809" s="15" t="s">
        <v>81</v>
      </c>
      <c r="AY809" s="171" t="s">
        <v>210</v>
      </c>
    </row>
    <row r="810" spans="2:51" s="13" customFormat="1" ht="11.25">
      <c r="B810" s="156"/>
      <c r="D810" s="150" t="s">
        <v>221</v>
      </c>
      <c r="F810" s="158" t="s">
        <v>1023</v>
      </c>
      <c r="H810" s="159">
        <v>0.21</v>
      </c>
      <c r="I810" s="160"/>
      <c r="L810" s="156"/>
      <c r="M810" s="161"/>
      <c r="T810" s="162"/>
      <c r="AT810" s="157" t="s">
        <v>221</v>
      </c>
      <c r="AU810" s="157" t="s">
        <v>83</v>
      </c>
      <c r="AV810" s="13" t="s">
        <v>83</v>
      </c>
      <c r="AW810" s="13" t="s">
        <v>4</v>
      </c>
      <c r="AX810" s="13" t="s">
        <v>81</v>
      </c>
      <c r="AY810" s="157" t="s">
        <v>210</v>
      </c>
    </row>
    <row r="811" spans="2:65" s="1" customFormat="1" ht="16.5" customHeight="1">
      <c r="B811" s="33"/>
      <c r="C811" s="177" t="s">
        <v>1024</v>
      </c>
      <c r="D811" s="177" t="s">
        <v>424</v>
      </c>
      <c r="E811" s="178" t="s">
        <v>1025</v>
      </c>
      <c r="F811" s="179" t="s">
        <v>989</v>
      </c>
      <c r="G811" s="180" t="s">
        <v>215</v>
      </c>
      <c r="H811" s="181">
        <v>0.095</v>
      </c>
      <c r="I811" s="182"/>
      <c r="J811" s="183">
        <f>ROUND(I811*H811,2)</f>
        <v>0</v>
      </c>
      <c r="K811" s="179" t="s">
        <v>216</v>
      </c>
      <c r="L811" s="184"/>
      <c r="M811" s="185" t="s">
        <v>19</v>
      </c>
      <c r="N811" s="186" t="s">
        <v>45</v>
      </c>
      <c r="P811" s="141">
        <f>O811*H811</f>
        <v>0</v>
      </c>
      <c r="Q811" s="141">
        <v>0.75</v>
      </c>
      <c r="R811" s="141">
        <f>Q811*H811</f>
        <v>0.07125000000000001</v>
      </c>
      <c r="S811" s="141">
        <v>0</v>
      </c>
      <c r="T811" s="142">
        <f>S811*H811</f>
        <v>0</v>
      </c>
      <c r="AR811" s="143" t="s">
        <v>498</v>
      </c>
      <c r="AT811" s="143" t="s">
        <v>424</v>
      </c>
      <c r="AU811" s="143" t="s">
        <v>83</v>
      </c>
      <c r="AY811" s="18" t="s">
        <v>210</v>
      </c>
      <c r="BE811" s="144">
        <f>IF(N811="základní",J811,0)</f>
        <v>0</v>
      </c>
      <c r="BF811" s="144">
        <f>IF(N811="snížená",J811,0)</f>
        <v>0</v>
      </c>
      <c r="BG811" s="144">
        <f>IF(N811="zákl. přenesená",J811,0)</f>
        <v>0</v>
      </c>
      <c r="BH811" s="144">
        <f>IF(N811="sníž. přenesená",J811,0)</f>
        <v>0</v>
      </c>
      <c r="BI811" s="144">
        <f>IF(N811="nulová",J811,0)</f>
        <v>0</v>
      </c>
      <c r="BJ811" s="18" t="s">
        <v>81</v>
      </c>
      <c r="BK811" s="144">
        <f>ROUND(I811*H811,2)</f>
        <v>0</v>
      </c>
      <c r="BL811" s="18" t="s">
        <v>368</v>
      </c>
      <c r="BM811" s="143" t="s">
        <v>1026</v>
      </c>
    </row>
    <row r="812" spans="2:51" s="12" customFormat="1" ht="11.25">
      <c r="B812" s="149"/>
      <c r="D812" s="150" t="s">
        <v>221</v>
      </c>
      <c r="E812" s="151" t="s">
        <v>19</v>
      </c>
      <c r="F812" s="152" t="s">
        <v>852</v>
      </c>
      <c r="H812" s="151" t="s">
        <v>19</v>
      </c>
      <c r="I812" s="153"/>
      <c r="L812" s="149"/>
      <c r="M812" s="154"/>
      <c r="T812" s="155"/>
      <c r="AT812" s="151" t="s">
        <v>221</v>
      </c>
      <c r="AU812" s="151" t="s">
        <v>83</v>
      </c>
      <c r="AV812" s="12" t="s">
        <v>81</v>
      </c>
      <c r="AW812" s="12" t="s">
        <v>34</v>
      </c>
      <c r="AX812" s="12" t="s">
        <v>74</v>
      </c>
      <c r="AY812" s="151" t="s">
        <v>210</v>
      </c>
    </row>
    <row r="813" spans="2:51" s="12" customFormat="1" ht="11.25">
      <c r="B813" s="149"/>
      <c r="D813" s="150" t="s">
        <v>221</v>
      </c>
      <c r="E813" s="151" t="s">
        <v>19</v>
      </c>
      <c r="F813" s="152" t="s">
        <v>853</v>
      </c>
      <c r="H813" s="151" t="s">
        <v>19</v>
      </c>
      <c r="I813" s="153"/>
      <c r="L813" s="149"/>
      <c r="M813" s="154"/>
      <c r="T813" s="155"/>
      <c r="AT813" s="151" t="s">
        <v>221</v>
      </c>
      <c r="AU813" s="151" t="s">
        <v>83</v>
      </c>
      <c r="AV813" s="12" t="s">
        <v>81</v>
      </c>
      <c r="AW813" s="12" t="s">
        <v>34</v>
      </c>
      <c r="AX813" s="12" t="s">
        <v>74</v>
      </c>
      <c r="AY813" s="151" t="s">
        <v>210</v>
      </c>
    </row>
    <row r="814" spans="2:51" s="13" customFormat="1" ht="11.25">
      <c r="B814" s="156"/>
      <c r="D814" s="150" t="s">
        <v>221</v>
      </c>
      <c r="E814" s="157" t="s">
        <v>19</v>
      </c>
      <c r="F814" s="158" t="s">
        <v>1027</v>
      </c>
      <c r="H814" s="159">
        <v>0.09</v>
      </c>
      <c r="I814" s="160"/>
      <c r="L814" s="156"/>
      <c r="M814" s="161"/>
      <c r="T814" s="162"/>
      <c r="AT814" s="157" t="s">
        <v>221</v>
      </c>
      <c r="AU814" s="157" t="s">
        <v>83</v>
      </c>
      <c r="AV814" s="13" t="s">
        <v>83</v>
      </c>
      <c r="AW814" s="13" t="s">
        <v>34</v>
      </c>
      <c r="AX814" s="13" t="s">
        <v>74</v>
      </c>
      <c r="AY814" s="157" t="s">
        <v>210</v>
      </c>
    </row>
    <row r="815" spans="2:51" s="15" customFormat="1" ht="11.25">
      <c r="B815" s="170"/>
      <c r="D815" s="150" t="s">
        <v>221</v>
      </c>
      <c r="E815" s="171" t="s">
        <v>19</v>
      </c>
      <c r="F815" s="172" t="s">
        <v>236</v>
      </c>
      <c r="H815" s="173">
        <v>0.09</v>
      </c>
      <c r="I815" s="174"/>
      <c r="L815" s="170"/>
      <c r="M815" s="175"/>
      <c r="T815" s="176"/>
      <c r="AT815" s="171" t="s">
        <v>221</v>
      </c>
      <c r="AU815" s="171" t="s">
        <v>83</v>
      </c>
      <c r="AV815" s="15" t="s">
        <v>217</v>
      </c>
      <c r="AW815" s="15" t="s">
        <v>34</v>
      </c>
      <c r="AX815" s="15" t="s">
        <v>81</v>
      </c>
      <c r="AY815" s="171" t="s">
        <v>210</v>
      </c>
    </row>
    <row r="816" spans="2:51" s="13" customFormat="1" ht="11.25">
      <c r="B816" s="156"/>
      <c r="D816" s="150" t="s">
        <v>221</v>
      </c>
      <c r="F816" s="158" t="s">
        <v>1028</v>
      </c>
      <c r="H816" s="159">
        <v>0.095</v>
      </c>
      <c r="I816" s="160"/>
      <c r="L816" s="156"/>
      <c r="M816" s="161"/>
      <c r="T816" s="162"/>
      <c r="AT816" s="157" t="s">
        <v>221</v>
      </c>
      <c r="AU816" s="157" t="s">
        <v>83</v>
      </c>
      <c r="AV816" s="13" t="s">
        <v>83</v>
      </c>
      <c r="AW816" s="13" t="s">
        <v>4</v>
      </c>
      <c r="AX816" s="13" t="s">
        <v>81</v>
      </c>
      <c r="AY816" s="157" t="s">
        <v>210</v>
      </c>
    </row>
    <row r="817" spans="2:65" s="1" customFormat="1" ht="21.75" customHeight="1">
      <c r="B817" s="33"/>
      <c r="C817" s="132" t="s">
        <v>1029</v>
      </c>
      <c r="D817" s="132" t="s">
        <v>212</v>
      </c>
      <c r="E817" s="133" t="s">
        <v>1030</v>
      </c>
      <c r="F817" s="134" t="s">
        <v>1031</v>
      </c>
      <c r="G817" s="135" t="s">
        <v>215</v>
      </c>
      <c r="H817" s="136">
        <v>4.169</v>
      </c>
      <c r="I817" s="137"/>
      <c r="J817" s="138">
        <f>ROUND(I817*H817,2)</f>
        <v>0</v>
      </c>
      <c r="K817" s="134" t="s">
        <v>296</v>
      </c>
      <c r="L817" s="33"/>
      <c r="M817" s="139" t="s">
        <v>19</v>
      </c>
      <c r="N817" s="140" t="s">
        <v>45</v>
      </c>
      <c r="P817" s="141">
        <f>O817*H817</f>
        <v>0</v>
      </c>
      <c r="Q817" s="141">
        <v>0</v>
      </c>
      <c r="R817" s="141">
        <f>Q817*H817</f>
        <v>0</v>
      </c>
      <c r="S817" s="141">
        <v>0</v>
      </c>
      <c r="T817" s="142">
        <f>S817*H817</f>
        <v>0</v>
      </c>
      <c r="AR817" s="143" t="s">
        <v>368</v>
      </c>
      <c r="AT817" s="143" t="s">
        <v>212</v>
      </c>
      <c r="AU817" s="143" t="s">
        <v>83</v>
      </c>
      <c r="AY817" s="18" t="s">
        <v>210</v>
      </c>
      <c r="BE817" s="144">
        <f>IF(N817="základní",J817,0)</f>
        <v>0</v>
      </c>
      <c r="BF817" s="144">
        <f>IF(N817="snížená",J817,0)</f>
        <v>0</v>
      </c>
      <c r="BG817" s="144">
        <f>IF(N817="zákl. přenesená",J817,0)</f>
        <v>0</v>
      </c>
      <c r="BH817" s="144">
        <f>IF(N817="sníž. přenesená",J817,0)</f>
        <v>0</v>
      </c>
      <c r="BI817" s="144">
        <f>IF(N817="nulová",J817,0)</f>
        <v>0</v>
      </c>
      <c r="BJ817" s="18" t="s">
        <v>81</v>
      </c>
      <c r="BK817" s="144">
        <f>ROUND(I817*H817,2)</f>
        <v>0</v>
      </c>
      <c r="BL817" s="18" t="s">
        <v>368</v>
      </c>
      <c r="BM817" s="143" t="s">
        <v>1032</v>
      </c>
    </row>
    <row r="818" spans="2:51" s="12" customFormat="1" ht="11.25">
      <c r="B818" s="149"/>
      <c r="D818" s="150" t="s">
        <v>221</v>
      </c>
      <c r="E818" s="151" t="s">
        <v>19</v>
      </c>
      <c r="F818" s="152" t="s">
        <v>393</v>
      </c>
      <c r="H818" s="151" t="s">
        <v>19</v>
      </c>
      <c r="I818" s="153"/>
      <c r="L818" s="149"/>
      <c r="M818" s="154"/>
      <c r="T818" s="155"/>
      <c r="AT818" s="151" t="s">
        <v>221</v>
      </c>
      <c r="AU818" s="151" t="s">
        <v>83</v>
      </c>
      <c r="AV818" s="12" t="s">
        <v>81</v>
      </c>
      <c r="AW818" s="12" t="s">
        <v>34</v>
      </c>
      <c r="AX818" s="12" t="s">
        <v>74</v>
      </c>
      <c r="AY818" s="151" t="s">
        <v>210</v>
      </c>
    </row>
    <row r="819" spans="2:51" s="13" customFormat="1" ht="11.25">
      <c r="B819" s="156"/>
      <c r="D819" s="150" t="s">
        <v>221</v>
      </c>
      <c r="E819" s="157" t="s">
        <v>19</v>
      </c>
      <c r="F819" s="158" t="s">
        <v>1033</v>
      </c>
      <c r="H819" s="159">
        <v>0.405</v>
      </c>
      <c r="I819" s="160"/>
      <c r="L819" s="156"/>
      <c r="M819" s="161"/>
      <c r="T819" s="162"/>
      <c r="AT819" s="157" t="s">
        <v>221</v>
      </c>
      <c r="AU819" s="157" t="s">
        <v>83</v>
      </c>
      <c r="AV819" s="13" t="s">
        <v>83</v>
      </c>
      <c r="AW819" s="13" t="s">
        <v>34</v>
      </c>
      <c r="AX819" s="13" t="s">
        <v>74</v>
      </c>
      <c r="AY819" s="157" t="s">
        <v>210</v>
      </c>
    </row>
    <row r="820" spans="2:51" s="13" customFormat="1" ht="11.25">
      <c r="B820" s="156"/>
      <c r="D820" s="150" t="s">
        <v>221</v>
      </c>
      <c r="E820" s="157" t="s">
        <v>19</v>
      </c>
      <c r="F820" s="158" t="s">
        <v>1034</v>
      </c>
      <c r="H820" s="159">
        <v>0.72</v>
      </c>
      <c r="I820" s="160"/>
      <c r="L820" s="156"/>
      <c r="M820" s="161"/>
      <c r="T820" s="162"/>
      <c r="AT820" s="157" t="s">
        <v>221</v>
      </c>
      <c r="AU820" s="157" t="s">
        <v>83</v>
      </c>
      <c r="AV820" s="13" t="s">
        <v>83</v>
      </c>
      <c r="AW820" s="13" t="s">
        <v>34</v>
      </c>
      <c r="AX820" s="13" t="s">
        <v>74</v>
      </c>
      <c r="AY820" s="157" t="s">
        <v>210</v>
      </c>
    </row>
    <row r="821" spans="2:51" s="13" customFormat="1" ht="11.25">
      <c r="B821" s="156"/>
      <c r="D821" s="150" t="s">
        <v>221</v>
      </c>
      <c r="E821" s="157" t="s">
        <v>19</v>
      </c>
      <c r="F821" s="158" t="s">
        <v>1035</v>
      </c>
      <c r="H821" s="159">
        <v>0.336</v>
      </c>
      <c r="I821" s="160"/>
      <c r="L821" s="156"/>
      <c r="M821" s="161"/>
      <c r="T821" s="162"/>
      <c r="AT821" s="157" t="s">
        <v>221</v>
      </c>
      <c r="AU821" s="157" t="s">
        <v>83</v>
      </c>
      <c r="AV821" s="13" t="s">
        <v>83</v>
      </c>
      <c r="AW821" s="13" t="s">
        <v>34</v>
      </c>
      <c r="AX821" s="13" t="s">
        <v>74</v>
      </c>
      <c r="AY821" s="157" t="s">
        <v>210</v>
      </c>
    </row>
    <row r="822" spans="2:51" s="13" customFormat="1" ht="11.25">
      <c r="B822" s="156"/>
      <c r="D822" s="150" t="s">
        <v>221</v>
      </c>
      <c r="E822" s="157" t="s">
        <v>19</v>
      </c>
      <c r="F822" s="158" t="s">
        <v>1036</v>
      </c>
      <c r="H822" s="159">
        <v>0.341</v>
      </c>
      <c r="I822" s="160"/>
      <c r="L822" s="156"/>
      <c r="M822" s="161"/>
      <c r="T822" s="162"/>
      <c r="AT822" s="157" t="s">
        <v>221</v>
      </c>
      <c r="AU822" s="157" t="s">
        <v>83</v>
      </c>
      <c r="AV822" s="13" t="s">
        <v>83</v>
      </c>
      <c r="AW822" s="13" t="s">
        <v>34</v>
      </c>
      <c r="AX822" s="13" t="s">
        <v>74</v>
      </c>
      <c r="AY822" s="157" t="s">
        <v>210</v>
      </c>
    </row>
    <row r="823" spans="2:51" s="13" customFormat="1" ht="11.25">
      <c r="B823" s="156"/>
      <c r="D823" s="150" t="s">
        <v>221</v>
      </c>
      <c r="E823" s="157" t="s">
        <v>19</v>
      </c>
      <c r="F823" s="158" t="s">
        <v>1037</v>
      </c>
      <c r="H823" s="159">
        <v>2.367</v>
      </c>
      <c r="I823" s="160"/>
      <c r="L823" s="156"/>
      <c r="M823" s="161"/>
      <c r="T823" s="162"/>
      <c r="AT823" s="157" t="s">
        <v>221</v>
      </c>
      <c r="AU823" s="157" t="s">
        <v>83</v>
      </c>
      <c r="AV823" s="13" t="s">
        <v>83</v>
      </c>
      <c r="AW823" s="13" t="s">
        <v>34</v>
      </c>
      <c r="AX823" s="13" t="s">
        <v>74</v>
      </c>
      <c r="AY823" s="157" t="s">
        <v>210</v>
      </c>
    </row>
    <row r="824" spans="2:51" s="15" customFormat="1" ht="11.25">
      <c r="B824" s="170"/>
      <c r="D824" s="150" t="s">
        <v>221</v>
      </c>
      <c r="E824" s="171" t="s">
        <v>19</v>
      </c>
      <c r="F824" s="172" t="s">
        <v>236</v>
      </c>
      <c r="H824" s="173">
        <v>4.169</v>
      </c>
      <c r="I824" s="174"/>
      <c r="L824" s="170"/>
      <c r="M824" s="175"/>
      <c r="T824" s="176"/>
      <c r="AT824" s="171" t="s">
        <v>221</v>
      </c>
      <c r="AU824" s="171" t="s">
        <v>83</v>
      </c>
      <c r="AV824" s="15" t="s">
        <v>217</v>
      </c>
      <c r="AW824" s="15" t="s">
        <v>34</v>
      </c>
      <c r="AX824" s="15" t="s">
        <v>81</v>
      </c>
      <c r="AY824" s="171" t="s">
        <v>210</v>
      </c>
    </row>
    <row r="825" spans="2:65" s="1" customFormat="1" ht="16.5" customHeight="1">
      <c r="B825" s="33"/>
      <c r="C825" s="177" t="s">
        <v>1038</v>
      </c>
      <c r="D825" s="177" t="s">
        <v>424</v>
      </c>
      <c r="E825" s="178" t="s">
        <v>1039</v>
      </c>
      <c r="F825" s="179" t="s">
        <v>993</v>
      </c>
      <c r="G825" s="180" t="s">
        <v>215</v>
      </c>
      <c r="H825" s="181">
        <v>4.586</v>
      </c>
      <c r="I825" s="182"/>
      <c r="J825" s="183">
        <f>ROUND(I825*H825,2)</f>
        <v>0</v>
      </c>
      <c r="K825" s="179" t="s">
        <v>216</v>
      </c>
      <c r="L825" s="184"/>
      <c r="M825" s="185" t="s">
        <v>19</v>
      </c>
      <c r="N825" s="186" t="s">
        <v>45</v>
      </c>
      <c r="P825" s="141">
        <f>O825*H825</f>
        <v>0</v>
      </c>
      <c r="Q825" s="141">
        <v>0.55</v>
      </c>
      <c r="R825" s="141">
        <f>Q825*H825</f>
        <v>2.5223000000000004</v>
      </c>
      <c r="S825" s="141">
        <v>0</v>
      </c>
      <c r="T825" s="142">
        <f>S825*H825</f>
        <v>0</v>
      </c>
      <c r="AR825" s="143" t="s">
        <v>498</v>
      </c>
      <c r="AT825" s="143" t="s">
        <v>424</v>
      </c>
      <c r="AU825" s="143" t="s">
        <v>83</v>
      </c>
      <c r="AY825" s="18" t="s">
        <v>210</v>
      </c>
      <c r="BE825" s="144">
        <f>IF(N825="základní",J825,0)</f>
        <v>0</v>
      </c>
      <c r="BF825" s="144">
        <f>IF(N825="snížená",J825,0)</f>
        <v>0</v>
      </c>
      <c r="BG825" s="144">
        <f>IF(N825="zákl. přenesená",J825,0)</f>
        <v>0</v>
      </c>
      <c r="BH825" s="144">
        <f>IF(N825="sníž. přenesená",J825,0)</f>
        <v>0</v>
      </c>
      <c r="BI825" s="144">
        <f>IF(N825="nulová",J825,0)</f>
        <v>0</v>
      </c>
      <c r="BJ825" s="18" t="s">
        <v>81</v>
      </c>
      <c r="BK825" s="144">
        <f>ROUND(I825*H825,2)</f>
        <v>0</v>
      </c>
      <c r="BL825" s="18" t="s">
        <v>368</v>
      </c>
      <c r="BM825" s="143" t="s">
        <v>1040</v>
      </c>
    </row>
    <row r="826" spans="2:51" s="12" customFormat="1" ht="11.25">
      <c r="B826" s="149"/>
      <c r="D826" s="150" t="s">
        <v>221</v>
      </c>
      <c r="E826" s="151" t="s">
        <v>19</v>
      </c>
      <c r="F826" s="152" t="s">
        <v>393</v>
      </c>
      <c r="H826" s="151" t="s">
        <v>19</v>
      </c>
      <c r="I826" s="153"/>
      <c r="L826" s="149"/>
      <c r="M826" s="154"/>
      <c r="T826" s="155"/>
      <c r="AT826" s="151" t="s">
        <v>221</v>
      </c>
      <c r="AU826" s="151" t="s">
        <v>83</v>
      </c>
      <c r="AV826" s="12" t="s">
        <v>81</v>
      </c>
      <c r="AW826" s="12" t="s">
        <v>34</v>
      </c>
      <c r="AX826" s="12" t="s">
        <v>74</v>
      </c>
      <c r="AY826" s="151" t="s">
        <v>210</v>
      </c>
    </row>
    <row r="827" spans="2:51" s="13" customFormat="1" ht="11.25">
      <c r="B827" s="156"/>
      <c r="D827" s="150" t="s">
        <v>221</v>
      </c>
      <c r="E827" s="157" t="s">
        <v>19</v>
      </c>
      <c r="F827" s="158" t="s">
        <v>1033</v>
      </c>
      <c r="H827" s="159">
        <v>0.405</v>
      </c>
      <c r="I827" s="160"/>
      <c r="L827" s="156"/>
      <c r="M827" s="161"/>
      <c r="T827" s="162"/>
      <c r="AT827" s="157" t="s">
        <v>221</v>
      </c>
      <c r="AU827" s="157" t="s">
        <v>83</v>
      </c>
      <c r="AV827" s="13" t="s">
        <v>83</v>
      </c>
      <c r="AW827" s="13" t="s">
        <v>34</v>
      </c>
      <c r="AX827" s="13" t="s">
        <v>74</v>
      </c>
      <c r="AY827" s="157" t="s">
        <v>210</v>
      </c>
    </row>
    <row r="828" spans="2:51" s="13" customFormat="1" ht="11.25">
      <c r="B828" s="156"/>
      <c r="D828" s="150" t="s">
        <v>221</v>
      </c>
      <c r="E828" s="157" t="s">
        <v>19</v>
      </c>
      <c r="F828" s="158" t="s">
        <v>1034</v>
      </c>
      <c r="H828" s="159">
        <v>0.72</v>
      </c>
      <c r="I828" s="160"/>
      <c r="L828" s="156"/>
      <c r="M828" s="161"/>
      <c r="T828" s="162"/>
      <c r="AT828" s="157" t="s">
        <v>221</v>
      </c>
      <c r="AU828" s="157" t="s">
        <v>83</v>
      </c>
      <c r="AV828" s="13" t="s">
        <v>83</v>
      </c>
      <c r="AW828" s="13" t="s">
        <v>34</v>
      </c>
      <c r="AX828" s="13" t="s">
        <v>74</v>
      </c>
      <c r="AY828" s="157" t="s">
        <v>210</v>
      </c>
    </row>
    <row r="829" spans="2:51" s="13" customFormat="1" ht="11.25">
      <c r="B829" s="156"/>
      <c r="D829" s="150" t="s">
        <v>221</v>
      </c>
      <c r="E829" s="157" t="s">
        <v>19</v>
      </c>
      <c r="F829" s="158" t="s">
        <v>1035</v>
      </c>
      <c r="H829" s="159">
        <v>0.336</v>
      </c>
      <c r="I829" s="160"/>
      <c r="L829" s="156"/>
      <c r="M829" s="161"/>
      <c r="T829" s="162"/>
      <c r="AT829" s="157" t="s">
        <v>221</v>
      </c>
      <c r="AU829" s="157" t="s">
        <v>83</v>
      </c>
      <c r="AV829" s="13" t="s">
        <v>83</v>
      </c>
      <c r="AW829" s="13" t="s">
        <v>34</v>
      </c>
      <c r="AX829" s="13" t="s">
        <v>74</v>
      </c>
      <c r="AY829" s="157" t="s">
        <v>210</v>
      </c>
    </row>
    <row r="830" spans="2:51" s="13" customFormat="1" ht="11.25">
      <c r="B830" s="156"/>
      <c r="D830" s="150" t="s">
        <v>221</v>
      </c>
      <c r="E830" s="157" t="s">
        <v>19</v>
      </c>
      <c r="F830" s="158" t="s">
        <v>1036</v>
      </c>
      <c r="H830" s="159">
        <v>0.341</v>
      </c>
      <c r="I830" s="160"/>
      <c r="L830" s="156"/>
      <c r="M830" s="161"/>
      <c r="T830" s="162"/>
      <c r="AT830" s="157" t="s">
        <v>221</v>
      </c>
      <c r="AU830" s="157" t="s">
        <v>83</v>
      </c>
      <c r="AV830" s="13" t="s">
        <v>83</v>
      </c>
      <c r="AW830" s="13" t="s">
        <v>34</v>
      </c>
      <c r="AX830" s="13" t="s">
        <v>74</v>
      </c>
      <c r="AY830" s="157" t="s">
        <v>210</v>
      </c>
    </row>
    <row r="831" spans="2:51" s="13" customFormat="1" ht="11.25">
      <c r="B831" s="156"/>
      <c r="D831" s="150" t="s">
        <v>221</v>
      </c>
      <c r="E831" s="157" t="s">
        <v>19</v>
      </c>
      <c r="F831" s="158" t="s">
        <v>1037</v>
      </c>
      <c r="H831" s="159">
        <v>2.367</v>
      </c>
      <c r="I831" s="160"/>
      <c r="L831" s="156"/>
      <c r="M831" s="161"/>
      <c r="T831" s="162"/>
      <c r="AT831" s="157" t="s">
        <v>221</v>
      </c>
      <c r="AU831" s="157" t="s">
        <v>83</v>
      </c>
      <c r="AV831" s="13" t="s">
        <v>83</v>
      </c>
      <c r="AW831" s="13" t="s">
        <v>34</v>
      </c>
      <c r="AX831" s="13" t="s">
        <v>74</v>
      </c>
      <c r="AY831" s="157" t="s">
        <v>210</v>
      </c>
    </row>
    <row r="832" spans="2:51" s="15" customFormat="1" ht="11.25">
      <c r="B832" s="170"/>
      <c r="D832" s="150" t="s">
        <v>221</v>
      </c>
      <c r="E832" s="171" t="s">
        <v>19</v>
      </c>
      <c r="F832" s="172" t="s">
        <v>236</v>
      </c>
      <c r="H832" s="173">
        <v>4.169</v>
      </c>
      <c r="I832" s="174"/>
      <c r="L832" s="170"/>
      <c r="M832" s="175"/>
      <c r="T832" s="176"/>
      <c r="AT832" s="171" t="s">
        <v>221</v>
      </c>
      <c r="AU832" s="171" t="s">
        <v>83</v>
      </c>
      <c r="AV832" s="15" t="s">
        <v>217</v>
      </c>
      <c r="AW832" s="15" t="s">
        <v>34</v>
      </c>
      <c r="AX832" s="15" t="s">
        <v>81</v>
      </c>
      <c r="AY832" s="171" t="s">
        <v>210</v>
      </c>
    </row>
    <row r="833" spans="2:51" s="13" customFormat="1" ht="11.25">
      <c r="B833" s="156"/>
      <c r="D833" s="150" t="s">
        <v>221</v>
      </c>
      <c r="F833" s="158" t="s">
        <v>1041</v>
      </c>
      <c r="H833" s="159">
        <v>4.586</v>
      </c>
      <c r="I833" s="160"/>
      <c r="L833" s="156"/>
      <c r="M833" s="161"/>
      <c r="T833" s="162"/>
      <c r="AT833" s="157" t="s">
        <v>221</v>
      </c>
      <c r="AU833" s="157" t="s">
        <v>83</v>
      </c>
      <c r="AV833" s="13" t="s">
        <v>83</v>
      </c>
      <c r="AW833" s="13" t="s">
        <v>4</v>
      </c>
      <c r="AX833" s="13" t="s">
        <v>81</v>
      </c>
      <c r="AY833" s="157" t="s">
        <v>210</v>
      </c>
    </row>
    <row r="834" spans="2:65" s="1" customFormat="1" ht="24.2" customHeight="1">
      <c r="B834" s="33"/>
      <c r="C834" s="132" t="s">
        <v>1042</v>
      </c>
      <c r="D834" s="132" t="s">
        <v>212</v>
      </c>
      <c r="E834" s="133" t="s">
        <v>1043</v>
      </c>
      <c r="F834" s="134" t="s">
        <v>1044</v>
      </c>
      <c r="G834" s="135" t="s">
        <v>417</v>
      </c>
      <c r="H834" s="136">
        <v>166</v>
      </c>
      <c r="I834" s="137"/>
      <c r="J834" s="138">
        <f>ROUND(I834*H834,2)</f>
        <v>0</v>
      </c>
      <c r="K834" s="134" t="s">
        <v>216</v>
      </c>
      <c r="L834" s="33"/>
      <c r="M834" s="139" t="s">
        <v>19</v>
      </c>
      <c r="N834" s="140" t="s">
        <v>45</v>
      </c>
      <c r="P834" s="141">
        <f>O834*H834</f>
        <v>0</v>
      </c>
      <c r="Q834" s="141">
        <v>0</v>
      </c>
      <c r="R834" s="141">
        <f>Q834*H834</f>
        <v>0</v>
      </c>
      <c r="S834" s="141">
        <v>0.01232</v>
      </c>
      <c r="T834" s="142">
        <f>S834*H834</f>
        <v>2.04512</v>
      </c>
      <c r="AR834" s="143" t="s">
        <v>368</v>
      </c>
      <c r="AT834" s="143" t="s">
        <v>212</v>
      </c>
      <c r="AU834" s="143" t="s">
        <v>83</v>
      </c>
      <c r="AY834" s="18" t="s">
        <v>210</v>
      </c>
      <c r="BE834" s="144">
        <f>IF(N834="základní",J834,0)</f>
        <v>0</v>
      </c>
      <c r="BF834" s="144">
        <f>IF(N834="snížená",J834,0)</f>
        <v>0</v>
      </c>
      <c r="BG834" s="144">
        <f>IF(N834="zákl. přenesená",J834,0)</f>
        <v>0</v>
      </c>
      <c r="BH834" s="144">
        <f>IF(N834="sníž. přenesená",J834,0)</f>
        <v>0</v>
      </c>
      <c r="BI834" s="144">
        <f>IF(N834="nulová",J834,0)</f>
        <v>0</v>
      </c>
      <c r="BJ834" s="18" t="s">
        <v>81</v>
      </c>
      <c r="BK834" s="144">
        <f>ROUND(I834*H834,2)</f>
        <v>0</v>
      </c>
      <c r="BL834" s="18" t="s">
        <v>368</v>
      </c>
      <c r="BM834" s="143" t="s">
        <v>1045</v>
      </c>
    </row>
    <row r="835" spans="2:47" s="1" customFormat="1" ht="11.25">
      <c r="B835" s="33"/>
      <c r="D835" s="145" t="s">
        <v>219</v>
      </c>
      <c r="F835" s="146" t="s">
        <v>1046</v>
      </c>
      <c r="I835" s="147"/>
      <c r="L835" s="33"/>
      <c r="M835" s="148"/>
      <c r="T835" s="54"/>
      <c r="AT835" s="18" t="s">
        <v>219</v>
      </c>
      <c r="AU835" s="18" t="s">
        <v>83</v>
      </c>
    </row>
    <row r="836" spans="2:51" s="12" customFormat="1" ht="11.25">
      <c r="B836" s="149"/>
      <c r="D836" s="150" t="s">
        <v>221</v>
      </c>
      <c r="E836" s="151" t="s">
        <v>19</v>
      </c>
      <c r="F836" s="152" t="s">
        <v>852</v>
      </c>
      <c r="H836" s="151" t="s">
        <v>19</v>
      </c>
      <c r="I836" s="153"/>
      <c r="L836" s="149"/>
      <c r="M836" s="154"/>
      <c r="T836" s="155"/>
      <c r="AT836" s="151" t="s">
        <v>221</v>
      </c>
      <c r="AU836" s="151" t="s">
        <v>83</v>
      </c>
      <c r="AV836" s="12" t="s">
        <v>81</v>
      </c>
      <c r="AW836" s="12" t="s">
        <v>34</v>
      </c>
      <c r="AX836" s="12" t="s">
        <v>74</v>
      </c>
      <c r="AY836" s="151" t="s">
        <v>210</v>
      </c>
    </row>
    <row r="837" spans="2:51" s="12" customFormat="1" ht="11.25">
      <c r="B837" s="149"/>
      <c r="D837" s="150" t="s">
        <v>221</v>
      </c>
      <c r="E837" s="151" t="s">
        <v>19</v>
      </c>
      <c r="F837" s="152" t="s">
        <v>1047</v>
      </c>
      <c r="H837" s="151" t="s">
        <v>19</v>
      </c>
      <c r="I837" s="153"/>
      <c r="L837" s="149"/>
      <c r="M837" s="154"/>
      <c r="T837" s="155"/>
      <c r="AT837" s="151" t="s">
        <v>221</v>
      </c>
      <c r="AU837" s="151" t="s">
        <v>83</v>
      </c>
      <c r="AV837" s="12" t="s">
        <v>81</v>
      </c>
      <c r="AW837" s="12" t="s">
        <v>34</v>
      </c>
      <c r="AX837" s="12" t="s">
        <v>74</v>
      </c>
      <c r="AY837" s="151" t="s">
        <v>210</v>
      </c>
    </row>
    <row r="838" spans="2:51" s="12" customFormat="1" ht="11.25">
      <c r="B838" s="149"/>
      <c r="D838" s="150" t="s">
        <v>221</v>
      </c>
      <c r="E838" s="151" t="s">
        <v>19</v>
      </c>
      <c r="F838" s="152" t="s">
        <v>853</v>
      </c>
      <c r="H838" s="151" t="s">
        <v>19</v>
      </c>
      <c r="I838" s="153"/>
      <c r="L838" s="149"/>
      <c r="M838" s="154"/>
      <c r="T838" s="155"/>
      <c r="AT838" s="151" t="s">
        <v>221</v>
      </c>
      <c r="AU838" s="151" t="s">
        <v>83</v>
      </c>
      <c r="AV838" s="12" t="s">
        <v>81</v>
      </c>
      <c r="AW838" s="12" t="s">
        <v>34</v>
      </c>
      <c r="AX838" s="12" t="s">
        <v>74</v>
      </c>
      <c r="AY838" s="151" t="s">
        <v>210</v>
      </c>
    </row>
    <row r="839" spans="2:51" s="13" customFormat="1" ht="11.25">
      <c r="B839" s="156"/>
      <c r="D839" s="150" t="s">
        <v>221</v>
      </c>
      <c r="E839" s="157" t="s">
        <v>19</v>
      </c>
      <c r="F839" s="158" t="s">
        <v>1048</v>
      </c>
      <c r="H839" s="159">
        <v>166</v>
      </c>
      <c r="I839" s="160"/>
      <c r="L839" s="156"/>
      <c r="M839" s="161"/>
      <c r="T839" s="162"/>
      <c r="AT839" s="157" t="s">
        <v>221</v>
      </c>
      <c r="AU839" s="157" t="s">
        <v>83</v>
      </c>
      <c r="AV839" s="13" t="s">
        <v>83</v>
      </c>
      <c r="AW839" s="13" t="s">
        <v>34</v>
      </c>
      <c r="AX839" s="13" t="s">
        <v>74</v>
      </c>
      <c r="AY839" s="157" t="s">
        <v>210</v>
      </c>
    </row>
    <row r="840" spans="2:51" s="15" customFormat="1" ht="11.25">
      <c r="B840" s="170"/>
      <c r="D840" s="150" t="s">
        <v>221</v>
      </c>
      <c r="E840" s="171" t="s">
        <v>19</v>
      </c>
      <c r="F840" s="172" t="s">
        <v>236</v>
      </c>
      <c r="H840" s="173">
        <v>166</v>
      </c>
      <c r="I840" s="174"/>
      <c r="L840" s="170"/>
      <c r="M840" s="175"/>
      <c r="T840" s="176"/>
      <c r="AT840" s="171" t="s">
        <v>221</v>
      </c>
      <c r="AU840" s="171" t="s">
        <v>83</v>
      </c>
      <c r="AV840" s="15" t="s">
        <v>217</v>
      </c>
      <c r="AW840" s="15" t="s">
        <v>34</v>
      </c>
      <c r="AX840" s="15" t="s">
        <v>81</v>
      </c>
      <c r="AY840" s="171" t="s">
        <v>210</v>
      </c>
    </row>
    <row r="841" spans="2:65" s="1" customFormat="1" ht="21.75" customHeight="1">
      <c r="B841" s="33"/>
      <c r="C841" s="132" t="s">
        <v>1049</v>
      </c>
      <c r="D841" s="132" t="s">
        <v>212</v>
      </c>
      <c r="E841" s="133" t="s">
        <v>1050</v>
      </c>
      <c r="F841" s="134" t="s">
        <v>1051</v>
      </c>
      <c r="G841" s="135" t="s">
        <v>417</v>
      </c>
      <c r="H841" s="136">
        <v>64</v>
      </c>
      <c r="I841" s="137"/>
      <c r="J841" s="138">
        <f>ROUND(I841*H841,2)</f>
        <v>0</v>
      </c>
      <c r="K841" s="134" t="s">
        <v>216</v>
      </c>
      <c r="L841" s="33"/>
      <c r="M841" s="139" t="s">
        <v>19</v>
      </c>
      <c r="N841" s="140" t="s">
        <v>45</v>
      </c>
      <c r="P841" s="141">
        <f>O841*H841</f>
        <v>0</v>
      </c>
      <c r="Q841" s="141">
        <v>6E-05</v>
      </c>
      <c r="R841" s="141">
        <f>Q841*H841</f>
        <v>0.00384</v>
      </c>
      <c r="S841" s="141">
        <v>0</v>
      </c>
      <c r="T841" s="142">
        <f>S841*H841</f>
        <v>0</v>
      </c>
      <c r="AR841" s="143" t="s">
        <v>368</v>
      </c>
      <c r="AT841" s="143" t="s">
        <v>212</v>
      </c>
      <c r="AU841" s="143" t="s">
        <v>83</v>
      </c>
      <c r="AY841" s="18" t="s">
        <v>210</v>
      </c>
      <c r="BE841" s="144">
        <f>IF(N841="základní",J841,0)</f>
        <v>0</v>
      </c>
      <c r="BF841" s="144">
        <f>IF(N841="snížená",J841,0)</f>
        <v>0</v>
      </c>
      <c r="BG841" s="144">
        <f>IF(N841="zákl. přenesená",J841,0)</f>
        <v>0</v>
      </c>
      <c r="BH841" s="144">
        <f>IF(N841="sníž. přenesená",J841,0)</f>
        <v>0</v>
      </c>
      <c r="BI841" s="144">
        <f>IF(N841="nulová",J841,0)</f>
        <v>0</v>
      </c>
      <c r="BJ841" s="18" t="s">
        <v>81</v>
      </c>
      <c r="BK841" s="144">
        <f>ROUND(I841*H841,2)</f>
        <v>0</v>
      </c>
      <c r="BL841" s="18" t="s">
        <v>368</v>
      </c>
      <c r="BM841" s="143" t="s">
        <v>1052</v>
      </c>
    </row>
    <row r="842" spans="2:47" s="1" customFormat="1" ht="11.25">
      <c r="B842" s="33"/>
      <c r="D842" s="145" t="s">
        <v>219</v>
      </c>
      <c r="F842" s="146" t="s">
        <v>1053</v>
      </c>
      <c r="I842" s="147"/>
      <c r="L842" s="33"/>
      <c r="M842" s="148"/>
      <c r="T842" s="54"/>
      <c r="AT842" s="18" t="s">
        <v>219</v>
      </c>
      <c r="AU842" s="18" t="s">
        <v>83</v>
      </c>
    </row>
    <row r="843" spans="2:51" s="12" customFormat="1" ht="11.25">
      <c r="B843" s="149"/>
      <c r="D843" s="150" t="s">
        <v>221</v>
      </c>
      <c r="E843" s="151" t="s">
        <v>19</v>
      </c>
      <c r="F843" s="152" t="s">
        <v>852</v>
      </c>
      <c r="H843" s="151" t="s">
        <v>19</v>
      </c>
      <c r="I843" s="153"/>
      <c r="L843" s="149"/>
      <c r="M843" s="154"/>
      <c r="T843" s="155"/>
      <c r="AT843" s="151" t="s">
        <v>221</v>
      </c>
      <c r="AU843" s="151" t="s">
        <v>83</v>
      </c>
      <c r="AV843" s="12" t="s">
        <v>81</v>
      </c>
      <c r="AW843" s="12" t="s">
        <v>34</v>
      </c>
      <c r="AX843" s="12" t="s">
        <v>74</v>
      </c>
      <c r="AY843" s="151" t="s">
        <v>210</v>
      </c>
    </row>
    <row r="844" spans="2:51" s="12" customFormat="1" ht="11.25">
      <c r="B844" s="149"/>
      <c r="D844" s="150" t="s">
        <v>221</v>
      </c>
      <c r="E844" s="151" t="s">
        <v>19</v>
      </c>
      <c r="F844" s="152" t="s">
        <v>853</v>
      </c>
      <c r="H844" s="151" t="s">
        <v>19</v>
      </c>
      <c r="I844" s="153"/>
      <c r="L844" s="149"/>
      <c r="M844" s="154"/>
      <c r="T844" s="155"/>
      <c r="AT844" s="151" t="s">
        <v>221</v>
      </c>
      <c r="AU844" s="151" t="s">
        <v>83</v>
      </c>
      <c r="AV844" s="12" t="s">
        <v>81</v>
      </c>
      <c r="AW844" s="12" t="s">
        <v>34</v>
      </c>
      <c r="AX844" s="12" t="s">
        <v>74</v>
      </c>
      <c r="AY844" s="151" t="s">
        <v>210</v>
      </c>
    </row>
    <row r="845" spans="2:51" s="12" customFormat="1" ht="11.25">
      <c r="B845" s="149"/>
      <c r="D845" s="150" t="s">
        <v>221</v>
      </c>
      <c r="E845" s="151" t="s">
        <v>19</v>
      </c>
      <c r="F845" s="152" t="s">
        <v>1054</v>
      </c>
      <c r="H845" s="151" t="s">
        <v>19</v>
      </c>
      <c r="I845" s="153"/>
      <c r="L845" s="149"/>
      <c r="M845" s="154"/>
      <c r="T845" s="155"/>
      <c r="AT845" s="151" t="s">
        <v>221</v>
      </c>
      <c r="AU845" s="151" t="s">
        <v>83</v>
      </c>
      <c r="AV845" s="12" t="s">
        <v>81</v>
      </c>
      <c r="AW845" s="12" t="s">
        <v>34</v>
      </c>
      <c r="AX845" s="12" t="s">
        <v>74</v>
      </c>
      <c r="AY845" s="151" t="s">
        <v>210</v>
      </c>
    </row>
    <row r="846" spans="2:51" s="13" customFormat="1" ht="11.25">
      <c r="B846" s="156"/>
      <c r="D846" s="150" t="s">
        <v>221</v>
      </c>
      <c r="E846" s="157" t="s">
        <v>19</v>
      </c>
      <c r="F846" s="158" t="s">
        <v>1055</v>
      </c>
      <c r="H846" s="159">
        <v>64</v>
      </c>
      <c r="I846" s="160"/>
      <c r="L846" s="156"/>
      <c r="M846" s="161"/>
      <c r="T846" s="162"/>
      <c r="AT846" s="157" t="s">
        <v>221</v>
      </c>
      <c r="AU846" s="157" t="s">
        <v>83</v>
      </c>
      <c r="AV846" s="13" t="s">
        <v>83</v>
      </c>
      <c r="AW846" s="13" t="s">
        <v>34</v>
      </c>
      <c r="AX846" s="13" t="s">
        <v>81</v>
      </c>
      <c r="AY846" s="157" t="s">
        <v>210</v>
      </c>
    </row>
    <row r="847" spans="2:65" s="1" customFormat="1" ht="16.5" customHeight="1">
      <c r="B847" s="33"/>
      <c r="C847" s="177" t="s">
        <v>1056</v>
      </c>
      <c r="D847" s="177" t="s">
        <v>424</v>
      </c>
      <c r="E847" s="178" t="s">
        <v>1057</v>
      </c>
      <c r="F847" s="179" t="s">
        <v>991</v>
      </c>
      <c r="G847" s="180" t="s">
        <v>215</v>
      </c>
      <c r="H847" s="181">
        <v>0.806</v>
      </c>
      <c r="I847" s="182"/>
      <c r="J847" s="183">
        <f>ROUND(I847*H847,2)</f>
        <v>0</v>
      </c>
      <c r="K847" s="179" t="s">
        <v>216</v>
      </c>
      <c r="L847" s="184"/>
      <c r="M847" s="185" t="s">
        <v>19</v>
      </c>
      <c r="N847" s="186" t="s">
        <v>45</v>
      </c>
      <c r="P847" s="141">
        <f>O847*H847</f>
        <v>0</v>
      </c>
      <c r="Q847" s="141">
        <v>0.55</v>
      </c>
      <c r="R847" s="141">
        <f>Q847*H847</f>
        <v>0.4433000000000001</v>
      </c>
      <c r="S847" s="141">
        <v>0</v>
      </c>
      <c r="T847" s="142">
        <f>S847*H847</f>
        <v>0</v>
      </c>
      <c r="AR847" s="143" t="s">
        <v>498</v>
      </c>
      <c r="AT847" s="143" t="s">
        <v>424</v>
      </c>
      <c r="AU847" s="143" t="s">
        <v>83</v>
      </c>
      <c r="AY847" s="18" t="s">
        <v>210</v>
      </c>
      <c r="BE847" s="144">
        <f>IF(N847="základní",J847,0)</f>
        <v>0</v>
      </c>
      <c r="BF847" s="144">
        <f>IF(N847="snížená",J847,0)</f>
        <v>0</v>
      </c>
      <c r="BG847" s="144">
        <f>IF(N847="zákl. přenesená",J847,0)</f>
        <v>0</v>
      </c>
      <c r="BH847" s="144">
        <f>IF(N847="sníž. přenesená",J847,0)</f>
        <v>0</v>
      </c>
      <c r="BI847" s="144">
        <f>IF(N847="nulová",J847,0)</f>
        <v>0</v>
      </c>
      <c r="BJ847" s="18" t="s">
        <v>81</v>
      </c>
      <c r="BK847" s="144">
        <f>ROUND(I847*H847,2)</f>
        <v>0</v>
      </c>
      <c r="BL847" s="18" t="s">
        <v>368</v>
      </c>
      <c r="BM847" s="143" t="s">
        <v>1058</v>
      </c>
    </row>
    <row r="848" spans="2:51" s="13" customFormat="1" ht="11.25">
      <c r="B848" s="156"/>
      <c r="D848" s="150" t="s">
        <v>221</v>
      </c>
      <c r="F848" s="158" t="s">
        <v>1059</v>
      </c>
      <c r="H848" s="159">
        <v>0.806</v>
      </c>
      <c r="I848" s="160"/>
      <c r="L848" s="156"/>
      <c r="M848" s="161"/>
      <c r="T848" s="162"/>
      <c r="AT848" s="157" t="s">
        <v>221</v>
      </c>
      <c r="AU848" s="157" t="s">
        <v>83</v>
      </c>
      <c r="AV848" s="13" t="s">
        <v>83</v>
      </c>
      <c r="AW848" s="13" t="s">
        <v>4</v>
      </c>
      <c r="AX848" s="13" t="s">
        <v>81</v>
      </c>
      <c r="AY848" s="157" t="s">
        <v>210</v>
      </c>
    </row>
    <row r="849" spans="2:65" s="1" customFormat="1" ht="24.2" customHeight="1">
      <c r="B849" s="33"/>
      <c r="C849" s="132" t="s">
        <v>1060</v>
      </c>
      <c r="D849" s="132" t="s">
        <v>212</v>
      </c>
      <c r="E849" s="133" t="s">
        <v>1061</v>
      </c>
      <c r="F849" s="134" t="s">
        <v>1062</v>
      </c>
      <c r="G849" s="135" t="s">
        <v>417</v>
      </c>
      <c r="H849" s="136">
        <v>179</v>
      </c>
      <c r="I849" s="137"/>
      <c r="J849" s="138">
        <f>ROUND(I849*H849,2)</f>
        <v>0</v>
      </c>
      <c r="K849" s="134" t="s">
        <v>216</v>
      </c>
      <c r="L849" s="33"/>
      <c r="M849" s="139" t="s">
        <v>19</v>
      </c>
      <c r="N849" s="140" t="s">
        <v>45</v>
      </c>
      <c r="P849" s="141">
        <f>O849*H849</f>
        <v>0</v>
      </c>
      <c r="Q849" s="141">
        <v>8E-05</v>
      </c>
      <c r="R849" s="141">
        <f>Q849*H849</f>
        <v>0.014320000000000001</v>
      </c>
      <c r="S849" s="141">
        <v>0</v>
      </c>
      <c r="T849" s="142">
        <f>S849*H849</f>
        <v>0</v>
      </c>
      <c r="AR849" s="143" t="s">
        <v>368</v>
      </c>
      <c r="AT849" s="143" t="s">
        <v>212</v>
      </c>
      <c r="AU849" s="143" t="s">
        <v>83</v>
      </c>
      <c r="AY849" s="18" t="s">
        <v>210</v>
      </c>
      <c r="BE849" s="144">
        <f>IF(N849="základní",J849,0)</f>
        <v>0</v>
      </c>
      <c r="BF849" s="144">
        <f>IF(N849="snížená",J849,0)</f>
        <v>0</v>
      </c>
      <c r="BG849" s="144">
        <f>IF(N849="zákl. přenesená",J849,0)</f>
        <v>0</v>
      </c>
      <c r="BH849" s="144">
        <f>IF(N849="sníž. přenesená",J849,0)</f>
        <v>0</v>
      </c>
      <c r="BI849" s="144">
        <f>IF(N849="nulová",J849,0)</f>
        <v>0</v>
      </c>
      <c r="BJ849" s="18" t="s">
        <v>81</v>
      </c>
      <c r="BK849" s="144">
        <f>ROUND(I849*H849,2)</f>
        <v>0</v>
      </c>
      <c r="BL849" s="18" t="s">
        <v>368</v>
      </c>
      <c r="BM849" s="143" t="s">
        <v>1063</v>
      </c>
    </row>
    <row r="850" spans="2:47" s="1" customFormat="1" ht="11.25">
      <c r="B850" s="33"/>
      <c r="D850" s="145" t="s">
        <v>219</v>
      </c>
      <c r="F850" s="146" t="s">
        <v>1064</v>
      </c>
      <c r="I850" s="147"/>
      <c r="L850" s="33"/>
      <c r="M850" s="148"/>
      <c r="T850" s="54"/>
      <c r="AT850" s="18" t="s">
        <v>219</v>
      </c>
      <c r="AU850" s="18" t="s">
        <v>83</v>
      </c>
    </row>
    <row r="851" spans="2:51" s="12" customFormat="1" ht="11.25">
      <c r="B851" s="149"/>
      <c r="D851" s="150" t="s">
        <v>221</v>
      </c>
      <c r="E851" s="151" t="s">
        <v>19</v>
      </c>
      <c r="F851" s="152" t="s">
        <v>852</v>
      </c>
      <c r="H851" s="151" t="s">
        <v>19</v>
      </c>
      <c r="I851" s="153"/>
      <c r="L851" s="149"/>
      <c r="M851" s="154"/>
      <c r="T851" s="155"/>
      <c r="AT851" s="151" t="s">
        <v>221</v>
      </c>
      <c r="AU851" s="151" t="s">
        <v>83</v>
      </c>
      <c r="AV851" s="12" t="s">
        <v>81</v>
      </c>
      <c r="AW851" s="12" t="s">
        <v>34</v>
      </c>
      <c r="AX851" s="12" t="s">
        <v>74</v>
      </c>
      <c r="AY851" s="151" t="s">
        <v>210</v>
      </c>
    </row>
    <row r="852" spans="2:51" s="12" customFormat="1" ht="11.25">
      <c r="B852" s="149"/>
      <c r="D852" s="150" t="s">
        <v>221</v>
      </c>
      <c r="E852" s="151" t="s">
        <v>19</v>
      </c>
      <c r="F852" s="152" t="s">
        <v>853</v>
      </c>
      <c r="H852" s="151" t="s">
        <v>19</v>
      </c>
      <c r="I852" s="153"/>
      <c r="L852" s="149"/>
      <c r="M852" s="154"/>
      <c r="T852" s="155"/>
      <c r="AT852" s="151" t="s">
        <v>221</v>
      </c>
      <c r="AU852" s="151" t="s">
        <v>83</v>
      </c>
      <c r="AV852" s="12" t="s">
        <v>81</v>
      </c>
      <c r="AW852" s="12" t="s">
        <v>34</v>
      </c>
      <c r="AX852" s="12" t="s">
        <v>74</v>
      </c>
      <c r="AY852" s="151" t="s">
        <v>210</v>
      </c>
    </row>
    <row r="853" spans="2:51" s="12" customFormat="1" ht="11.25">
      <c r="B853" s="149"/>
      <c r="D853" s="150" t="s">
        <v>221</v>
      </c>
      <c r="E853" s="151" t="s">
        <v>19</v>
      </c>
      <c r="F853" s="152" t="s">
        <v>1065</v>
      </c>
      <c r="H853" s="151" t="s">
        <v>19</v>
      </c>
      <c r="I853" s="153"/>
      <c r="L853" s="149"/>
      <c r="M853" s="154"/>
      <c r="T853" s="155"/>
      <c r="AT853" s="151" t="s">
        <v>221</v>
      </c>
      <c r="AU853" s="151" t="s">
        <v>83</v>
      </c>
      <c r="AV853" s="12" t="s">
        <v>81</v>
      </c>
      <c r="AW853" s="12" t="s">
        <v>34</v>
      </c>
      <c r="AX853" s="12" t="s">
        <v>74</v>
      </c>
      <c r="AY853" s="151" t="s">
        <v>210</v>
      </c>
    </row>
    <row r="854" spans="2:51" s="13" customFormat="1" ht="11.25">
      <c r="B854" s="156"/>
      <c r="D854" s="150" t="s">
        <v>221</v>
      </c>
      <c r="E854" s="157" t="s">
        <v>19</v>
      </c>
      <c r="F854" s="158" t="s">
        <v>1066</v>
      </c>
      <c r="H854" s="159">
        <v>11</v>
      </c>
      <c r="I854" s="160"/>
      <c r="L854" s="156"/>
      <c r="M854" s="161"/>
      <c r="T854" s="162"/>
      <c r="AT854" s="157" t="s">
        <v>221</v>
      </c>
      <c r="AU854" s="157" t="s">
        <v>83</v>
      </c>
      <c r="AV854" s="13" t="s">
        <v>83</v>
      </c>
      <c r="AW854" s="13" t="s">
        <v>34</v>
      </c>
      <c r="AX854" s="13" t="s">
        <v>74</v>
      </c>
      <c r="AY854" s="157" t="s">
        <v>210</v>
      </c>
    </row>
    <row r="855" spans="2:51" s="13" customFormat="1" ht="11.25">
      <c r="B855" s="156"/>
      <c r="D855" s="150" t="s">
        <v>221</v>
      </c>
      <c r="E855" s="157" t="s">
        <v>19</v>
      </c>
      <c r="F855" s="158" t="s">
        <v>1067</v>
      </c>
      <c r="H855" s="159">
        <v>9</v>
      </c>
      <c r="I855" s="160"/>
      <c r="L855" s="156"/>
      <c r="M855" s="161"/>
      <c r="T855" s="162"/>
      <c r="AT855" s="157" t="s">
        <v>221</v>
      </c>
      <c r="AU855" s="157" t="s">
        <v>83</v>
      </c>
      <c r="AV855" s="13" t="s">
        <v>83</v>
      </c>
      <c r="AW855" s="13" t="s">
        <v>34</v>
      </c>
      <c r="AX855" s="13" t="s">
        <v>74</v>
      </c>
      <c r="AY855" s="157" t="s">
        <v>210</v>
      </c>
    </row>
    <row r="856" spans="2:51" s="13" customFormat="1" ht="11.25">
      <c r="B856" s="156"/>
      <c r="D856" s="150" t="s">
        <v>221</v>
      </c>
      <c r="E856" s="157" t="s">
        <v>19</v>
      </c>
      <c r="F856" s="158" t="s">
        <v>1068</v>
      </c>
      <c r="H856" s="159">
        <v>7</v>
      </c>
      <c r="I856" s="160"/>
      <c r="L856" s="156"/>
      <c r="M856" s="161"/>
      <c r="T856" s="162"/>
      <c r="AT856" s="157" t="s">
        <v>221</v>
      </c>
      <c r="AU856" s="157" t="s">
        <v>83</v>
      </c>
      <c r="AV856" s="13" t="s">
        <v>83</v>
      </c>
      <c r="AW856" s="13" t="s">
        <v>34</v>
      </c>
      <c r="AX856" s="13" t="s">
        <v>74</v>
      </c>
      <c r="AY856" s="157" t="s">
        <v>210</v>
      </c>
    </row>
    <row r="857" spans="2:51" s="12" customFormat="1" ht="11.25">
      <c r="B857" s="149"/>
      <c r="D857" s="150" t="s">
        <v>221</v>
      </c>
      <c r="E857" s="151" t="s">
        <v>19</v>
      </c>
      <c r="F857" s="152" t="s">
        <v>1069</v>
      </c>
      <c r="H857" s="151" t="s">
        <v>19</v>
      </c>
      <c r="I857" s="153"/>
      <c r="L857" s="149"/>
      <c r="M857" s="154"/>
      <c r="T857" s="155"/>
      <c r="AT857" s="151" t="s">
        <v>221</v>
      </c>
      <c r="AU857" s="151" t="s">
        <v>83</v>
      </c>
      <c r="AV857" s="12" t="s">
        <v>81</v>
      </c>
      <c r="AW857" s="12" t="s">
        <v>34</v>
      </c>
      <c r="AX857" s="12" t="s">
        <v>74</v>
      </c>
      <c r="AY857" s="151" t="s">
        <v>210</v>
      </c>
    </row>
    <row r="858" spans="2:51" s="13" customFormat="1" ht="11.25">
      <c r="B858" s="156"/>
      <c r="D858" s="150" t="s">
        <v>221</v>
      </c>
      <c r="E858" s="157" t="s">
        <v>19</v>
      </c>
      <c r="F858" s="158" t="s">
        <v>1070</v>
      </c>
      <c r="H858" s="159">
        <v>6.5</v>
      </c>
      <c r="I858" s="160"/>
      <c r="L858" s="156"/>
      <c r="M858" s="161"/>
      <c r="T858" s="162"/>
      <c r="AT858" s="157" t="s">
        <v>221</v>
      </c>
      <c r="AU858" s="157" t="s">
        <v>83</v>
      </c>
      <c r="AV858" s="13" t="s">
        <v>83</v>
      </c>
      <c r="AW858" s="13" t="s">
        <v>34</v>
      </c>
      <c r="AX858" s="13" t="s">
        <v>74</v>
      </c>
      <c r="AY858" s="157" t="s">
        <v>210</v>
      </c>
    </row>
    <row r="859" spans="2:51" s="13" customFormat="1" ht="11.25">
      <c r="B859" s="156"/>
      <c r="D859" s="150" t="s">
        <v>221</v>
      </c>
      <c r="E859" s="157" t="s">
        <v>19</v>
      </c>
      <c r="F859" s="158" t="s">
        <v>1071</v>
      </c>
      <c r="H859" s="159">
        <v>13.5</v>
      </c>
      <c r="I859" s="160"/>
      <c r="L859" s="156"/>
      <c r="M859" s="161"/>
      <c r="T859" s="162"/>
      <c r="AT859" s="157" t="s">
        <v>221</v>
      </c>
      <c r="AU859" s="157" t="s">
        <v>83</v>
      </c>
      <c r="AV859" s="13" t="s">
        <v>83</v>
      </c>
      <c r="AW859" s="13" t="s">
        <v>34</v>
      </c>
      <c r="AX859" s="13" t="s">
        <v>74</v>
      </c>
      <c r="AY859" s="157" t="s">
        <v>210</v>
      </c>
    </row>
    <row r="860" spans="2:51" s="13" customFormat="1" ht="11.25">
      <c r="B860" s="156"/>
      <c r="D860" s="150" t="s">
        <v>221</v>
      </c>
      <c r="E860" s="157" t="s">
        <v>19</v>
      </c>
      <c r="F860" s="158" t="s">
        <v>1072</v>
      </c>
      <c r="H860" s="159">
        <v>37.5</v>
      </c>
      <c r="I860" s="160"/>
      <c r="L860" s="156"/>
      <c r="M860" s="161"/>
      <c r="T860" s="162"/>
      <c r="AT860" s="157" t="s">
        <v>221</v>
      </c>
      <c r="AU860" s="157" t="s">
        <v>83</v>
      </c>
      <c r="AV860" s="13" t="s">
        <v>83</v>
      </c>
      <c r="AW860" s="13" t="s">
        <v>34</v>
      </c>
      <c r="AX860" s="13" t="s">
        <v>74</v>
      </c>
      <c r="AY860" s="157" t="s">
        <v>210</v>
      </c>
    </row>
    <row r="861" spans="2:51" s="12" customFormat="1" ht="11.25">
      <c r="B861" s="149"/>
      <c r="D861" s="150" t="s">
        <v>221</v>
      </c>
      <c r="E861" s="151" t="s">
        <v>19</v>
      </c>
      <c r="F861" s="152" t="s">
        <v>1073</v>
      </c>
      <c r="H861" s="151" t="s">
        <v>19</v>
      </c>
      <c r="I861" s="153"/>
      <c r="L861" s="149"/>
      <c r="M861" s="154"/>
      <c r="T861" s="155"/>
      <c r="AT861" s="151" t="s">
        <v>221</v>
      </c>
      <c r="AU861" s="151" t="s">
        <v>83</v>
      </c>
      <c r="AV861" s="12" t="s">
        <v>81</v>
      </c>
      <c r="AW861" s="12" t="s">
        <v>34</v>
      </c>
      <c r="AX861" s="12" t="s">
        <v>74</v>
      </c>
      <c r="AY861" s="151" t="s">
        <v>210</v>
      </c>
    </row>
    <row r="862" spans="2:51" s="13" customFormat="1" ht="11.25">
      <c r="B862" s="156"/>
      <c r="D862" s="150" t="s">
        <v>221</v>
      </c>
      <c r="E862" s="157" t="s">
        <v>19</v>
      </c>
      <c r="F862" s="158" t="s">
        <v>1074</v>
      </c>
      <c r="H862" s="159">
        <v>14</v>
      </c>
      <c r="I862" s="160"/>
      <c r="L862" s="156"/>
      <c r="M862" s="161"/>
      <c r="T862" s="162"/>
      <c r="AT862" s="157" t="s">
        <v>221</v>
      </c>
      <c r="AU862" s="157" t="s">
        <v>83</v>
      </c>
      <c r="AV862" s="13" t="s">
        <v>83</v>
      </c>
      <c r="AW862" s="13" t="s">
        <v>34</v>
      </c>
      <c r="AX862" s="13" t="s">
        <v>74</v>
      </c>
      <c r="AY862" s="157" t="s">
        <v>210</v>
      </c>
    </row>
    <row r="863" spans="2:51" s="13" customFormat="1" ht="11.25">
      <c r="B863" s="156"/>
      <c r="D863" s="150" t="s">
        <v>221</v>
      </c>
      <c r="E863" s="157" t="s">
        <v>19</v>
      </c>
      <c r="F863" s="158" t="s">
        <v>1075</v>
      </c>
      <c r="H863" s="159">
        <v>17.5</v>
      </c>
      <c r="I863" s="160"/>
      <c r="L863" s="156"/>
      <c r="M863" s="161"/>
      <c r="T863" s="162"/>
      <c r="AT863" s="157" t="s">
        <v>221</v>
      </c>
      <c r="AU863" s="157" t="s">
        <v>83</v>
      </c>
      <c r="AV863" s="13" t="s">
        <v>83</v>
      </c>
      <c r="AW863" s="13" t="s">
        <v>34</v>
      </c>
      <c r="AX863" s="13" t="s">
        <v>74</v>
      </c>
      <c r="AY863" s="157" t="s">
        <v>210</v>
      </c>
    </row>
    <row r="864" spans="2:51" s="12" customFormat="1" ht="11.25">
      <c r="B864" s="149"/>
      <c r="D864" s="150" t="s">
        <v>221</v>
      </c>
      <c r="E864" s="151" t="s">
        <v>19</v>
      </c>
      <c r="F864" s="152" t="s">
        <v>1076</v>
      </c>
      <c r="H864" s="151" t="s">
        <v>19</v>
      </c>
      <c r="I864" s="153"/>
      <c r="L864" s="149"/>
      <c r="M864" s="154"/>
      <c r="T864" s="155"/>
      <c r="AT864" s="151" t="s">
        <v>221</v>
      </c>
      <c r="AU864" s="151" t="s">
        <v>83</v>
      </c>
      <c r="AV864" s="12" t="s">
        <v>81</v>
      </c>
      <c r="AW864" s="12" t="s">
        <v>34</v>
      </c>
      <c r="AX864" s="12" t="s">
        <v>74</v>
      </c>
      <c r="AY864" s="151" t="s">
        <v>210</v>
      </c>
    </row>
    <row r="865" spans="2:51" s="13" customFormat="1" ht="11.25">
      <c r="B865" s="156"/>
      <c r="D865" s="150" t="s">
        <v>221</v>
      </c>
      <c r="E865" s="157" t="s">
        <v>19</v>
      </c>
      <c r="F865" s="158" t="s">
        <v>1077</v>
      </c>
      <c r="H865" s="159">
        <v>18</v>
      </c>
      <c r="I865" s="160"/>
      <c r="L865" s="156"/>
      <c r="M865" s="161"/>
      <c r="T865" s="162"/>
      <c r="AT865" s="157" t="s">
        <v>221</v>
      </c>
      <c r="AU865" s="157" t="s">
        <v>83</v>
      </c>
      <c r="AV865" s="13" t="s">
        <v>83</v>
      </c>
      <c r="AW865" s="13" t="s">
        <v>34</v>
      </c>
      <c r="AX865" s="13" t="s">
        <v>74</v>
      </c>
      <c r="AY865" s="157" t="s">
        <v>210</v>
      </c>
    </row>
    <row r="866" spans="2:51" s="13" customFormat="1" ht="11.25">
      <c r="B866" s="156"/>
      <c r="D866" s="150" t="s">
        <v>221</v>
      </c>
      <c r="E866" s="157" t="s">
        <v>19</v>
      </c>
      <c r="F866" s="158" t="s">
        <v>1077</v>
      </c>
      <c r="H866" s="159">
        <v>18</v>
      </c>
      <c r="I866" s="160"/>
      <c r="L866" s="156"/>
      <c r="M866" s="161"/>
      <c r="T866" s="162"/>
      <c r="AT866" s="157" t="s">
        <v>221</v>
      </c>
      <c r="AU866" s="157" t="s">
        <v>83</v>
      </c>
      <c r="AV866" s="13" t="s">
        <v>83</v>
      </c>
      <c r="AW866" s="13" t="s">
        <v>34</v>
      </c>
      <c r="AX866" s="13" t="s">
        <v>74</v>
      </c>
      <c r="AY866" s="157" t="s">
        <v>210</v>
      </c>
    </row>
    <row r="867" spans="2:51" s="12" customFormat="1" ht="11.25">
      <c r="B867" s="149"/>
      <c r="D867" s="150" t="s">
        <v>221</v>
      </c>
      <c r="E867" s="151" t="s">
        <v>19</v>
      </c>
      <c r="F867" s="152" t="s">
        <v>1078</v>
      </c>
      <c r="H867" s="151" t="s">
        <v>19</v>
      </c>
      <c r="I867" s="153"/>
      <c r="L867" s="149"/>
      <c r="M867" s="154"/>
      <c r="T867" s="155"/>
      <c r="AT867" s="151" t="s">
        <v>221</v>
      </c>
      <c r="AU867" s="151" t="s">
        <v>83</v>
      </c>
      <c r="AV867" s="12" t="s">
        <v>81</v>
      </c>
      <c r="AW867" s="12" t="s">
        <v>34</v>
      </c>
      <c r="AX867" s="12" t="s">
        <v>74</v>
      </c>
      <c r="AY867" s="151" t="s">
        <v>210</v>
      </c>
    </row>
    <row r="868" spans="2:51" s="13" customFormat="1" ht="11.25">
      <c r="B868" s="156"/>
      <c r="D868" s="150" t="s">
        <v>221</v>
      </c>
      <c r="E868" s="157" t="s">
        <v>19</v>
      </c>
      <c r="F868" s="158" t="s">
        <v>1079</v>
      </c>
      <c r="H868" s="159">
        <v>27</v>
      </c>
      <c r="I868" s="160"/>
      <c r="L868" s="156"/>
      <c r="M868" s="161"/>
      <c r="T868" s="162"/>
      <c r="AT868" s="157" t="s">
        <v>221</v>
      </c>
      <c r="AU868" s="157" t="s">
        <v>83</v>
      </c>
      <c r="AV868" s="13" t="s">
        <v>83</v>
      </c>
      <c r="AW868" s="13" t="s">
        <v>34</v>
      </c>
      <c r="AX868" s="13" t="s">
        <v>74</v>
      </c>
      <c r="AY868" s="157" t="s">
        <v>210</v>
      </c>
    </row>
    <row r="869" spans="2:51" s="15" customFormat="1" ht="11.25">
      <c r="B869" s="170"/>
      <c r="D869" s="150" t="s">
        <v>221</v>
      </c>
      <c r="E869" s="171" t="s">
        <v>19</v>
      </c>
      <c r="F869" s="172" t="s">
        <v>236</v>
      </c>
      <c r="H869" s="173">
        <v>179</v>
      </c>
      <c r="I869" s="174"/>
      <c r="L869" s="170"/>
      <c r="M869" s="175"/>
      <c r="T869" s="176"/>
      <c r="AT869" s="171" t="s">
        <v>221</v>
      </c>
      <c r="AU869" s="171" t="s">
        <v>83</v>
      </c>
      <c r="AV869" s="15" t="s">
        <v>217</v>
      </c>
      <c r="AW869" s="15" t="s">
        <v>34</v>
      </c>
      <c r="AX869" s="15" t="s">
        <v>81</v>
      </c>
      <c r="AY869" s="171" t="s">
        <v>210</v>
      </c>
    </row>
    <row r="870" spans="2:65" s="1" customFormat="1" ht="16.5" customHeight="1">
      <c r="B870" s="33"/>
      <c r="C870" s="177" t="s">
        <v>1080</v>
      </c>
      <c r="D870" s="177" t="s">
        <v>424</v>
      </c>
      <c r="E870" s="178" t="s">
        <v>1039</v>
      </c>
      <c r="F870" s="179" t="s">
        <v>993</v>
      </c>
      <c r="G870" s="180" t="s">
        <v>215</v>
      </c>
      <c r="H870" s="181">
        <v>3.142</v>
      </c>
      <c r="I870" s="182"/>
      <c r="J870" s="183">
        <f>ROUND(I870*H870,2)</f>
        <v>0</v>
      </c>
      <c r="K870" s="179" t="s">
        <v>216</v>
      </c>
      <c r="L870" s="184"/>
      <c r="M870" s="185" t="s">
        <v>19</v>
      </c>
      <c r="N870" s="186" t="s">
        <v>45</v>
      </c>
      <c r="P870" s="141">
        <f>O870*H870</f>
        <v>0</v>
      </c>
      <c r="Q870" s="141">
        <v>0.55</v>
      </c>
      <c r="R870" s="141">
        <f>Q870*H870</f>
        <v>1.7281000000000002</v>
      </c>
      <c r="S870" s="141">
        <v>0</v>
      </c>
      <c r="T870" s="142">
        <f>S870*H870</f>
        <v>0</v>
      </c>
      <c r="AR870" s="143" t="s">
        <v>498</v>
      </c>
      <c r="AT870" s="143" t="s">
        <v>424</v>
      </c>
      <c r="AU870" s="143" t="s">
        <v>83</v>
      </c>
      <c r="AY870" s="18" t="s">
        <v>210</v>
      </c>
      <c r="BE870" s="144">
        <f>IF(N870="základní",J870,0)</f>
        <v>0</v>
      </c>
      <c r="BF870" s="144">
        <f>IF(N870="snížená",J870,0)</f>
        <v>0</v>
      </c>
      <c r="BG870" s="144">
        <f>IF(N870="zákl. přenesená",J870,0)</f>
        <v>0</v>
      </c>
      <c r="BH870" s="144">
        <f>IF(N870="sníž. přenesená",J870,0)</f>
        <v>0</v>
      </c>
      <c r="BI870" s="144">
        <f>IF(N870="nulová",J870,0)</f>
        <v>0</v>
      </c>
      <c r="BJ870" s="18" t="s">
        <v>81</v>
      </c>
      <c r="BK870" s="144">
        <f>ROUND(I870*H870,2)</f>
        <v>0</v>
      </c>
      <c r="BL870" s="18" t="s">
        <v>368</v>
      </c>
      <c r="BM870" s="143" t="s">
        <v>1081</v>
      </c>
    </row>
    <row r="871" spans="2:51" s="12" customFormat="1" ht="11.25">
      <c r="B871" s="149"/>
      <c r="D871" s="150" t="s">
        <v>221</v>
      </c>
      <c r="E871" s="151" t="s">
        <v>19</v>
      </c>
      <c r="F871" s="152" t="s">
        <v>852</v>
      </c>
      <c r="H871" s="151" t="s">
        <v>19</v>
      </c>
      <c r="I871" s="153"/>
      <c r="L871" s="149"/>
      <c r="M871" s="154"/>
      <c r="T871" s="155"/>
      <c r="AT871" s="151" t="s">
        <v>221</v>
      </c>
      <c r="AU871" s="151" t="s">
        <v>83</v>
      </c>
      <c r="AV871" s="12" t="s">
        <v>81</v>
      </c>
      <c r="AW871" s="12" t="s">
        <v>34</v>
      </c>
      <c r="AX871" s="12" t="s">
        <v>74</v>
      </c>
      <c r="AY871" s="151" t="s">
        <v>210</v>
      </c>
    </row>
    <row r="872" spans="2:51" s="12" customFormat="1" ht="11.25">
      <c r="B872" s="149"/>
      <c r="D872" s="150" t="s">
        <v>221</v>
      </c>
      <c r="E872" s="151" t="s">
        <v>19</v>
      </c>
      <c r="F872" s="152" t="s">
        <v>853</v>
      </c>
      <c r="H872" s="151" t="s">
        <v>19</v>
      </c>
      <c r="I872" s="153"/>
      <c r="L872" s="149"/>
      <c r="M872" s="154"/>
      <c r="T872" s="155"/>
      <c r="AT872" s="151" t="s">
        <v>221</v>
      </c>
      <c r="AU872" s="151" t="s">
        <v>83</v>
      </c>
      <c r="AV872" s="12" t="s">
        <v>81</v>
      </c>
      <c r="AW872" s="12" t="s">
        <v>34</v>
      </c>
      <c r="AX872" s="12" t="s">
        <v>74</v>
      </c>
      <c r="AY872" s="151" t="s">
        <v>210</v>
      </c>
    </row>
    <row r="873" spans="2:51" s="12" customFormat="1" ht="11.25">
      <c r="B873" s="149"/>
      <c r="D873" s="150" t="s">
        <v>221</v>
      </c>
      <c r="E873" s="151" t="s">
        <v>19</v>
      </c>
      <c r="F873" s="152" t="s">
        <v>1082</v>
      </c>
      <c r="H873" s="151" t="s">
        <v>19</v>
      </c>
      <c r="I873" s="153"/>
      <c r="L873" s="149"/>
      <c r="M873" s="154"/>
      <c r="T873" s="155"/>
      <c r="AT873" s="151" t="s">
        <v>221</v>
      </c>
      <c r="AU873" s="151" t="s">
        <v>83</v>
      </c>
      <c r="AV873" s="12" t="s">
        <v>81</v>
      </c>
      <c r="AW873" s="12" t="s">
        <v>34</v>
      </c>
      <c r="AX873" s="12" t="s">
        <v>74</v>
      </c>
      <c r="AY873" s="151" t="s">
        <v>210</v>
      </c>
    </row>
    <row r="874" spans="2:51" s="13" customFormat="1" ht="11.25">
      <c r="B874" s="156"/>
      <c r="D874" s="150" t="s">
        <v>221</v>
      </c>
      <c r="E874" s="157" t="s">
        <v>19</v>
      </c>
      <c r="F874" s="158" t="s">
        <v>1083</v>
      </c>
      <c r="H874" s="159">
        <v>0.192</v>
      </c>
      <c r="I874" s="160"/>
      <c r="L874" s="156"/>
      <c r="M874" s="161"/>
      <c r="T874" s="162"/>
      <c r="AT874" s="157" t="s">
        <v>221</v>
      </c>
      <c r="AU874" s="157" t="s">
        <v>83</v>
      </c>
      <c r="AV874" s="13" t="s">
        <v>83</v>
      </c>
      <c r="AW874" s="13" t="s">
        <v>34</v>
      </c>
      <c r="AX874" s="13" t="s">
        <v>74</v>
      </c>
      <c r="AY874" s="157" t="s">
        <v>210</v>
      </c>
    </row>
    <row r="875" spans="2:51" s="13" customFormat="1" ht="11.25">
      <c r="B875" s="156"/>
      <c r="D875" s="150" t="s">
        <v>221</v>
      </c>
      <c r="E875" s="157" t="s">
        <v>19</v>
      </c>
      <c r="F875" s="158" t="s">
        <v>1084</v>
      </c>
      <c r="H875" s="159">
        <v>0.154</v>
      </c>
      <c r="I875" s="160"/>
      <c r="L875" s="156"/>
      <c r="M875" s="161"/>
      <c r="T875" s="162"/>
      <c r="AT875" s="157" t="s">
        <v>221</v>
      </c>
      <c r="AU875" s="157" t="s">
        <v>83</v>
      </c>
      <c r="AV875" s="13" t="s">
        <v>83</v>
      </c>
      <c r="AW875" s="13" t="s">
        <v>34</v>
      </c>
      <c r="AX875" s="13" t="s">
        <v>74</v>
      </c>
      <c r="AY875" s="157" t="s">
        <v>210</v>
      </c>
    </row>
    <row r="876" spans="2:51" s="13" customFormat="1" ht="11.25">
      <c r="B876" s="156"/>
      <c r="D876" s="150" t="s">
        <v>221</v>
      </c>
      <c r="E876" s="157" t="s">
        <v>19</v>
      </c>
      <c r="F876" s="158" t="s">
        <v>1085</v>
      </c>
      <c r="H876" s="159">
        <v>0.115</v>
      </c>
      <c r="I876" s="160"/>
      <c r="L876" s="156"/>
      <c r="M876" s="161"/>
      <c r="T876" s="162"/>
      <c r="AT876" s="157" t="s">
        <v>221</v>
      </c>
      <c r="AU876" s="157" t="s">
        <v>83</v>
      </c>
      <c r="AV876" s="13" t="s">
        <v>83</v>
      </c>
      <c r="AW876" s="13" t="s">
        <v>34</v>
      </c>
      <c r="AX876" s="13" t="s">
        <v>74</v>
      </c>
      <c r="AY876" s="157" t="s">
        <v>210</v>
      </c>
    </row>
    <row r="877" spans="2:51" s="12" customFormat="1" ht="11.25">
      <c r="B877" s="149"/>
      <c r="D877" s="150" t="s">
        <v>221</v>
      </c>
      <c r="E877" s="151" t="s">
        <v>19</v>
      </c>
      <c r="F877" s="152" t="s">
        <v>1069</v>
      </c>
      <c r="H877" s="151" t="s">
        <v>19</v>
      </c>
      <c r="I877" s="153"/>
      <c r="L877" s="149"/>
      <c r="M877" s="154"/>
      <c r="T877" s="155"/>
      <c r="AT877" s="151" t="s">
        <v>221</v>
      </c>
      <c r="AU877" s="151" t="s">
        <v>83</v>
      </c>
      <c r="AV877" s="12" t="s">
        <v>81</v>
      </c>
      <c r="AW877" s="12" t="s">
        <v>34</v>
      </c>
      <c r="AX877" s="12" t="s">
        <v>74</v>
      </c>
      <c r="AY877" s="151" t="s">
        <v>210</v>
      </c>
    </row>
    <row r="878" spans="2:51" s="13" customFormat="1" ht="11.25">
      <c r="B878" s="156"/>
      <c r="D878" s="150" t="s">
        <v>221</v>
      </c>
      <c r="E878" s="157" t="s">
        <v>19</v>
      </c>
      <c r="F878" s="158" t="s">
        <v>1086</v>
      </c>
      <c r="H878" s="159">
        <v>0.134</v>
      </c>
      <c r="I878" s="160"/>
      <c r="L878" s="156"/>
      <c r="M878" s="161"/>
      <c r="T878" s="162"/>
      <c r="AT878" s="157" t="s">
        <v>221</v>
      </c>
      <c r="AU878" s="157" t="s">
        <v>83</v>
      </c>
      <c r="AV878" s="13" t="s">
        <v>83</v>
      </c>
      <c r="AW878" s="13" t="s">
        <v>34</v>
      </c>
      <c r="AX878" s="13" t="s">
        <v>74</v>
      </c>
      <c r="AY878" s="157" t="s">
        <v>210</v>
      </c>
    </row>
    <row r="879" spans="2:51" s="13" customFormat="1" ht="11.25">
      <c r="B879" s="156"/>
      <c r="D879" s="150" t="s">
        <v>221</v>
      </c>
      <c r="E879" s="157" t="s">
        <v>19</v>
      </c>
      <c r="F879" s="158" t="s">
        <v>1087</v>
      </c>
      <c r="H879" s="159">
        <v>0.269</v>
      </c>
      <c r="I879" s="160"/>
      <c r="L879" s="156"/>
      <c r="M879" s="161"/>
      <c r="T879" s="162"/>
      <c r="AT879" s="157" t="s">
        <v>221</v>
      </c>
      <c r="AU879" s="157" t="s">
        <v>83</v>
      </c>
      <c r="AV879" s="13" t="s">
        <v>83</v>
      </c>
      <c r="AW879" s="13" t="s">
        <v>34</v>
      </c>
      <c r="AX879" s="13" t="s">
        <v>74</v>
      </c>
      <c r="AY879" s="157" t="s">
        <v>210</v>
      </c>
    </row>
    <row r="880" spans="2:51" s="13" customFormat="1" ht="11.25">
      <c r="B880" s="156"/>
      <c r="D880" s="150" t="s">
        <v>221</v>
      </c>
      <c r="E880" s="157" t="s">
        <v>19</v>
      </c>
      <c r="F880" s="158" t="s">
        <v>1088</v>
      </c>
      <c r="H880" s="159">
        <v>0.672</v>
      </c>
      <c r="I880" s="160"/>
      <c r="L880" s="156"/>
      <c r="M880" s="161"/>
      <c r="T880" s="162"/>
      <c r="AT880" s="157" t="s">
        <v>221</v>
      </c>
      <c r="AU880" s="157" t="s">
        <v>83</v>
      </c>
      <c r="AV880" s="13" t="s">
        <v>83</v>
      </c>
      <c r="AW880" s="13" t="s">
        <v>34</v>
      </c>
      <c r="AX880" s="13" t="s">
        <v>74</v>
      </c>
      <c r="AY880" s="157" t="s">
        <v>210</v>
      </c>
    </row>
    <row r="881" spans="2:51" s="12" customFormat="1" ht="11.25">
      <c r="B881" s="149"/>
      <c r="D881" s="150" t="s">
        <v>221</v>
      </c>
      <c r="E881" s="151" t="s">
        <v>19</v>
      </c>
      <c r="F881" s="152" t="s">
        <v>1073</v>
      </c>
      <c r="H881" s="151" t="s">
        <v>19</v>
      </c>
      <c r="I881" s="153"/>
      <c r="L881" s="149"/>
      <c r="M881" s="154"/>
      <c r="T881" s="155"/>
      <c r="AT881" s="151" t="s">
        <v>221</v>
      </c>
      <c r="AU881" s="151" t="s">
        <v>83</v>
      </c>
      <c r="AV881" s="12" t="s">
        <v>81</v>
      </c>
      <c r="AW881" s="12" t="s">
        <v>34</v>
      </c>
      <c r="AX881" s="12" t="s">
        <v>74</v>
      </c>
      <c r="AY881" s="151" t="s">
        <v>210</v>
      </c>
    </row>
    <row r="882" spans="2:51" s="13" customFormat="1" ht="11.25">
      <c r="B882" s="156"/>
      <c r="D882" s="150" t="s">
        <v>221</v>
      </c>
      <c r="E882" s="157" t="s">
        <v>19</v>
      </c>
      <c r="F882" s="158" t="s">
        <v>1089</v>
      </c>
      <c r="H882" s="159">
        <v>0.235</v>
      </c>
      <c r="I882" s="160"/>
      <c r="L882" s="156"/>
      <c r="M882" s="161"/>
      <c r="T882" s="162"/>
      <c r="AT882" s="157" t="s">
        <v>221</v>
      </c>
      <c r="AU882" s="157" t="s">
        <v>83</v>
      </c>
      <c r="AV882" s="13" t="s">
        <v>83</v>
      </c>
      <c r="AW882" s="13" t="s">
        <v>34</v>
      </c>
      <c r="AX882" s="13" t="s">
        <v>74</v>
      </c>
      <c r="AY882" s="157" t="s">
        <v>210</v>
      </c>
    </row>
    <row r="883" spans="2:51" s="13" customFormat="1" ht="11.25">
      <c r="B883" s="156"/>
      <c r="D883" s="150" t="s">
        <v>221</v>
      </c>
      <c r="E883" s="157" t="s">
        <v>19</v>
      </c>
      <c r="F883" s="158" t="s">
        <v>1090</v>
      </c>
      <c r="H883" s="159">
        <v>0.274</v>
      </c>
      <c r="I883" s="160"/>
      <c r="L883" s="156"/>
      <c r="M883" s="161"/>
      <c r="T883" s="162"/>
      <c r="AT883" s="157" t="s">
        <v>221</v>
      </c>
      <c r="AU883" s="157" t="s">
        <v>83</v>
      </c>
      <c r="AV883" s="13" t="s">
        <v>83</v>
      </c>
      <c r="AW883" s="13" t="s">
        <v>34</v>
      </c>
      <c r="AX883" s="13" t="s">
        <v>74</v>
      </c>
      <c r="AY883" s="157" t="s">
        <v>210</v>
      </c>
    </row>
    <row r="884" spans="2:51" s="12" customFormat="1" ht="11.25">
      <c r="B884" s="149"/>
      <c r="D884" s="150" t="s">
        <v>221</v>
      </c>
      <c r="E884" s="151" t="s">
        <v>19</v>
      </c>
      <c r="F884" s="152" t="s">
        <v>1076</v>
      </c>
      <c r="H884" s="151" t="s">
        <v>19</v>
      </c>
      <c r="I884" s="153"/>
      <c r="L884" s="149"/>
      <c r="M884" s="154"/>
      <c r="T884" s="155"/>
      <c r="AT884" s="151" t="s">
        <v>221</v>
      </c>
      <c r="AU884" s="151" t="s">
        <v>83</v>
      </c>
      <c r="AV884" s="12" t="s">
        <v>81</v>
      </c>
      <c r="AW884" s="12" t="s">
        <v>34</v>
      </c>
      <c r="AX884" s="12" t="s">
        <v>74</v>
      </c>
      <c r="AY884" s="151" t="s">
        <v>210</v>
      </c>
    </row>
    <row r="885" spans="2:51" s="13" customFormat="1" ht="11.25">
      <c r="B885" s="156"/>
      <c r="D885" s="150" t="s">
        <v>221</v>
      </c>
      <c r="E885" s="157" t="s">
        <v>19</v>
      </c>
      <c r="F885" s="158" t="s">
        <v>1091</v>
      </c>
      <c r="H885" s="159">
        <v>0.314</v>
      </c>
      <c r="I885" s="160"/>
      <c r="L885" s="156"/>
      <c r="M885" s="161"/>
      <c r="T885" s="162"/>
      <c r="AT885" s="157" t="s">
        <v>221</v>
      </c>
      <c r="AU885" s="157" t="s">
        <v>83</v>
      </c>
      <c r="AV885" s="13" t="s">
        <v>83</v>
      </c>
      <c r="AW885" s="13" t="s">
        <v>34</v>
      </c>
      <c r="AX885" s="13" t="s">
        <v>74</v>
      </c>
      <c r="AY885" s="157" t="s">
        <v>210</v>
      </c>
    </row>
    <row r="886" spans="2:51" s="13" customFormat="1" ht="11.25">
      <c r="B886" s="156"/>
      <c r="D886" s="150" t="s">
        <v>221</v>
      </c>
      <c r="E886" s="157" t="s">
        <v>19</v>
      </c>
      <c r="F886" s="158" t="s">
        <v>1092</v>
      </c>
      <c r="H886" s="159">
        <v>0.23</v>
      </c>
      <c r="I886" s="160"/>
      <c r="L886" s="156"/>
      <c r="M886" s="161"/>
      <c r="T886" s="162"/>
      <c r="AT886" s="157" t="s">
        <v>221</v>
      </c>
      <c r="AU886" s="157" t="s">
        <v>83</v>
      </c>
      <c r="AV886" s="13" t="s">
        <v>83</v>
      </c>
      <c r="AW886" s="13" t="s">
        <v>34</v>
      </c>
      <c r="AX886" s="13" t="s">
        <v>74</v>
      </c>
      <c r="AY886" s="157" t="s">
        <v>210</v>
      </c>
    </row>
    <row r="887" spans="2:51" s="12" customFormat="1" ht="11.25">
      <c r="B887" s="149"/>
      <c r="D887" s="150" t="s">
        <v>221</v>
      </c>
      <c r="E887" s="151" t="s">
        <v>19</v>
      </c>
      <c r="F887" s="152" t="s">
        <v>1078</v>
      </c>
      <c r="H887" s="151" t="s">
        <v>19</v>
      </c>
      <c r="I887" s="153"/>
      <c r="L887" s="149"/>
      <c r="M887" s="154"/>
      <c r="T887" s="155"/>
      <c r="AT887" s="151" t="s">
        <v>221</v>
      </c>
      <c r="AU887" s="151" t="s">
        <v>83</v>
      </c>
      <c r="AV887" s="12" t="s">
        <v>81</v>
      </c>
      <c r="AW887" s="12" t="s">
        <v>34</v>
      </c>
      <c r="AX887" s="12" t="s">
        <v>74</v>
      </c>
      <c r="AY887" s="151" t="s">
        <v>210</v>
      </c>
    </row>
    <row r="888" spans="2:51" s="13" customFormat="1" ht="11.25">
      <c r="B888" s="156"/>
      <c r="D888" s="150" t="s">
        <v>221</v>
      </c>
      <c r="E888" s="157" t="s">
        <v>19</v>
      </c>
      <c r="F888" s="158" t="s">
        <v>1093</v>
      </c>
      <c r="H888" s="159">
        <v>0.403</v>
      </c>
      <c r="I888" s="160"/>
      <c r="L888" s="156"/>
      <c r="M888" s="161"/>
      <c r="T888" s="162"/>
      <c r="AT888" s="157" t="s">
        <v>221</v>
      </c>
      <c r="AU888" s="157" t="s">
        <v>83</v>
      </c>
      <c r="AV888" s="13" t="s">
        <v>83</v>
      </c>
      <c r="AW888" s="13" t="s">
        <v>34</v>
      </c>
      <c r="AX888" s="13" t="s">
        <v>74</v>
      </c>
      <c r="AY888" s="157" t="s">
        <v>210</v>
      </c>
    </row>
    <row r="889" spans="2:51" s="15" customFormat="1" ht="11.25">
      <c r="B889" s="170"/>
      <c r="D889" s="150" t="s">
        <v>221</v>
      </c>
      <c r="E889" s="171" t="s">
        <v>19</v>
      </c>
      <c r="F889" s="172" t="s">
        <v>236</v>
      </c>
      <c r="H889" s="173">
        <v>2.992</v>
      </c>
      <c r="I889" s="174"/>
      <c r="L889" s="170"/>
      <c r="M889" s="175"/>
      <c r="T889" s="176"/>
      <c r="AT889" s="171" t="s">
        <v>221</v>
      </c>
      <c r="AU889" s="171" t="s">
        <v>83</v>
      </c>
      <c r="AV889" s="15" t="s">
        <v>217</v>
      </c>
      <c r="AW889" s="15" t="s">
        <v>34</v>
      </c>
      <c r="AX889" s="15" t="s">
        <v>81</v>
      </c>
      <c r="AY889" s="171" t="s">
        <v>210</v>
      </c>
    </row>
    <row r="890" spans="2:51" s="13" customFormat="1" ht="11.25">
      <c r="B890" s="156"/>
      <c r="D890" s="150" t="s">
        <v>221</v>
      </c>
      <c r="F890" s="158" t="s">
        <v>1094</v>
      </c>
      <c r="H890" s="159">
        <v>3.142</v>
      </c>
      <c r="I890" s="160"/>
      <c r="L890" s="156"/>
      <c r="M890" s="161"/>
      <c r="T890" s="162"/>
      <c r="AT890" s="157" t="s">
        <v>221</v>
      </c>
      <c r="AU890" s="157" t="s">
        <v>83</v>
      </c>
      <c r="AV890" s="13" t="s">
        <v>83</v>
      </c>
      <c r="AW890" s="13" t="s">
        <v>4</v>
      </c>
      <c r="AX890" s="13" t="s">
        <v>81</v>
      </c>
      <c r="AY890" s="157" t="s">
        <v>210</v>
      </c>
    </row>
    <row r="891" spans="2:65" s="1" customFormat="1" ht="24.2" customHeight="1">
      <c r="B891" s="33"/>
      <c r="C891" s="132" t="s">
        <v>1095</v>
      </c>
      <c r="D891" s="132" t="s">
        <v>212</v>
      </c>
      <c r="E891" s="133" t="s">
        <v>1096</v>
      </c>
      <c r="F891" s="134" t="s">
        <v>1097</v>
      </c>
      <c r="G891" s="135" t="s">
        <v>417</v>
      </c>
      <c r="H891" s="136">
        <v>26.5</v>
      </c>
      <c r="I891" s="137"/>
      <c r="J891" s="138">
        <f>ROUND(I891*H891,2)</f>
        <v>0</v>
      </c>
      <c r="K891" s="134" t="s">
        <v>216</v>
      </c>
      <c r="L891" s="33"/>
      <c r="M891" s="139" t="s">
        <v>19</v>
      </c>
      <c r="N891" s="140" t="s">
        <v>45</v>
      </c>
      <c r="P891" s="141">
        <f>O891*H891</f>
        <v>0</v>
      </c>
      <c r="Q891" s="141">
        <v>9E-05</v>
      </c>
      <c r="R891" s="141">
        <f>Q891*H891</f>
        <v>0.002385</v>
      </c>
      <c r="S891" s="141">
        <v>0</v>
      </c>
      <c r="T891" s="142">
        <f>S891*H891</f>
        <v>0</v>
      </c>
      <c r="AR891" s="143" t="s">
        <v>368</v>
      </c>
      <c r="AT891" s="143" t="s">
        <v>212</v>
      </c>
      <c r="AU891" s="143" t="s">
        <v>83</v>
      </c>
      <c r="AY891" s="18" t="s">
        <v>210</v>
      </c>
      <c r="BE891" s="144">
        <f>IF(N891="základní",J891,0)</f>
        <v>0</v>
      </c>
      <c r="BF891" s="144">
        <f>IF(N891="snížená",J891,0)</f>
        <v>0</v>
      </c>
      <c r="BG891" s="144">
        <f>IF(N891="zákl. přenesená",J891,0)</f>
        <v>0</v>
      </c>
      <c r="BH891" s="144">
        <f>IF(N891="sníž. přenesená",J891,0)</f>
        <v>0</v>
      </c>
      <c r="BI891" s="144">
        <f>IF(N891="nulová",J891,0)</f>
        <v>0</v>
      </c>
      <c r="BJ891" s="18" t="s">
        <v>81</v>
      </c>
      <c r="BK891" s="144">
        <f>ROUND(I891*H891,2)</f>
        <v>0</v>
      </c>
      <c r="BL891" s="18" t="s">
        <v>368</v>
      </c>
      <c r="BM891" s="143" t="s">
        <v>1098</v>
      </c>
    </row>
    <row r="892" spans="2:47" s="1" customFormat="1" ht="11.25">
      <c r="B892" s="33"/>
      <c r="D892" s="145" t="s">
        <v>219</v>
      </c>
      <c r="F892" s="146" t="s">
        <v>1099</v>
      </c>
      <c r="I892" s="147"/>
      <c r="L892" s="33"/>
      <c r="M892" s="148"/>
      <c r="T892" s="54"/>
      <c r="AT892" s="18" t="s">
        <v>219</v>
      </c>
      <c r="AU892" s="18" t="s">
        <v>83</v>
      </c>
    </row>
    <row r="893" spans="2:51" s="12" customFormat="1" ht="11.25">
      <c r="B893" s="149"/>
      <c r="D893" s="150" t="s">
        <v>221</v>
      </c>
      <c r="E893" s="151" t="s">
        <v>19</v>
      </c>
      <c r="F893" s="152" t="s">
        <v>852</v>
      </c>
      <c r="H893" s="151" t="s">
        <v>19</v>
      </c>
      <c r="I893" s="153"/>
      <c r="L893" s="149"/>
      <c r="M893" s="154"/>
      <c r="T893" s="155"/>
      <c r="AT893" s="151" t="s">
        <v>221</v>
      </c>
      <c r="AU893" s="151" t="s">
        <v>83</v>
      </c>
      <c r="AV893" s="12" t="s">
        <v>81</v>
      </c>
      <c r="AW893" s="12" t="s">
        <v>34</v>
      </c>
      <c r="AX893" s="12" t="s">
        <v>74</v>
      </c>
      <c r="AY893" s="151" t="s">
        <v>210</v>
      </c>
    </row>
    <row r="894" spans="2:51" s="12" customFormat="1" ht="11.25">
      <c r="B894" s="149"/>
      <c r="D894" s="150" t="s">
        <v>221</v>
      </c>
      <c r="E894" s="151" t="s">
        <v>19</v>
      </c>
      <c r="F894" s="152" t="s">
        <v>853</v>
      </c>
      <c r="H894" s="151" t="s">
        <v>19</v>
      </c>
      <c r="I894" s="153"/>
      <c r="L894" s="149"/>
      <c r="M894" s="154"/>
      <c r="T894" s="155"/>
      <c r="AT894" s="151" t="s">
        <v>221</v>
      </c>
      <c r="AU894" s="151" t="s">
        <v>83</v>
      </c>
      <c r="AV894" s="12" t="s">
        <v>81</v>
      </c>
      <c r="AW894" s="12" t="s">
        <v>34</v>
      </c>
      <c r="AX894" s="12" t="s">
        <v>74</v>
      </c>
      <c r="AY894" s="151" t="s">
        <v>210</v>
      </c>
    </row>
    <row r="895" spans="2:51" s="12" customFormat="1" ht="11.25">
      <c r="B895" s="149"/>
      <c r="D895" s="150" t="s">
        <v>221</v>
      </c>
      <c r="E895" s="151" t="s">
        <v>19</v>
      </c>
      <c r="F895" s="152" t="s">
        <v>1100</v>
      </c>
      <c r="H895" s="151" t="s">
        <v>19</v>
      </c>
      <c r="I895" s="153"/>
      <c r="L895" s="149"/>
      <c r="M895" s="154"/>
      <c r="T895" s="155"/>
      <c r="AT895" s="151" t="s">
        <v>221</v>
      </c>
      <c r="AU895" s="151" t="s">
        <v>83</v>
      </c>
      <c r="AV895" s="12" t="s">
        <v>81</v>
      </c>
      <c r="AW895" s="12" t="s">
        <v>34</v>
      </c>
      <c r="AX895" s="12" t="s">
        <v>74</v>
      </c>
      <c r="AY895" s="151" t="s">
        <v>210</v>
      </c>
    </row>
    <row r="896" spans="2:51" s="13" customFormat="1" ht="11.25">
      <c r="B896" s="156"/>
      <c r="D896" s="150" t="s">
        <v>221</v>
      </c>
      <c r="E896" s="157" t="s">
        <v>19</v>
      </c>
      <c r="F896" s="158" t="s">
        <v>1101</v>
      </c>
      <c r="H896" s="159">
        <v>13</v>
      </c>
      <c r="I896" s="160"/>
      <c r="L896" s="156"/>
      <c r="M896" s="161"/>
      <c r="T896" s="162"/>
      <c r="AT896" s="157" t="s">
        <v>221</v>
      </c>
      <c r="AU896" s="157" t="s">
        <v>83</v>
      </c>
      <c r="AV896" s="13" t="s">
        <v>83</v>
      </c>
      <c r="AW896" s="13" t="s">
        <v>34</v>
      </c>
      <c r="AX896" s="13" t="s">
        <v>74</v>
      </c>
      <c r="AY896" s="157" t="s">
        <v>210</v>
      </c>
    </row>
    <row r="897" spans="2:51" s="12" customFormat="1" ht="11.25">
      <c r="B897" s="149"/>
      <c r="D897" s="150" t="s">
        <v>221</v>
      </c>
      <c r="E897" s="151" t="s">
        <v>19</v>
      </c>
      <c r="F897" s="152" t="s">
        <v>1102</v>
      </c>
      <c r="H897" s="151" t="s">
        <v>19</v>
      </c>
      <c r="I897" s="153"/>
      <c r="L897" s="149"/>
      <c r="M897" s="154"/>
      <c r="T897" s="155"/>
      <c r="AT897" s="151" t="s">
        <v>221</v>
      </c>
      <c r="AU897" s="151" t="s">
        <v>83</v>
      </c>
      <c r="AV897" s="12" t="s">
        <v>81</v>
      </c>
      <c r="AW897" s="12" t="s">
        <v>34</v>
      </c>
      <c r="AX897" s="12" t="s">
        <v>74</v>
      </c>
      <c r="AY897" s="151" t="s">
        <v>210</v>
      </c>
    </row>
    <row r="898" spans="2:51" s="13" customFormat="1" ht="11.25">
      <c r="B898" s="156"/>
      <c r="D898" s="150" t="s">
        <v>221</v>
      </c>
      <c r="E898" s="157" t="s">
        <v>19</v>
      </c>
      <c r="F898" s="158" t="s">
        <v>1071</v>
      </c>
      <c r="H898" s="159">
        <v>13.5</v>
      </c>
      <c r="I898" s="160"/>
      <c r="L898" s="156"/>
      <c r="M898" s="161"/>
      <c r="T898" s="162"/>
      <c r="AT898" s="157" t="s">
        <v>221</v>
      </c>
      <c r="AU898" s="157" t="s">
        <v>83</v>
      </c>
      <c r="AV898" s="13" t="s">
        <v>83</v>
      </c>
      <c r="AW898" s="13" t="s">
        <v>34</v>
      </c>
      <c r="AX898" s="13" t="s">
        <v>74</v>
      </c>
      <c r="AY898" s="157" t="s">
        <v>210</v>
      </c>
    </row>
    <row r="899" spans="2:51" s="15" customFormat="1" ht="11.25">
      <c r="B899" s="170"/>
      <c r="D899" s="150" t="s">
        <v>221</v>
      </c>
      <c r="E899" s="171" t="s">
        <v>19</v>
      </c>
      <c r="F899" s="172" t="s">
        <v>236</v>
      </c>
      <c r="H899" s="173">
        <v>26.5</v>
      </c>
      <c r="I899" s="174"/>
      <c r="L899" s="170"/>
      <c r="M899" s="175"/>
      <c r="T899" s="176"/>
      <c r="AT899" s="171" t="s">
        <v>221</v>
      </c>
      <c r="AU899" s="171" t="s">
        <v>83</v>
      </c>
      <c r="AV899" s="15" t="s">
        <v>217</v>
      </c>
      <c r="AW899" s="15" t="s">
        <v>34</v>
      </c>
      <c r="AX899" s="15" t="s">
        <v>81</v>
      </c>
      <c r="AY899" s="171" t="s">
        <v>210</v>
      </c>
    </row>
    <row r="900" spans="2:65" s="1" customFormat="1" ht="16.5" customHeight="1">
      <c r="B900" s="33"/>
      <c r="C900" s="177" t="s">
        <v>1103</v>
      </c>
      <c r="D900" s="177" t="s">
        <v>424</v>
      </c>
      <c r="E900" s="178" t="s">
        <v>1104</v>
      </c>
      <c r="F900" s="179" t="s">
        <v>995</v>
      </c>
      <c r="G900" s="180" t="s">
        <v>215</v>
      </c>
      <c r="H900" s="181">
        <v>0.68</v>
      </c>
      <c r="I900" s="182"/>
      <c r="J900" s="183">
        <f>ROUND(I900*H900,2)</f>
        <v>0</v>
      </c>
      <c r="K900" s="179" t="s">
        <v>216</v>
      </c>
      <c r="L900" s="184"/>
      <c r="M900" s="185" t="s">
        <v>19</v>
      </c>
      <c r="N900" s="186" t="s">
        <v>45</v>
      </c>
      <c r="P900" s="141">
        <f>O900*H900</f>
        <v>0</v>
      </c>
      <c r="Q900" s="141">
        <v>0.55</v>
      </c>
      <c r="R900" s="141">
        <f>Q900*H900</f>
        <v>0.37400000000000005</v>
      </c>
      <c r="S900" s="141">
        <v>0</v>
      </c>
      <c r="T900" s="142">
        <f>S900*H900</f>
        <v>0</v>
      </c>
      <c r="AR900" s="143" t="s">
        <v>498</v>
      </c>
      <c r="AT900" s="143" t="s">
        <v>424</v>
      </c>
      <c r="AU900" s="143" t="s">
        <v>83</v>
      </c>
      <c r="AY900" s="18" t="s">
        <v>210</v>
      </c>
      <c r="BE900" s="144">
        <f>IF(N900="základní",J900,0)</f>
        <v>0</v>
      </c>
      <c r="BF900" s="144">
        <f>IF(N900="snížená",J900,0)</f>
        <v>0</v>
      </c>
      <c r="BG900" s="144">
        <f>IF(N900="zákl. přenesená",J900,0)</f>
        <v>0</v>
      </c>
      <c r="BH900" s="144">
        <f>IF(N900="sníž. přenesená",J900,0)</f>
        <v>0</v>
      </c>
      <c r="BI900" s="144">
        <f>IF(N900="nulová",J900,0)</f>
        <v>0</v>
      </c>
      <c r="BJ900" s="18" t="s">
        <v>81</v>
      </c>
      <c r="BK900" s="144">
        <f>ROUND(I900*H900,2)</f>
        <v>0</v>
      </c>
      <c r="BL900" s="18" t="s">
        <v>368</v>
      </c>
      <c r="BM900" s="143" t="s">
        <v>1105</v>
      </c>
    </row>
    <row r="901" spans="2:51" s="12" customFormat="1" ht="11.25">
      <c r="B901" s="149"/>
      <c r="D901" s="150" t="s">
        <v>221</v>
      </c>
      <c r="E901" s="151" t="s">
        <v>19</v>
      </c>
      <c r="F901" s="152" t="s">
        <v>852</v>
      </c>
      <c r="H901" s="151" t="s">
        <v>19</v>
      </c>
      <c r="I901" s="153"/>
      <c r="L901" s="149"/>
      <c r="M901" s="154"/>
      <c r="T901" s="155"/>
      <c r="AT901" s="151" t="s">
        <v>221</v>
      </c>
      <c r="AU901" s="151" t="s">
        <v>83</v>
      </c>
      <c r="AV901" s="12" t="s">
        <v>81</v>
      </c>
      <c r="AW901" s="12" t="s">
        <v>34</v>
      </c>
      <c r="AX901" s="12" t="s">
        <v>74</v>
      </c>
      <c r="AY901" s="151" t="s">
        <v>210</v>
      </c>
    </row>
    <row r="902" spans="2:51" s="12" customFormat="1" ht="11.25">
      <c r="B902" s="149"/>
      <c r="D902" s="150" t="s">
        <v>221</v>
      </c>
      <c r="E902" s="151" t="s">
        <v>19</v>
      </c>
      <c r="F902" s="152" t="s">
        <v>853</v>
      </c>
      <c r="H902" s="151" t="s">
        <v>19</v>
      </c>
      <c r="I902" s="153"/>
      <c r="L902" s="149"/>
      <c r="M902" s="154"/>
      <c r="T902" s="155"/>
      <c r="AT902" s="151" t="s">
        <v>221</v>
      </c>
      <c r="AU902" s="151" t="s">
        <v>83</v>
      </c>
      <c r="AV902" s="12" t="s">
        <v>81</v>
      </c>
      <c r="AW902" s="12" t="s">
        <v>34</v>
      </c>
      <c r="AX902" s="12" t="s">
        <v>74</v>
      </c>
      <c r="AY902" s="151" t="s">
        <v>210</v>
      </c>
    </row>
    <row r="903" spans="2:51" s="12" customFormat="1" ht="11.25">
      <c r="B903" s="149"/>
      <c r="D903" s="150" t="s">
        <v>221</v>
      </c>
      <c r="E903" s="151" t="s">
        <v>19</v>
      </c>
      <c r="F903" s="152" t="s">
        <v>1100</v>
      </c>
      <c r="H903" s="151" t="s">
        <v>19</v>
      </c>
      <c r="I903" s="153"/>
      <c r="L903" s="149"/>
      <c r="M903" s="154"/>
      <c r="T903" s="155"/>
      <c r="AT903" s="151" t="s">
        <v>221</v>
      </c>
      <c r="AU903" s="151" t="s">
        <v>83</v>
      </c>
      <c r="AV903" s="12" t="s">
        <v>81</v>
      </c>
      <c r="AW903" s="12" t="s">
        <v>34</v>
      </c>
      <c r="AX903" s="12" t="s">
        <v>74</v>
      </c>
      <c r="AY903" s="151" t="s">
        <v>210</v>
      </c>
    </row>
    <row r="904" spans="2:51" s="13" customFormat="1" ht="11.25">
      <c r="B904" s="156"/>
      <c r="D904" s="150" t="s">
        <v>221</v>
      </c>
      <c r="E904" s="157" t="s">
        <v>19</v>
      </c>
      <c r="F904" s="158" t="s">
        <v>1106</v>
      </c>
      <c r="H904" s="159">
        <v>0.302</v>
      </c>
      <c r="I904" s="160"/>
      <c r="L904" s="156"/>
      <c r="M904" s="161"/>
      <c r="T904" s="162"/>
      <c r="AT904" s="157" t="s">
        <v>221</v>
      </c>
      <c r="AU904" s="157" t="s">
        <v>83</v>
      </c>
      <c r="AV904" s="13" t="s">
        <v>83</v>
      </c>
      <c r="AW904" s="13" t="s">
        <v>34</v>
      </c>
      <c r="AX904" s="13" t="s">
        <v>74</v>
      </c>
      <c r="AY904" s="157" t="s">
        <v>210</v>
      </c>
    </row>
    <row r="905" spans="2:51" s="12" customFormat="1" ht="11.25">
      <c r="B905" s="149"/>
      <c r="D905" s="150" t="s">
        <v>221</v>
      </c>
      <c r="E905" s="151" t="s">
        <v>19</v>
      </c>
      <c r="F905" s="152" t="s">
        <v>1102</v>
      </c>
      <c r="H905" s="151" t="s">
        <v>19</v>
      </c>
      <c r="I905" s="153"/>
      <c r="L905" s="149"/>
      <c r="M905" s="154"/>
      <c r="T905" s="155"/>
      <c r="AT905" s="151" t="s">
        <v>221</v>
      </c>
      <c r="AU905" s="151" t="s">
        <v>83</v>
      </c>
      <c r="AV905" s="12" t="s">
        <v>81</v>
      </c>
      <c r="AW905" s="12" t="s">
        <v>34</v>
      </c>
      <c r="AX905" s="12" t="s">
        <v>74</v>
      </c>
      <c r="AY905" s="151" t="s">
        <v>210</v>
      </c>
    </row>
    <row r="906" spans="2:51" s="13" customFormat="1" ht="11.25">
      <c r="B906" s="156"/>
      <c r="D906" s="150" t="s">
        <v>221</v>
      </c>
      <c r="E906" s="157" t="s">
        <v>19</v>
      </c>
      <c r="F906" s="158" t="s">
        <v>1107</v>
      </c>
      <c r="H906" s="159">
        <v>0.346</v>
      </c>
      <c r="I906" s="160"/>
      <c r="L906" s="156"/>
      <c r="M906" s="161"/>
      <c r="T906" s="162"/>
      <c r="AT906" s="157" t="s">
        <v>221</v>
      </c>
      <c r="AU906" s="157" t="s">
        <v>83</v>
      </c>
      <c r="AV906" s="13" t="s">
        <v>83</v>
      </c>
      <c r="AW906" s="13" t="s">
        <v>34</v>
      </c>
      <c r="AX906" s="13" t="s">
        <v>74</v>
      </c>
      <c r="AY906" s="157" t="s">
        <v>210</v>
      </c>
    </row>
    <row r="907" spans="2:51" s="15" customFormat="1" ht="11.25">
      <c r="B907" s="170"/>
      <c r="D907" s="150" t="s">
        <v>221</v>
      </c>
      <c r="E907" s="171" t="s">
        <v>19</v>
      </c>
      <c r="F907" s="172" t="s">
        <v>236</v>
      </c>
      <c r="H907" s="173">
        <v>0.6479999999999999</v>
      </c>
      <c r="I907" s="174"/>
      <c r="L907" s="170"/>
      <c r="M907" s="175"/>
      <c r="T907" s="176"/>
      <c r="AT907" s="171" t="s">
        <v>221</v>
      </c>
      <c r="AU907" s="171" t="s">
        <v>83</v>
      </c>
      <c r="AV907" s="15" t="s">
        <v>217</v>
      </c>
      <c r="AW907" s="15" t="s">
        <v>34</v>
      </c>
      <c r="AX907" s="15" t="s">
        <v>81</v>
      </c>
      <c r="AY907" s="171" t="s">
        <v>210</v>
      </c>
    </row>
    <row r="908" spans="2:51" s="13" customFormat="1" ht="11.25">
      <c r="B908" s="156"/>
      <c r="D908" s="150" t="s">
        <v>221</v>
      </c>
      <c r="F908" s="158" t="s">
        <v>1108</v>
      </c>
      <c r="H908" s="159">
        <v>0.68</v>
      </c>
      <c r="I908" s="160"/>
      <c r="L908" s="156"/>
      <c r="M908" s="161"/>
      <c r="T908" s="162"/>
      <c r="AT908" s="157" t="s">
        <v>221</v>
      </c>
      <c r="AU908" s="157" t="s">
        <v>83</v>
      </c>
      <c r="AV908" s="13" t="s">
        <v>83</v>
      </c>
      <c r="AW908" s="13" t="s">
        <v>4</v>
      </c>
      <c r="AX908" s="13" t="s">
        <v>81</v>
      </c>
      <c r="AY908" s="157" t="s">
        <v>210</v>
      </c>
    </row>
    <row r="909" spans="2:65" s="1" customFormat="1" ht="24.2" customHeight="1">
      <c r="B909" s="33"/>
      <c r="C909" s="132" t="s">
        <v>1109</v>
      </c>
      <c r="D909" s="132" t="s">
        <v>212</v>
      </c>
      <c r="E909" s="133" t="s">
        <v>1110</v>
      </c>
      <c r="F909" s="134" t="s">
        <v>1111</v>
      </c>
      <c r="G909" s="135" t="s">
        <v>417</v>
      </c>
      <c r="H909" s="136">
        <v>9</v>
      </c>
      <c r="I909" s="137"/>
      <c r="J909" s="138">
        <f>ROUND(I909*H909,2)</f>
        <v>0</v>
      </c>
      <c r="K909" s="134" t="s">
        <v>216</v>
      </c>
      <c r="L909" s="33"/>
      <c r="M909" s="139" t="s">
        <v>19</v>
      </c>
      <c r="N909" s="140" t="s">
        <v>45</v>
      </c>
      <c r="P909" s="141">
        <f>O909*H909</f>
        <v>0</v>
      </c>
      <c r="Q909" s="141">
        <v>0.0001</v>
      </c>
      <c r="R909" s="141">
        <f>Q909*H909</f>
        <v>0.0009000000000000001</v>
      </c>
      <c r="S909" s="141">
        <v>0</v>
      </c>
      <c r="T909" s="142">
        <f>S909*H909</f>
        <v>0</v>
      </c>
      <c r="AR909" s="143" t="s">
        <v>368</v>
      </c>
      <c r="AT909" s="143" t="s">
        <v>212</v>
      </c>
      <c r="AU909" s="143" t="s">
        <v>83</v>
      </c>
      <c r="AY909" s="18" t="s">
        <v>210</v>
      </c>
      <c r="BE909" s="144">
        <f>IF(N909="základní",J909,0)</f>
        <v>0</v>
      </c>
      <c r="BF909" s="144">
        <f>IF(N909="snížená",J909,0)</f>
        <v>0</v>
      </c>
      <c r="BG909" s="144">
        <f>IF(N909="zákl. přenesená",J909,0)</f>
        <v>0</v>
      </c>
      <c r="BH909" s="144">
        <f>IF(N909="sníž. přenesená",J909,0)</f>
        <v>0</v>
      </c>
      <c r="BI909" s="144">
        <f>IF(N909="nulová",J909,0)</f>
        <v>0</v>
      </c>
      <c r="BJ909" s="18" t="s">
        <v>81</v>
      </c>
      <c r="BK909" s="144">
        <f>ROUND(I909*H909,2)</f>
        <v>0</v>
      </c>
      <c r="BL909" s="18" t="s">
        <v>368</v>
      </c>
      <c r="BM909" s="143" t="s">
        <v>1112</v>
      </c>
    </row>
    <row r="910" spans="2:47" s="1" customFormat="1" ht="11.25">
      <c r="B910" s="33"/>
      <c r="D910" s="145" t="s">
        <v>219</v>
      </c>
      <c r="F910" s="146" t="s">
        <v>1113</v>
      </c>
      <c r="I910" s="147"/>
      <c r="L910" s="33"/>
      <c r="M910" s="148"/>
      <c r="T910" s="54"/>
      <c r="AT910" s="18" t="s">
        <v>219</v>
      </c>
      <c r="AU910" s="18" t="s">
        <v>83</v>
      </c>
    </row>
    <row r="911" spans="2:51" s="12" customFormat="1" ht="11.25">
      <c r="B911" s="149"/>
      <c r="D911" s="150" t="s">
        <v>221</v>
      </c>
      <c r="E911" s="151" t="s">
        <v>19</v>
      </c>
      <c r="F911" s="152" t="s">
        <v>852</v>
      </c>
      <c r="H911" s="151" t="s">
        <v>19</v>
      </c>
      <c r="I911" s="153"/>
      <c r="L911" s="149"/>
      <c r="M911" s="154"/>
      <c r="T911" s="155"/>
      <c r="AT911" s="151" t="s">
        <v>221</v>
      </c>
      <c r="AU911" s="151" t="s">
        <v>83</v>
      </c>
      <c r="AV911" s="12" t="s">
        <v>81</v>
      </c>
      <c r="AW911" s="12" t="s">
        <v>34</v>
      </c>
      <c r="AX911" s="12" t="s">
        <v>74</v>
      </c>
      <c r="AY911" s="151" t="s">
        <v>210</v>
      </c>
    </row>
    <row r="912" spans="2:51" s="12" customFormat="1" ht="11.25">
      <c r="B912" s="149"/>
      <c r="D912" s="150" t="s">
        <v>221</v>
      </c>
      <c r="E912" s="151" t="s">
        <v>19</v>
      </c>
      <c r="F912" s="152" t="s">
        <v>853</v>
      </c>
      <c r="H912" s="151" t="s">
        <v>19</v>
      </c>
      <c r="I912" s="153"/>
      <c r="L912" s="149"/>
      <c r="M912" s="154"/>
      <c r="T912" s="155"/>
      <c r="AT912" s="151" t="s">
        <v>221</v>
      </c>
      <c r="AU912" s="151" t="s">
        <v>83</v>
      </c>
      <c r="AV912" s="12" t="s">
        <v>81</v>
      </c>
      <c r="AW912" s="12" t="s">
        <v>34</v>
      </c>
      <c r="AX912" s="12" t="s">
        <v>74</v>
      </c>
      <c r="AY912" s="151" t="s">
        <v>210</v>
      </c>
    </row>
    <row r="913" spans="2:51" s="12" customFormat="1" ht="11.25">
      <c r="B913" s="149"/>
      <c r="D913" s="150" t="s">
        <v>221</v>
      </c>
      <c r="E913" s="151" t="s">
        <v>19</v>
      </c>
      <c r="F913" s="152" t="s">
        <v>1114</v>
      </c>
      <c r="H913" s="151" t="s">
        <v>19</v>
      </c>
      <c r="I913" s="153"/>
      <c r="L913" s="149"/>
      <c r="M913" s="154"/>
      <c r="T913" s="155"/>
      <c r="AT913" s="151" t="s">
        <v>221</v>
      </c>
      <c r="AU913" s="151" t="s">
        <v>83</v>
      </c>
      <c r="AV913" s="12" t="s">
        <v>81</v>
      </c>
      <c r="AW913" s="12" t="s">
        <v>34</v>
      </c>
      <c r="AX913" s="12" t="s">
        <v>74</v>
      </c>
      <c r="AY913" s="151" t="s">
        <v>210</v>
      </c>
    </row>
    <row r="914" spans="2:51" s="13" customFormat="1" ht="11.25">
      <c r="B914" s="156"/>
      <c r="D914" s="150" t="s">
        <v>221</v>
      </c>
      <c r="E914" s="157" t="s">
        <v>19</v>
      </c>
      <c r="F914" s="158" t="s">
        <v>1067</v>
      </c>
      <c r="H914" s="159">
        <v>9</v>
      </c>
      <c r="I914" s="160"/>
      <c r="L914" s="156"/>
      <c r="M914" s="161"/>
      <c r="T914" s="162"/>
      <c r="AT914" s="157" t="s">
        <v>221</v>
      </c>
      <c r="AU914" s="157" t="s">
        <v>83</v>
      </c>
      <c r="AV914" s="13" t="s">
        <v>83</v>
      </c>
      <c r="AW914" s="13" t="s">
        <v>34</v>
      </c>
      <c r="AX914" s="13" t="s">
        <v>74</v>
      </c>
      <c r="AY914" s="157" t="s">
        <v>210</v>
      </c>
    </row>
    <row r="915" spans="2:51" s="15" customFormat="1" ht="11.25">
      <c r="B915" s="170"/>
      <c r="D915" s="150" t="s">
        <v>221</v>
      </c>
      <c r="E915" s="171" t="s">
        <v>19</v>
      </c>
      <c r="F915" s="172" t="s">
        <v>236</v>
      </c>
      <c r="H915" s="173">
        <v>9</v>
      </c>
      <c r="I915" s="174"/>
      <c r="L915" s="170"/>
      <c r="M915" s="175"/>
      <c r="T915" s="176"/>
      <c r="AT915" s="171" t="s">
        <v>221</v>
      </c>
      <c r="AU915" s="171" t="s">
        <v>83</v>
      </c>
      <c r="AV915" s="15" t="s">
        <v>217</v>
      </c>
      <c r="AW915" s="15" t="s">
        <v>34</v>
      </c>
      <c r="AX915" s="15" t="s">
        <v>81</v>
      </c>
      <c r="AY915" s="171" t="s">
        <v>210</v>
      </c>
    </row>
    <row r="916" spans="2:65" s="1" customFormat="1" ht="16.5" customHeight="1">
      <c r="B916" s="33"/>
      <c r="C916" s="177" t="s">
        <v>1115</v>
      </c>
      <c r="D916" s="177" t="s">
        <v>424</v>
      </c>
      <c r="E916" s="178" t="s">
        <v>1116</v>
      </c>
      <c r="F916" s="179" t="s">
        <v>997</v>
      </c>
      <c r="G916" s="180" t="s">
        <v>215</v>
      </c>
      <c r="H916" s="181">
        <v>0.302</v>
      </c>
      <c r="I916" s="182"/>
      <c r="J916" s="183">
        <f>ROUND(I916*H916,2)</f>
        <v>0</v>
      </c>
      <c r="K916" s="179" t="s">
        <v>216</v>
      </c>
      <c r="L916" s="184"/>
      <c r="M916" s="185" t="s">
        <v>19</v>
      </c>
      <c r="N916" s="186" t="s">
        <v>45</v>
      </c>
      <c r="P916" s="141">
        <f>O916*H916</f>
        <v>0</v>
      </c>
      <c r="Q916" s="141">
        <v>0.55</v>
      </c>
      <c r="R916" s="141">
        <f>Q916*H916</f>
        <v>0.1661</v>
      </c>
      <c r="S916" s="141">
        <v>0</v>
      </c>
      <c r="T916" s="142">
        <f>S916*H916</f>
        <v>0</v>
      </c>
      <c r="AR916" s="143" t="s">
        <v>498</v>
      </c>
      <c r="AT916" s="143" t="s">
        <v>424</v>
      </c>
      <c r="AU916" s="143" t="s">
        <v>83</v>
      </c>
      <c r="AY916" s="18" t="s">
        <v>210</v>
      </c>
      <c r="BE916" s="144">
        <f>IF(N916="základní",J916,0)</f>
        <v>0</v>
      </c>
      <c r="BF916" s="144">
        <f>IF(N916="snížená",J916,0)</f>
        <v>0</v>
      </c>
      <c r="BG916" s="144">
        <f>IF(N916="zákl. přenesená",J916,0)</f>
        <v>0</v>
      </c>
      <c r="BH916" s="144">
        <f>IF(N916="sníž. přenesená",J916,0)</f>
        <v>0</v>
      </c>
      <c r="BI916" s="144">
        <f>IF(N916="nulová",J916,0)</f>
        <v>0</v>
      </c>
      <c r="BJ916" s="18" t="s">
        <v>81</v>
      </c>
      <c r="BK916" s="144">
        <f>ROUND(I916*H916,2)</f>
        <v>0</v>
      </c>
      <c r="BL916" s="18" t="s">
        <v>368</v>
      </c>
      <c r="BM916" s="143" t="s">
        <v>1117</v>
      </c>
    </row>
    <row r="917" spans="2:51" s="12" customFormat="1" ht="11.25">
      <c r="B917" s="149"/>
      <c r="D917" s="150" t="s">
        <v>221</v>
      </c>
      <c r="E917" s="151" t="s">
        <v>19</v>
      </c>
      <c r="F917" s="152" t="s">
        <v>852</v>
      </c>
      <c r="H917" s="151" t="s">
        <v>19</v>
      </c>
      <c r="I917" s="153"/>
      <c r="L917" s="149"/>
      <c r="M917" s="154"/>
      <c r="T917" s="155"/>
      <c r="AT917" s="151" t="s">
        <v>221</v>
      </c>
      <c r="AU917" s="151" t="s">
        <v>83</v>
      </c>
      <c r="AV917" s="12" t="s">
        <v>81</v>
      </c>
      <c r="AW917" s="12" t="s">
        <v>34</v>
      </c>
      <c r="AX917" s="12" t="s">
        <v>74</v>
      </c>
      <c r="AY917" s="151" t="s">
        <v>210</v>
      </c>
    </row>
    <row r="918" spans="2:51" s="12" customFormat="1" ht="11.25">
      <c r="B918" s="149"/>
      <c r="D918" s="150" t="s">
        <v>221</v>
      </c>
      <c r="E918" s="151" t="s">
        <v>19</v>
      </c>
      <c r="F918" s="152" t="s">
        <v>853</v>
      </c>
      <c r="H918" s="151" t="s">
        <v>19</v>
      </c>
      <c r="I918" s="153"/>
      <c r="L918" s="149"/>
      <c r="M918" s="154"/>
      <c r="T918" s="155"/>
      <c r="AT918" s="151" t="s">
        <v>221</v>
      </c>
      <c r="AU918" s="151" t="s">
        <v>83</v>
      </c>
      <c r="AV918" s="12" t="s">
        <v>81</v>
      </c>
      <c r="AW918" s="12" t="s">
        <v>34</v>
      </c>
      <c r="AX918" s="12" t="s">
        <v>74</v>
      </c>
      <c r="AY918" s="151" t="s">
        <v>210</v>
      </c>
    </row>
    <row r="919" spans="2:51" s="12" customFormat="1" ht="11.25">
      <c r="B919" s="149"/>
      <c r="D919" s="150" t="s">
        <v>221</v>
      </c>
      <c r="E919" s="151" t="s">
        <v>19</v>
      </c>
      <c r="F919" s="152" t="s">
        <v>1114</v>
      </c>
      <c r="H919" s="151" t="s">
        <v>19</v>
      </c>
      <c r="I919" s="153"/>
      <c r="L919" s="149"/>
      <c r="M919" s="154"/>
      <c r="T919" s="155"/>
      <c r="AT919" s="151" t="s">
        <v>221</v>
      </c>
      <c r="AU919" s="151" t="s">
        <v>83</v>
      </c>
      <c r="AV919" s="12" t="s">
        <v>81</v>
      </c>
      <c r="AW919" s="12" t="s">
        <v>34</v>
      </c>
      <c r="AX919" s="12" t="s">
        <v>74</v>
      </c>
      <c r="AY919" s="151" t="s">
        <v>210</v>
      </c>
    </row>
    <row r="920" spans="2:51" s="13" customFormat="1" ht="11.25">
      <c r="B920" s="156"/>
      <c r="D920" s="150" t="s">
        <v>221</v>
      </c>
      <c r="E920" s="157" t="s">
        <v>19</v>
      </c>
      <c r="F920" s="158" t="s">
        <v>1118</v>
      </c>
      <c r="H920" s="159">
        <v>0.288</v>
      </c>
      <c r="I920" s="160"/>
      <c r="L920" s="156"/>
      <c r="M920" s="161"/>
      <c r="T920" s="162"/>
      <c r="AT920" s="157" t="s">
        <v>221</v>
      </c>
      <c r="AU920" s="157" t="s">
        <v>83</v>
      </c>
      <c r="AV920" s="13" t="s">
        <v>83</v>
      </c>
      <c r="AW920" s="13" t="s">
        <v>34</v>
      </c>
      <c r="AX920" s="13" t="s">
        <v>74</v>
      </c>
      <c r="AY920" s="157" t="s">
        <v>210</v>
      </c>
    </row>
    <row r="921" spans="2:51" s="15" customFormat="1" ht="11.25">
      <c r="B921" s="170"/>
      <c r="D921" s="150" t="s">
        <v>221</v>
      </c>
      <c r="E921" s="171" t="s">
        <v>19</v>
      </c>
      <c r="F921" s="172" t="s">
        <v>236</v>
      </c>
      <c r="H921" s="173">
        <v>0.288</v>
      </c>
      <c r="I921" s="174"/>
      <c r="L921" s="170"/>
      <c r="M921" s="175"/>
      <c r="T921" s="176"/>
      <c r="AT921" s="171" t="s">
        <v>221</v>
      </c>
      <c r="AU921" s="171" t="s">
        <v>83</v>
      </c>
      <c r="AV921" s="15" t="s">
        <v>217</v>
      </c>
      <c r="AW921" s="15" t="s">
        <v>34</v>
      </c>
      <c r="AX921" s="15" t="s">
        <v>81</v>
      </c>
      <c r="AY921" s="171" t="s">
        <v>210</v>
      </c>
    </row>
    <row r="922" spans="2:51" s="13" customFormat="1" ht="11.25">
      <c r="B922" s="156"/>
      <c r="D922" s="150" t="s">
        <v>221</v>
      </c>
      <c r="F922" s="158" t="s">
        <v>1119</v>
      </c>
      <c r="H922" s="159">
        <v>0.302</v>
      </c>
      <c r="I922" s="160"/>
      <c r="L922" s="156"/>
      <c r="M922" s="161"/>
      <c r="T922" s="162"/>
      <c r="AT922" s="157" t="s">
        <v>221</v>
      </c>
      <c r="AU922" s="157" t="s">
        <v>83</v>
      </c>
      <c r="AV922" s="13" t="s">
        <v>83</v>
      </c>
      <c r="AW922" s="13" t="s">
        <v>4</v>
      </c>
      <c r="AX922" s="13" t="s">
        <v>81</v>
      </c>
      <c r="AY922" s="157" t="s">
        <v>210</v>
      </c>
    </row>
    <row r="923" spans="2:65" s="1" customFormat="1" ht="24.2" customHeight="1">
      <c r="B923" s="33"/>
      <c r="C923" s="132" t="s">
        <v>1120</v>
      </c>
      <c r="D923" s="132" t="s">
        <v>212</v>
      </c>
      <c r="E923" s="133" t="s">
        <v>1121</v>
      </c>
      <c r="F923" s="134" t="s">
        <v>1122</v>
      </c>
      <c r="G923" s="135" t="s">
        <v>417</v>
      </c>
      <c r="H923" s="136">
        <v>27.9</v>
      </c>
      <c r="I923" s="137"/>
      <c r="J923" s="138">
        <f>ROUND(I923*H923,2)</f>
        <v>0</v>
      </c>
      <c r="K923" s="134" t="s">
        <v>216</v>
      </c>
      <c r="L923" s="33"/>
      <c r="M923" s="139" t="s">
        <v>19</v>
      </c>
      <c r="N923" s="140" t="s">
        <v>45</v>
      </c>
      <c r="P923" s="141">
        <f>O923*H923</f>
        <v>0</v>
      </c>
      <c r="Q923" s="141">
        <v>0.0001</v>
      </c>
      <c r="R923" s="141">
        <f>Q923*H923</f>
        <v>0.00279</v>
      </c>
      <c r="S923" s="141">
        <v>0</v>
      </c>
      <c r="T923" s="142">
        <f>S923*H923</f>
        <v>0</v>
      </c>
      <c r="AR923" s="143" t="s">
        <v>368</v>
      </c>
      <c r="AT923" s="143" t="s">
        <v>212</v>
      </c>
      <c r="AU923" s="143" t="s">
        <v>83</v>
      </c>
      <c r="AY923" s="18" t="s">
        <v>210</v>
      </c>
      <c r="BE923" s="144">
        <f>IF(N923="základní",J923,0)</f>
        <v>0</v>
      </c>
      <c r="BF923" s="144">
        <f>IF(N923="snížená",J923,0)</f>
        <v>0</v>
      </c>
      <c r="BG923" s="144">
        <f>IF(N923="zákl. přenesená",J923,0)</f>
        <v>0</v>
      </c>
      <c r="BH923" s="144">
        <f>IF(N923="sníž. přenesená",J923,0)</f>
        <v>0</v>
      </c>
      <c r="BI923" s="144">
        <f>IF(N923="nulová",J923,0)</f>
        <v>0</v>
      </c>
      <c r="BJ923" s="18" t="s">
        <v>81</v>
      </c>
      <c r="BK923" s="144">
        <f>ROUND(I923*H923,2)</f>
        <v>0</v>
      </c>
      <c r="BL923" s="18" t="s">
        <v>368</v>
      </c>
      <c r="BM923" s="143" t="s">
        <v>1123</v>
      </c>
    </row>
    <row r="924" spans="2:47" s="1" customFormat="1" ht="11.25">
      <c r="B924" s="33"/>
      <c r="D924" s="145" t="s">
        <v>219</v>
      </c>
      <c r="F924" s="146" t="s">
        <v>1124</v>
      </c>
      <c r="I924" s="147"/>
      <c r="L924" s="33"/>
      <c r="M924" s="148"/>
      <c r="T924" s="54"/>
      <c r="AT924" s="18" t="s">
        <v>219</v>
      </c>
      <c r="AU924" s="18" t="s">
        <v>83</v>
      </c>
    </row>
    <row r="925" spans="2:51" s="12" customFormat="1" ht="11.25">
      <c r="B925" s="149"/>
      <c r="D925" s="150" t="s">
        <v>221</v>
      </c>
      <c r="E925" s="151" t="s">
        <v>19</v>
      </c>
      <c r="F925" s="152" t="s">
        <v>852</v>
      </c>
      <c r="H925" s="151" t="s">
        <v>19</v>
      </c>
      <c r="I925" s="153"/>
      <c r="L925" s="149"/>
      <c r="M925" s="154"/>
      <c r="T925" s="155"/>
      <c r="AT925" s="151" t="s">
        <v>221</v>
      </c>
      <c r="AU925" s="151" t="s">
        <v>83</v>
      </c>
      <c r="AV925" s="12" t="s">
        <v>81</v>
      </c>
      <c r="AW925" s="12" t="s">
        <v>34</v>
      </c>
      <c r="AX925" s="12" t="s">
        <v>74</v>
      </c>
      <c r="AY925" s="151" t="s">
        <v>210</v>
      </c>
    </row>
    <row r="926" spans="2:51" s="12" customFormat="1" ht="11.25">
      <c r="B926" s="149"/>
      <c r="D926" s="150" t="s">
        <v>221</v>
      </c>
      <c r="E926" s="151" t="s">
        <v>19</v>
      </c>
      <c r="F926" s="152" t="s">
        <v>853</v>
      </c>
      <c r="H926" s="151" t="s">
        <v>19</v>
      </c>
      <c r="I926" s="153"/>
      <c r="L926" s="149"/>
      <c r="M926" s="154"/>
      <c r="T926" s="155"/>
      <c r="AT926" s="151" t="s">
        <v>221</v>
      </c>
      <c r="AU926" s="151" t="s">
        <v>83</v>
      </c>
      <c r="AV926" s="12" t="s">
        <v>81</v>
      </c>
      <c r="AW926" s="12" t="s">
        <v>34</v>
      </c>
      <c r="AX926" s="12" t="s">
        <v>74</v>
      </c>
      <c r="AY926" s="151" t="s">
        <v>210</v>
      </c>
    </row>
    <row r="927" spans="2:51" s="12" customFormat="1" ht="11.25">
      <c r="B927" s="149"/>
      <c r="D927" s="150" t="s">
        <v>221</v>
      </c>
      <c r="E927" s="151" t="s">
        <v>19</v>
      </c>
      <c r="F927" s="152" t="s">
        <v>1125</v>
      </c>
      <c r="H927" s="151" t="s">
        <v>19</v>
      </c>
      <c r="I927" s="153"/>
      <c r="L927" s="149"/>
      <c r="M927" s="154"/>
      <c r="T927" s="155"/>
      <c r="AT927" s="151" t="s">
        <v>221</v>
      </c>
      <c r="AU927" s="151" t="s">
        <v>83</v>
      </c>
      <c r="AV927" s="12" t="s">
        <v>81</v>
      </c>
      <c r="AW927" s="12" t="s">
        <v>34</v>
      </c>
      <c r="AX927" s="12" t="s">
        <v>74</v>
      </c>
      <c r="AY927" s="151" t="s">
        <v>210</v>
      </c>
    </row>
    <row r="928" spans="2:51" s="13" customFormat="1" ht="11.25">
      <c r="B928" s="156"/>
      <c r="D928" s="150" t="s">
        <v>221</v>
      </c>
      <c r="E928" s="157" t="s">
        <v>19</v>
      </c>
      <c r="F928" s="158" t="s">
        <v>1126</v>
      </c>
      <c r="H928" s="159">
        <v>6.9</v>
      </c>
      <c r="I928" s="160"/>
      <c r="L928" s="156"/>
      <c r="M928" s="161"/>
      <c r="T928" s="162"/>
      <c r="AT928" s="157" t="s">
        <v>221</v>
      </c>
      <c r="AU928" s="157" t="s">
        <v>83</v>
      </c>
      <c r="AV928" s="13" t="s">
        <v>83</v>
      </c>
      <c r="AW928" s="13" t="s">
        <v>34</v>
      </c>
      <c r="AX928" s="13" t="s">
        <v>74</v>
      </c>
      <c r="AY928" s="157" t="s">
        <v>210</v>
      </c>
    </row>
    <row r="929" spans="2:51" s="13" customFormat="1" ht="11.25">
      <c r="B929" s="156"/>
      <c r="D929" s="150" t="s">
        <v>221</v>
      </c>
      <c r="E929" s="157" t="s">
        <v>19</v>
      </c>
      <c r="F929" s="158" t="s">
        <v>1067</v>
      </c>
      <c r="H929" s="159">
        <v>9</v>
      </c>
      <c r="I929" s="160"/>
      <c r="L929" s="156"/>
      <c r="M929" s="161"/>
      <c r="T929" s="162"/>
      <c r="AT929" s="157" t="s">
        <v>221</v>
      </c>
      <c r="AU929" s="157" t="s">
        <v>83</v>
      </c>
      <c r="AV929" s="13" t="s">
        <v>83</v>
      </c>
      <c r="AW929" s="13" t="s">
        <v>34</v>
      </c>
      <c r="AX929" s="13" t="s">
        <v>74</v>
      </c>
      <c r="AY929" s="157" t="s">
        <v>210</v>
      </c>
    </row>
    <row r="930" spans="2:51" s="13" customFormat="1" ht="11.25">
      <c r="B930" s="156"/>
      <c r="D930" s="150" t="s">
        <v>221</v>
      </c>
      <c r="E930" s="157" t="s">
        <v>19</v>
      </c>
      <c r="F930" s="158" t="s">
        <v>1127</v>
      </c>
      <c r="H930" s="159">
        <v>12</v>
      </c>
      <c r="I930" s="160"/>
      <c r="L930" s="156"/>
      <c r="M930" s="161"/>
      <c r="T930" s="162"/>
      <c r="AT930" s="157" t="s">
        <v>221</v>
      </c>
      <c r="AU930" s="157" t="s">
        <v>83</v>
      </c>
      <c r="AV930" s="13" t="s">
        <v>83</v>
      </c>
      <c r="AW930" s="13" t="s">
        <v>34</v>
      </c>
      <c r="AX930" s="13" t="s">
        <v>74</v>
      </c>
      <c r="AY930" s="157" t="s">
        <v>210</v>
      </c>
    </row>
    <row r="931" spans="2:51" s="15" customFormat="1" ht="11.25">
      <c r="B931" s="170"/>
      <c r="D931" s="150" t="s">
        <v>221</v>
      </c>
      <c r="E931" s="171" t="s">
        <v>19</v>
      </c>
      <c r="F931" s="172" t="s">
        <v>236</v>
      </c>
      <c r="H931" s="173">
        <v>27.9</v>
      </c>
      <c r="I931" s="174"/>
      <c r="L931" s="170"/>
      <c r="M931" s="175"/>
      <c r="T931" s="176"/>
      <c r="AT931" s="171" t="s">
        <v>221</v>
      </c>
      <c r="AU931" s="171" t="s">
        <v>83</v>
      </c>
      <c r="AV931" s="15" t="s">
        <v>217</v>
      </c>
      <c r="AW931" s="15" t="s">
        <v>34</v>
      </c>
      <c r="AX931" s="15" t="s">
        <v>81</v>
      </c>
      <c r="AY931" s="171" t="s">
        <v>210</v>
      </c>
    </row>
    <row r="932" spans="2:65" s="1" customFormat="1" ht="16.5" customHeight="1">
      <c r="B932" s="33"/>
      <c r="C932" s="177" t="s">
        <v>1128</v>
      </c>
      <c r="D932" s="177" t="s">
        <v>424</v>
      </c>
      <c r="E932" s="178" t="s">
        <v>1129</v>
      </c>
      <c r="F932" s="179" t="s">
        <v>999</v>
      </c>
      <c r="G932" s="180" t="s">
        <v>215</v>
      </c>
      <c r="H932" s="181">
        <v>1.546</v>
      </c>
      <c r="I932" s="182"/>
      <c r="J932" s="183">
        <f>ROUND(I932*H932,2)</f>
        <v>0</v>
      </c>
      <c r="K932" s="179" t="s">
        <v>216</v>
      </c>
      <c r="L932" s="184"/>
      <c r="M932" s="185" t="s">
        <v>19</v>
      </c>
      <c r="N932" s="186" t="s">
        <v>45</v>
      </c>
      <c r="P932" s="141">
        <f>O932*H932</f>
        <v>0</v>
      </c>
      <c r="Q932" s="141">
        <v>0.55</v>
      </c>
      <c r="R932" s="141">
        <f>Q932*H932</f>
        <v>0.8503000000000001</v>
      </c>
      <c r="S932" s="141">
        <v>0</v>
      </c>
      <c r="T932" s="142">
        <f>S932*H932</f>
        <v>0</v>
      </c>
      <c r="AR932" s="143" t="s">
        <v>498</v>
      </c>
      <c r="AT932" s="143" t="s">
        <v>424</v>
      </c>
      <c r="AU932" s="143" t="s">
        <v>83</v>
      </c>
      <c r="AY932" s="18" t="s">
        <v>210</v>
      </c>
      <c r="BE932" s="144">
        <f>IF(N932="základní",J932,0)</f>
        <v>0</v>
      </c>
      <c r="BF932" s="144">
        <f>IF(N932="snížená",J932,0)</f>
        <v>0</v>
      </c>
      <c r="BG932" s="144">
        <f>IF(N932="zákl. přenesená",J932,0)</f>
        <v>0</v>
      </c>
      <c r="BH932" s="144">
        <f>IF(N932="sníž. přenesená",J932,0)</f>
        <v>0</v>
      </c>
      <c r="BI932" s="144">
        <f>IF(N932="nulová",J932,0)</f>
        <v>0</v>
      </c>
      <c r="BJ932" s="18" t="s">
        <v>81</v>
      </c>
      <c r="BK932" s="144">
        <f>ROUND(I932*H932,2)</f>
        <v>0</v>
      </c>
      <c r="BL932" s="18" t="s">
        <v>368</v>
      </c>
      <c r="BM932" s="143" t="s">
        <v>1130</v>
      </c>
    </row>
    <row r="933" spans="2:51" s="13" customFormat="1" ht="11.25">
      <c r="B933" s="156"/>
      <c r="D933" s="150" t="s">
        <v>221</v>
      </c>
      <c r="F933" s="158" t="s">
        <v>1131</v>
      </c>
      <c r="H933" s="159">
        <v>1.546</v>
      </c>
      <c r="I933" s="160"/>
      <c r="L933" s="156"/>
      <c r="M933" s="161"/>
      <c r="T933" s="162"/>
      <c r="AT933" s="157" t="s">
        <v>221</v>
      </c>
      <c r="AU933" s="157" t="s">
        <v>83</v>
      </c>
      <c r="AV933" s="13" t="s">
        <v>83</v>
      </c>
      <c r="AW933" s="13" t="s">
        <v>4</v>
      </c>
      <c r="AX933" s="13" t="s">
        <v>81</v>
      </c>
      <c r="AY933" s="157" t="s">
        <v>210</v>
      </c>
    </row>
    <row r="934" spans="2:65" s="1" customFormat="1" ht="21.75" customHeight="1">
      <c r="B934" s="33"/>
      <c r="C934" s="132" t="s">
        <v>1132</v>
      </c>
      <c r="D934" s="132" t="s">
        <v>212</v>
      </c>
      <c r="E934" s="133" t="s">
        <v>1133</v>
      </c>
      <c r="F934" s="134" t="s">
        <v>1134</v>
      </c>
      <c r="G934" s="135" t="s">
        <v>270</v>
      </c>
      <c r="H934" s="136">
        <v>610</v>
      </c>
      <c r="I934" s="137"/>
      <c r="J934" s="138">
        <f>ROUND(I934*H934,2)</f>
        <v>0</v>
      </c>
      <c r="K934" s="134" t="s">
        <v>216</v>
      </c>
      <c r="L934" s="33"/>
      <c r="M934" s="139" t="s">
        <v>19</v>
      </c>
      <c r="N934" s="140" t="s">
        <v>45</v>
      </c>
      <c r="P934" s="141">
        <f>O934*H934</f>
        <v>0</v>
      </c>
      <c r="Q934" s="141">
        <v>0</v>
      </c>
      <c r="R934" s="141">
        <f>Q934*H934</f>
        <v>0</v>
      </c>
      <c r="S934" s="141">
        <v>0</v>
      </c>
      <c r="T934" s="142">
        <f>S934*H934</f>
        <v>0</v>
      </c>
      <c r="AR934" s="143" t="s">
        <v>368</v>
      </c>
      <c r="AT934" s="143" t="s">
        <v>212</v>
      </c>
      <c r="AU934" s="143" t="s">
        <v>83</v>
      </c>
      <c r="AY934" s="18" t="s">
        <v>210</v>
      </c>
      <c r="BE934" s="144">
        <f>IF(N934="základní",J934,0)</f>
        <v>0</v>
      </c>
      <c r="BF934" s="144">
        <f>IF(N934="snížená",J934,0)</f>
        <v>0</v>
      </c>
      <c r="BG934" s="144">
        <f>IF(N934="zákl. přenesená",J934,0)</f>
        <v>0</v>
      </c>
      <c r="BH934" s="144">
        <f>IF(N934="sníž. přenesená",J934,0)</f>
        <v>0</v>
      </c>
      <c r="BI934" s="144">
        <f>IF(N934="nulová",J934,0)</f>
        <v>0</v>
      </c>
      <c r="BJ934" s="18" t="s">
        <v>81</v>
      </c>
      <c r="BK934" s="144">
        <f>ROUND(I934*H934,2)</f>
        <v>0</v>
      </c>
      <c r="BL934" s="18" t="s">
        <v>368</v>
      </c>
      <c r="BM934" s="143" t="s">
        <v>1135</v>
      </c>
    </row>
    <row r="935" spans="2:47" s="1" customFormat="1" ht="11.25">
      <c r="B935" s="33"/>
      <c r="D935" s="145" t="s">
        <v>219</v>
      </c>
      <c r="F935" s="146" t="s">
        <v>1136</v>
      </c>
      <c r="I935" s="147"/>
      <c r="L935" s="33"/>
      <c r="M935" s="148"/>
      <c r="T935" s="54"/>
      <c r="AT935" s="18" t="s">
        <v>219</v>
      </c>
      <c r="AU935" s="18" t="s">
        <v>83</v>
      </c>
    </row>
    <row r="936" spans="2:51" s="12" customFormat="1" ht="11.25">
      <c r="B936" s="149"/>
      <c r="D936" s="150" t="s">
        <v>221</v>
      </c>
      <c r="E936" s="151" t="s">
        <v>19</v>
      </c>
      <c r="F936" s="152" t="s">
        <v>852</v>
      </c>
      <c r="H936" s="151" t="s">
        <v>19</v>
      </c>
      <c r="I936" s="153"/>
      <c r="L936" s="149"/>
      <c r="M936" s="154"/>
      <c r="T936" s="155"/>
      <c r="AT936" s="151" t="s">
        <v>221</v>
      </c>
      <c r="AU936" s="151" t="s">
        <v>83</v>
      </c>
      <c r="AV936" s="12" t="s">
        <v>81</v>
      </c>
      <c r="AW936" s="12" t="s">
        <v>34</v>
      </c>
      <c r="AX936" s="12" t="s">
        <v>74</v>
      </c>
      <c r="AY936" s="151" t="s">
        <v>210</v>
      </c>
    </row>
    <row r="937" spans="2:51" s="12" customFormat="1" ht="11.25">
      <c r="B937" s="149"/>
      <c r="D937" s="150" t="s">
        <v>221</v>
      </c>
      <c r="E937" s="151" t="s">
        <v>19</v>
      </c>
      <c r="F937" s="152" t="s">
        <v>853</v>
      </c>
      <c r="H937" s="151" t="s">
        <v>19</v>
      </c>
      <c r="I937" s="153"/>
      <c r="L937" s="149"/>
      <c r="M937" s="154"/>
      <c r="T937" s="155"/>
      <c r="AT937" s="151" t="s">
        <v>221</v>
      </c>
      <c r="AU937" s="151" t="s">
        <v>83</v>
      </c>
      <c r="AV937" s="12" t="s">
        <v>81</v>
      </c>
      <c r="AW937" s="12" t="s">
        <v>34</v>
      </c>
      <c r="AX937" s="12" t="s">
        <v>74</v>
      </c>
      <c r="AY937" s="151" t="s">
        <v>210</v>
      </c>
    </row>
    <row r="938" spans="2:51" s="13" customFormat="1" ht="11.25">
      <c r="B938" s="156"/>
      <c r="D938" s="150" t="s">
        <v>221</v>
      </c>
      <c r="E938" s="157" t="s">
        <v>19</v>
      </c>
      <c r="F938" s="158" t="s">
        <v>1137</v>
      </c>
      <c r="H938" s="159">
        <v>580</v>
      </c>
      <c r="I938" s="160"/>
      <c r="L938" s="156"/>
      <c r="M938" s="161"/>
      <c r="T938" s="162"/>
      <c r="AT938" s="157" t="s">
        <v>221</v>
      </c>
      <c r="AU938" s="157" t="s">
        <v>83</v>
      </c>
      <c r="AV938" s="13" t="s">
        <v>83</v>
      </c>
      <c r="AW938" s="13" t="s">
        <v>34</v>
      </c>
      <c r="AX938" s="13" t="s">
        <v>74</v>
      </c>
      <c r="AY938" s="157" t="s">
        <v>210</v>
      </c>
    </row>
    <row r="939" spans="2:51" s="13" customFormat="1" ht="11.25">
      <c r="B939" s="156"/>
      <c r="D939" s="150" t="s">
        <v>221</v>
      </c>
      <c r="E939" s="157" t="s">
        <v>19</v>
      </c>
      <c r="F939" s="158" t="s">
        <v>1138</v>
      </c>
      <c r="H939" s="159">
        <v>20</v>
      </c>
      <c r="I939" s="160"/>
      <c r="L939" s="156"/>
      <c r="M939" s="161"/>
      <c r="T939" s="162"/>
      <c r="AT939" s="157" t="s">
        <v>221</v>
      </c>
      <c r="AU939" s="157" t="s">
        <v>83</v>
      </c>
      <c r="AV939" s="13" t="s">
        <v>83</v>
      </c>
      <c r="AW939" s="13" t="s">
        <v>34</v>
      </c>
      <c r="AX939" s="13" t="s">
        <v>74</v>
      </c>
      <c r="AY939" s="157" t="s">
        <v>210</v>
      </c>
    </row>
    <row r="940" spans="2:51" s="13" customFormat="1" ht="11.25">
      <c r="B940" s="156"/>
      <c r="D940" s="150" t="s">
        <v>221</v>
      </c>
      <c r="E940" s="157" t="s">
        <v>19</v>
      </c>
      <c r="F940" s="158" t="s">
        <v>1139</v>
      </c>
      <c r="H940" s="159">
        <v>10</v>
      </c>
      <c r="I940" s="160"/>
      <c r="L940" s="156"/>
      <c r="M940" s="161"/>
      <c r="T940" s="162"/>
      <c r="AT940" s="157" t="s">
        <v>221</v>
      </c>
      <c r="AU940" s="157" t="s">
        <v>83</v>
      </c>
      <c r="AV940" s="13" t="s">
        <v>83</v>
      </c>
      <c r="AW940" s="13" t="s">
        <v>34</v>
      </c>
      <c r="AX940" s="13" t="s">
        <v>74</v>
      </c>
      <c r="AY940" s="157" t="s">
        <v>210</v>
      </c>
    </row>
    <row r="941" spans="2:51" s="15" customFormat="1" ht="11.25">
      <c r="B941" s="170"/>
      <c r="D941" s="150" t="s">
        <v>221</v>
      </c>
      <c r="E941" s="171" t="s">
        <v>19</v>
      </c>
      <c r="F941" s="172" t="s">
        <v>236</v>
      </c>
      <c r="H941" s="173">
        <v>610</v>
      </c>
      <c r="I941" s="174"/>
      <c r="L941" s="170"/>
      <c r="M941" s="175"/>
      <c r="T941" s="176"/>
      <c r="AT941" s="171" t="s">
        <v>221</v>
      </c>
      <c r="AU941" s="171" t="s">
        <v>83</v>
      </c>
      <c r="AV941" s="15" t="s">
        <v>217</v>
      </c>
      <c r="AW941" s="15" t="s">
        <v>34</v>
      </c>
      <c r="AX941" s="15" t="s">
        <v>81</v>
      </c>
      <c r="AY941" s="171" t="s">
        <v>210</v>
      </c>
    </row>
    <row r="942" spans="2:65" s="1" customFormat="1" ht="16.5" customHeight="1">
      <c r="B942" s="33"/>
      <c r="C942" s="177" t="s">
        <v>1140</v>
      </c>
      <c r="D942" s="177" t="s">
        <v>424</v>
      </c>
      <c r="E942" s="178" t="s">
        <v>1141</v>
      </c>
      <c r="F942" s="179" t="s">
        <v>1001</v>
      </c>
      <c r="G942" s="180" t="s">
        <v>215</v>
      </c>
      <c r="H942" s="181">
        <v>14.616</v>
      </c>
      <c r="I942" s="182"/>
      <c r="J942" s="183">
        <f>ROUND(I942*H942,2)</f>
        <v>0</v>
      </c>
      <c r="K942" s="179" t="s">
        <v>216</v>
      </c>
      <c r="L942" s="184"/>
      <c r="M942" s="185" t="s">
        <v>19</v>
      </c>
      <c r="N942" s="186" t="s">
        <v>45</v>
      </c>
      <c r="P942" s="141">
        <f>O942*H942</f>
        <v>0</v>
      </c>
      <c r="Q942" s="141">
        <v>0.5</v>
      </c>
      <c r="R942" s="141">
        <f>Q942*H942</f>
        <v>7.308</v>
      </c>
      <c r="S942" s="141">
        <v>0</v>
      </c>
      <c r="T942" s="142">
        <f>S942*H942</f>
        <v>0</v>
      </c>
      <c r="AR942" s="143" t="s">
        <v>498</v>
      </c>
      <c r="AT942" s="143" t="s">
        <v>424</v>
      </c>
      <c r="AU942" s="143" t="s">
        <v>83</v>
      </c>
      <c r="AY942" s="18" t="s">
        <v>210</v>
      </c>
      <c r="BE942" s="144">
        <f>IF(N942="základní",J942,0)</f>
        <v>0</v>
      </c>
      <c r="BF942" s="144">
        <f>IF(N942="snížená",J942,0)</f>
        <v>0</v>
      </c>
      <c r="BG942" s="144">
        <f>IF(N942="zákl. přenesená",J942,0)</f>
        <v>0</v>
      </c>
      <c r="BH942" s="144">
        <f>IF(N942="sníž. přenesená",J942,0)</f>
        <v>0</v>
      </c>
      <c r="BI942" s="144">
        <f>IF(N942="nulová",J942,0)</f>
        <v>0</v>
      </c>
      <c r="BJ942" s="18" t="s">
        <v>81</v>
      </c>
      <c r="BK942" s="144">
        <f>ROUND(I942*H942,2)</f>
        <v>0</v>
      </c>
      <c r="BL942" s="18" t="s">
        <v>368</v>
      </c>
      <c r="BM942" s="143" t="s">
        <v>1142</v>
      </c>
    </row>
    <row r="943" spans="2:51" s="12" customFormat="1" ht="11.25">
      <c r="B943" s="149"/>
      <c r="D943" s="150" t="s">
        <v>221</v>
      </c>
      <c r="E943" s="151" t="s">
        <v>19</v>
      </c>
      <c r="F943" s="152" t="s">
        <v>852</v>
      </c>
      <c r="H943" s="151" t="s">
        <v>19</v>
      </c>
      <c r="I943" s="153"/>
      <c r="L943" s="149"/>
      <c r="M943" s="154"/>
      <c r="T943" s="155"/>
      <c r="AT943" s="151" t="s">
        <v>221</v>
      </c>
      <c r="AU943" s="151" t="s">
        <v>83</v>
      </c>
      <c r="AV943" s="12" t="s">
        <v>81</v>
      </c>
      <c r="AW943" s="12" t="s">
        <v>34</v>
      </c>
      <c r="AX943" s="12" t="s">
        <v>74</v>
      </c>
      <c r="AY943" s="151" t="s">
        <v>210</v>
      </c>
    </row>
    <row r="944" spans="2:51" s="12" customFormat="1" ht="11.25">
      <c r="B944" s="149"/>
      <c r="D944" s="150" t="s">
        <v>221</v>
      </c>
      <c r="E944" s="151" t="s">
        <v>19</v>
      </c>
      <c r="F944" s="152" t="s">
        <v>853</v>
      </c>
      <c r="H944" s="151" t="s">
        <v>19</v>
      </c>
      <c r="I944" s="153"/>
      <c r="L944" s="149"/>
      <c r="M944" s="154"/>
      <c r="T944" s="155"/>
      <c r="AT944" s="151" t="s">
        <v>221</v>
      </c>
      <c r="AU944" s="151" t="s">
        <v>83</v>
      </c>
      <c r="AV944" s="12" t="s">
        <v>81</v>
      </c>
      <c r="AW944" s="12" t="s">
        <v>34</v>
      </c>
      <c r="AX944" s="12" t="s">
        <v>74</v>
      </c>
      <c r="AY944" s="151" t="s">
        <v>210</v>
      </c>
    </row>
    <row r="945" spans="2:51" s="13" customFormat="1" ht="11.25">
      <c r="B945" s="156"/>
      <c r="D945" s="150" t="s">
        <v>221</v>
      </c>
      <c r="E945" s="157" t="s">
        <v>19</v>
      </c>
      <c r="F945" s="158" t="s">
        <v>1143</v>
      </c>
      <c r="H945" s="159">
        <v>13.92</v>
      </c>
      <c r="I945" s="160"/>
      <c r="L945" s="156"/>
      <c r="M945" s="161"/>
      <c r="T945" s="162"/>
      <c r="AT945" s="157" t="s">
        <v>221</v>
      </c>
      <c r="AU945" s="157" t="s">
        <v>83</v>
      </c>
      <c r="AV945" s="13" t="s">
        <v>83</v>
      </c>
      <c r="AW945" s="13" t="s">
        <v>34</v>
      </c>
      <c r="AX945" s="13" t="s">
        <v>74</v>
      </c>
      <c r="AY945" s="157" t="s">
        <v>210</v>
      </c>
    </row>
    <row r="946" spans="2:51" s="15" customFormat="1" ht="11.25">
      <c r="B946" s="170"/>
      <c r="D946" s="150" t="s">
        <v>221</v>
      </c>
      <c r="E946" s="171" t="s">
        <v>19</v>
      </c>
      <c r="F946" s="172" t="s">
        <v>236</v>
      </c>
      <c r="H946" s="173">
        <v>13.92</v>
      </c>
      <c r="I946" s="174"/>
      <c r="L946" s="170"/>
      <c r="M946" s="175"/>
      <c r="T946" s="176"/>
      <c r="AT946" s="171" t="s">
        <v>221</v>
      </c>
      <c r="AU946" s="171" t="s">
        <v>83</v>
      </c>
      <c r="AV946" s="15" t="s">
        <v>217</v>
      </c>
      <c r="AW946" s="15" t="s">
        <v>34</v>
      </c>
      <c r="AX946" s="15" t="s">
        <v>81</v>
      </c>
      <c r="AY946" s="171" t="s">
        <v>210</v>
      </c>
    </row>
    <row r="947" spans="2:51" s="13" customFormat="1" ht="11.25">
      <c r="B947" s="156"/>
      <c r="D947" s="150" t="s">
        <v>221</v>
      </c>
      <c r="F947" s="158" t="s">
        <v>1144</v>
      </c>
      <c r="H947" s="159">
        <v>14.616</v>
      </c>
      <c r="I947" s="160"/>
      <c r="L947" s="156"/>
      <c r="M947" s="161"/>
      <c r="T947" s="162"/>
      <c r="AT947" s="157" t="s">
        <v>221</v>
      </c>
      <c r="AU947" s="157" t="s">
        <v>83</v>
      </c>
      <c r="AV947" s="13" t="s">
        <v>83</v>
      </c>
      <c r="AW947" s="13" t="s">
        <v>4</v>
      </c>
      <c r="AX947" s="13" t="s">
        <v>81</v>
      </c>
      <c r="AY947" s="157" t="s">
        <v>210</v>
      </c>
    </row>
    <row r="948" spans="2:65" s="1" customFormat="1" ht="16.5" customHeight="1">
      <c r="B948" s="33"/>
      <c r="C948" s="177" t="s">
        <v>1145</v>
      </c>
      <c r="D948" s="177" t="s">
        <v>424</v>
      </c>
      <c r="E948" s="178" t="s">
        <v>1146</v>
      </c>
      <c r="F948" s="179" t="s">
        <v>1003</v>
      </c>
      <c r="G948" s="180" t="s">
        <v>215</v>
      </c>
      <c r="H948" s="181">
        <v>1.26</v>
      </c>
      <c r="I948" s="182"/>
      <c r="J948" s="183">
        <f>ROUND(I948*H948,2)</f>
        <v>0</v>
      </c>
      <c r="K948" s="179" t="s">
        <v>216</v>
      </c>
      <c r="L948" s="184"/>
      <c r="M948" s="185" t="s">
        <v>19</v>
      </c>
      <c r="N948" s="186" t="s">
        <v>45</v>
      </c>
      <c r="P948" s="141">
        <f>O948*H948</f>
        <v>0</v>
      </c>
      <c r="Q948" s="141">
        <v>0.5</v>
      </c>
      <c r="R948" s="141">
        <f>Q948*H948</f>
        <v>0.63</v>
      </c>
      <c r="S948" s="141">
        <v>0</v>
      </c>
      <c r="T948" s="142">
        <f>S948*H948</f>
        <v>0</v>
      </c>
      <c r="AR948" s="143" t="s">
        <v>498</v>
      </c>
      <c r="AT948" s="143" t="s">
        <v>424</v>
      </c>
      <c r="AU948" s="143" t="s">
        <v>83</v>
      </c>
      <c r="AY948" s="18" t="s">
        <v>210</v>
      </c>
      <c r="BE948" s="144">
        <f>IF(N948="základní",J948,0)</f>
        <v>0</v>
      </c>
      <c r="BF948" s="144">
        <f>IF(N948="snížená",J948,0)</f>
        <v>0</v>
      </c>
      <c r="BG948" s="144">
        <f>IF(N948="zákl. přenesená",J948,0)</f>
        <v>0</v>
      </c>
      <c r="BH948" s="144">
        <f>IF(N948="sníž. přenesená",J948,0)</f>
        <v>0</v>
      </c>
      <c r="BI948" s="144">
        <f>IF(N948="nulová",J948,0)</f>
        <v>0</v>
      </c>
      <c r="BJ948" s="18" t="s">
        <v>81</v>
      </c>
      <c r="BK948" s="144">
        <f>ROUND(I948*H948,2)</f>
        <v>0</v>
      </c>
      <c r="BL948" s="18" t="s">
        <v>368</v>
      </c>
      <c r="BM948" s="143" t="s">
        <v>1147</v>
      </c>
    </row>
    <row r="949" spans="2:51" s="12" customFormat="1" ht="11.25">
      <c r="B949" s="149"/>
      <c r="D949" s="150" t="s">
        <v>221</v>
      </c>
      <c r="E949" s="151" t="s">
        <v>19</v>
      </c>
      <c r="F949" s="152" t="s">
        <v>852</v>
      </c>
      <c r="H949" s="151" t="s">
        <v>19</v>
      </c>
      <c r="I949" s="153"/>
      <c r="L949" s="149"/>
      <c r="M949" s="154"/>
      <c r="T949" s="155"/>
      <c r="AT949" s="151" t="s">
        <v>221</v>
      </c>
      <c r="AU949" s="151" t="s">
        <v>83</v>
      </c>
      <c r="AV949" s="12" t="s">
        <v>81</v>
      </c>
      <c r="AW949" s="12" t="s">
        <v>34</v>
      </c>
      <c r="AX949" s="12" t="s">
        <v>74</v>
      </c>
      <c r="AY949" s="151" t="s">
        <v>210</v>
      </c>
    </row>
    <row r="950" spans="2:51" s="12" customFormat="1" ht="11.25">
      <c r="B950" s="149"/>
      <c r="D950" s="150" t="s">
        <v>221</v>
      </c>
      <c r="E950" s="151" t="s">
        <v>19</v>
      </c>
      <c r="F950" s="152" t="s">
        <v>853</v>
      </c>
      <c r="H950" s="151" t="s">
        <v>19</v>
      </c>
      <c r="I950" s="153"/>
      <c r="L950" s="149"/>
      <c r="M950" s="154"/>
      <c r="T950" s="155"/>
      <c r="AT950" s="151" t="s">
        <v>221</v>
      </c>
      <c r="AU950" s="151" t="s">
        <v>83</v>
      </c>
      <c r="AV950" s="12" t="s">
        <v>81</v>
      </c>
      <c r="AW950" s="12" t="s">
        <v>34</v>
      </c>
      <c r="AX950" s="12" t="s">
        <v>74</v>
      </c>
      <c r="AY950" s="151" t="s">
        <v>210</v>
      </c>
    </row>
    <row r="951" spans="2:51" s="13" customFormat="1" ht="11.25">
      <c r="B951" s="156"/>
      <c r="D951" s="150" t="s">
        <v>221</v>
      </c>
      <c r="E951" s="157" t="s">
        <v>19</v>
      </c>
      <c r="F951" s="158" t="s">
        <v>1148</v>
      </c>
      <c r="H951" s="159">
        <v>0.8</v>
      </c>
      <c r="I951" s="160"/>
      <c r="L951" s="156"/>
      <c r="M951" s="161"/>
      <c r="T951" s="162"/>
      <c r="AT951" s="157" t="s">
        <v>221</v>
      </c>
      <c r="AU951" s="157" t="s">
        <v>83</v>
      </c>
      <c r="AV951" s="13" t="s">
        <v>83</v>
      </c>
      <c r="AW951" s="13" t="s">
        <v>34</v>
      </c>
      <c r="AX951" s="13" t="s">
        <v>74</v>
      </c>
      <c r="AY951" s="157" t="s">
        <v>210</v>
      </c>
    </row>
    <row r="952" spans="2:51" s="13" customFormat="1" ht="11.25">
      <c r="B952" s="156"/>
      <c r="D952" s="150" t="s">
        <v>221</v>
      </c>
      <c r="E952" s="157" t="s">
        <v>19</v>
      </c>
      <c r="F952" s="158" t="s">
        <v>1149</v>
      </c>
      <c r="H952" s="159">
        <v>0.4</v>
      </c>
      <c r="I952" s="160"/>
      <c r="L952" s="156"/>
      <c r="M952" s="161"/>
      <c r="T952" s="162"/>
      <c r="AT952" s="157" t="s">
        <v>221</v>
      </c>
      <c r="AU952" s="157" t="s">
        <v>83</v>
      </c>
      <c r="AV952" s="13" t="s">
        <v>83</v>
      </c>
      <c r="AW952" s="13" t="s">
        <v>34</v>
      </c>
      <c r="AX952" s="13" t="s">
        <v>74</v>
      </c>
      <c r="AY952" s="157" t="s">
        <v>210</v>
      </c>
    </row>
    <row r="953" spans="2:51" s="15" customFormat="1" ht="11.25">
      <c r="B953" s="170"/>
      <c r="D953" s="150" t="s">
        <v>221</v>
      </c>
      <c r="E953" s="171" t="s">
        <v>19</v>
      </c>
      <c r="F953" s="172" t="s">
        <v>236</v>
      </c>
      <c r="H953" s="173">
        <v>1.2</v>
      </c>
      <c r="I953" s="174"/>
      <c r="L953" s="170"/>
      <c r="M953" s="175"/>
      <c r="T953" s="176"/>
      <c r="AT953" s="171" t="s">
        <v>221</v>
      </c>
      <c r="AU953" s="171" t="s">
        <v>83</v>
      </c>
      <c r="AV953" s="15" t="s">
        <v>217</v>
      </c>
      <c r="AW953" s="15" t="s">
        <v>34</v>
      </c>
      <c r="AX953" s="15" t="s">
        <v>81</v>
      </c>
      <c r="AY953" s="171" t="s">
        <v>210</v>
      </c>
    </row>
    <row r="954" spans="2:51" s="13" customFormat="1" ht="11.25">
      <c r="B954" s="156"/>
      <c r="D954" s="150" t="s">
        <v>221</v>
      </c>
      <c r="F954" s="158" t="s">
        <v>1150</v>
      </c>
      <c r="H954" s="159">
        <v>1.26</v>
      </c>
      <c r="I954" s="160"/>
      <c r="L954" s="156"/>
      <c r="M954" s="161"/>
      <c r="T954" s="162"/>
      <c r="AT954" s="157" t="s">
        <v>221</v>
      </c>
      <c r="AU954" s="157" t="s">
        <v>83</v>
      </c>
      <c r="AV954" s="13" t="s">
        <v>83</v>
      </c>
      <c r="AW954" s="13" t="s">
        <v>4</v>
      </c>
      <c r="AX954" s="13" t="s">
        <v>81</v>
      </c>
      <c r="AY954" s="157" t="s">
        <v>210</v>
      </c>
    </row>
    <row r="955" spans="2:65" s="1" customFormat="1" ht="24.2" customHeight="1">
      <c r="B955" s="33"/>
      <c r="C955" s="132" t="s">
        <v>1151</v>
      </c>
      <c r="D955" s="132" t="s">
        <v>212</v>
      </c>
      <c r="E955" s="133" t="s">
        <v>1152</v>
      </c>
      <c r="F955" s="134" t="s">
        <v>1153</v>
      </c>
      <c r="G955" s="135" t="s">
        <v>270</v>
      </c>
      <c r="H955" s="136">
        <v>680</v>
      </c>
      <c r="I955" s="137"/>
      <c r="J955" s="138">
        <f>ROUND(I955*H955,2)</f>
        <v>0</v>
      </c>
      <c r="K955" s="134" t="s">
        <v>216</v>
      </c>
      <c r="L955" s="33"/>
      <c r="M955" s="139" t="s">
        <v>19</v>
      </c>
      <c r="N955" s="140" t="s">
        <v>45</v>
      </c>
      <c r="P955" s="141">
        <f>O955*H955</f>
        <v>0</v>
      </c>
      <c r="Q955" s="141">
        <v>0</v>
      </c>
      <c r="R955" s="141">
        <f>Q955*H955</f>
        <v>0</v>
      </c>
      <c r="S955" s="141">
        <v>0.017</v>
      </c>
      <c r="T955" s="142">
        <f>S955*H955</f>
        <v>11.56</v>
      </c>
      <c r="AR955" s="143" t="s">
        <v>368</v>
      </c>
      <c r="AT955" s="143" t="s">
        <v>212</v>
      </c>
      <c r="AU955" s="143" t="s">
        <v>83</v>
      </c>
      <c r="AY955" s="18" t="s">
        <v>210</v>
      </c>
      <c r="BE955" s="144">
        <f>IF(N955="základní",J955,0)</f>
        <v>0</v>
      </c>
      <c r="BF955" s="144">
        <f>IF(N955="snížená",J955,0)</f>
        <v>0</v>
      </c>
      <c r="BG955" s="144">
        <f>IF(N955="zákl. přenesená",J955,0)</f>
        <v>0</v>
      </c>
      <c r="BH955" s="144">
        <f>IF(N955="sníž. přenesená",J955,0)</f>
        <v>0</v>
      </c>
      <c r="BI955" s="144">
        <f>IF(N955="nulová",J955,0)</f>
        <v>0</v>
      </c>
      <c r="BJ955" s="18" t="s">
        <v>81</v>
      </c>
      <c r="BK955" s="144">
        <f>ROUND(I955*H955,2)</f>
        <v>0</v>
      </c>
      <c r="BL955" s="18" t="s">
        <v>368</v>
      </c>
      <c r="BM955" s="143" t="s">
        <v>1154</v>
      </c>
    </row>
    <row r="956" spans="2:47" s="1" customFormat="1" ht="11.25">
      <c r="B956" s="33"/>
      <c r="D956" s="145" t="s">
        <v>219</v>
      </c>
      <c r="F956" s="146" t="s">
        <v>1155</v>
      </c>
      <c r="I956" s="147"/>
      <c r="L956" s="33"/>
      <c r="M956" s="148"/>
      <c r="T956" s="54"/>
      <c r="AT956" s="18" t="s">
        <v>219</v>
      </c>
      <c r="AU956" s="18" t="s">
        <v>83</v>
      </c>
    </row>
    <row r="957" spans="2:51" s="12" customFormat="1" ht="11.25">
      <c r="B957" s="149"/>
      <c r="D957" s="150" t="s">
        <v>221</v>
      </c>
      <c r="E957" s="151" t="s">
        <v>19</v>
      </c>
      <c r="F957" s="152" t="s">
        <v>852</v>
      </c>
      <c r="H957" s="151" t="s">
        <v>19</v>
      </c>
      <c r="I957" s="153"/>
      <c r="L957" s="149"/>
      <c r="M957" s="154"/>
      <c r="T957" s="155"/>
      <c r="AT957" s="151" t="s">
        <v>221</v>
      </c>
      <c r="AU957" s="151" t="s">
        <v>83</v>
      </c>
      <c r="AV957" s="12" t="s">
        <v>81</v>
      </c>
      <c r="AW957" s="12" t="s">
        <v>34</v>
      </c>
      <c r="AX957" s="12" t="s">
        <v>74</v>
      </c>
      <c r="AY957" s="151" t="s">
        <v>210</v>
      </c>
    </row>
    <row r="958" spans="2:51" s="12" customFormat="1" ht="11.25">
      <c r="B958" s="149"/>
      <c r="D958" s="150" t="s">
        <v>221</v>
      </c>
      <c r="E958" s="151" t="s">
        <v>19</v>
      </c>
      <c r="F958" s="152" t="s">
        <v>853</v>
      </c>
      <c r="H958" s="151" t="s">
        <v>19</v>
      </c>
      <c r="I958" s="153"/>
      <c r="L958" s="149"/>
      <c r="M958" s="154"/>
      <c r="T958" s="155"/>
      <c r="AT958" s="151" t="s">
        <v>221</v>
      </c>
      <c r="AU958" s="151" t="s">
        <v>83</v>
      </c>
      <c r="AV958" s="12" t="s">
        <v>81</v>
      </c>
      <c r="AW958" s="12" t="s">
        <v>34</v>
      </c>
      <c r="AX958" s="12" t="s">
        <v>74</v>
      </c>
      <c r="AY958" s="151" t="s">
        <v>210</v>
      </c>
    </row>
    <row r="959" spans="2:51" s="13" customFormat="1" ht="11.25">
      <c r="B959" s="156"/>
      <c r="D959" s="150" t="s">
        <v>221</v>
      </c>
      <c r="E959" s="157" t="s">
        <v>19</v>
      </c>
      <c r="F959" s="158" t="s">
        <v>1156</v>
      </c>
      <c r="H959" s="159">
        <v>680</v>
      </c>
      <c r="I959" s="160"/>
      <c r="L959" s="156"/>
      <c r="M959" s="161"/>
      <c r="T959" s="162"/>
      <c r="AT959" s="157" t="s">
        <v>221</v>
      </c>
      <c r="AU959" s="157" t="s">
        <v>83</v>
      </c>
      <c r="AV959" s="13" t="s">
        <v>83</v>
      </c>
      <c r="AW959" s="13" t="s">
        <v>34</v>
      </c>
      <c r="AX959" s="13" t="s">
        <v>74</v>
      </c>
      <c r="AY959" s="157" t="s">
        <v>210</v>
      </c>
    </row>
    <row r="960" spans="2:51" s="15" customFormat="1" ht="11.25">
      <c r="B960" s="170"/>
      <c r="D960" s="150" t="s">
        <v>221</v>
      </c>
      <c r="E960" s="171" t="s">
        <v>19</v>
      </c>
      <c r="F960" s="172" t="s">
        <v>236</v>
      </c>
      <c r="H960" s="173">
        <v>680</v>
      </c>
      <c r="I960" s="174"/>
      <c r="L960" s="170"/>
      <c r="M960" s="175"/>
      <c r="T960" s="176"/>
      <c r="AT960" s="171" t="s">
        <v>221</v>
      </c>
      <c r="AU960" s="171" t="s">
        <v>83</v>
      </c>
      <c r="AV960" s="15" t="s">
        <v>217</v>
      </c>
      <c r="AW960" s="15" t="s">
        <v>34</v>
      </c>
      <c r="AX960" s="15" t="s">
        <v>81</v>
      </c>
      <c r="AY960" s="171" t="s">
        <v>210</v>
      </c>
    </row>
    <row r="961" spans="2:65" s="1" customFormat="1" ht="21.75" customHeight="1">
      <c r="B961" s="33"/>
      <c r="C961" s="132" t="s">
        <v>1157</v>
      </c>
      <c r="D961" s="132" t="s">
        <v>212</v>
      </c>
      <c r="E961" s="133" t="s">
        <v>1158</v>
      </c>
      <c r="F961" s="134" t="s">
        <v>1159</v>
      </c>
      <c r="G961" s="135" t="s">
        <v>270</v>
      </c>
      <c r="H961" s="136">
        <v>580</v>
      </c>
      <c r="I961" s="137"/>
      <c r="J961" s="138">
        <f>ROUND(I961*H961,2)</f>
        <v>0</v>
      </c>
      <c r="K961" s="134" t="s">
        <v>216</v>
      </c>
      <c r="L961" s="33"/>
      <c r="M961" s="139" t="s">
        <v>19</v>
      </c>
      <c r="N961" s="140" t="s">
        <v>45</v>
      </c>
      <c r="P961" s="141">
        <f>O961*H961</f>
        <v>0</v>
      </c>
      <c r="Q961" s="141">
        <v>0</v>
      </c>
      <c r="R961" s="141">
        <f>Q961*H961</f>
        <v>0</v>
      </c>
      <c r="S961" s="141">
        <v>0</v>
      </c>
      <c r="T961" s="142">
        <f>S961*H961</f>
        <v>0</v>
      </c>
      <c r="AR961" s="143" t="s">
        <v>368</v>
      </c>
      <c r="AT961" s="143" t="s">
        <v>212</v>
      </c>
      <c r="AU961" s="143" t="s">
        <v>83</v>
      </c>
      <c r="AY961" s="18" t="s">
        <v>210</v>
      </c>
      <c r="BE961" s="144">
        <f>IF(N961="základní",J961,0)</f>
        <v>0</v>
      </c>
      <c r="BF961" s="144">
        <f>IF(N961="snížená",J961,0)</f>
        <v>0</v>
      </c>
      <c r="BG961" s="144">
        <f>IF(N961="zákl. přenesená",J961,0)</f>
        <v>0</v>
      </c>
      <c r="BH961" s="144">
        <f>IF(N961="sníž. přenesená",J961,0)</f>
        <v>0</v>
      </c>
      <c r="BI961" s="144">
        <f>IF(N961="nulová",J961,0)</f>
        <v>0</v>
      </c>
      <c r="BJ961" s="18" t="s">
        <v>81</v>
      </c>
      <c r="BK961" s="144">
        <f>ROUND(I961*H961,2)</f>
        <v>0</v>
      </c>
      <c r="BL961" s="18" t="s">
        <v>368</v>
      </c>
      <c r="BM961" s="143" t="s">
        <v>1160</v>
      </c>
    </row>
    <row r="962" spans="2:47" s="1" customFormat="1" ht="11.25">
      <c r="B962" s="33"/>
      <c r="D962" s="145" t="s">
        <v>219</v>
      </c>
      <c r="F962" s="146" t="s">
        <v>1161</v>
      </c>
      <c r="I962" s="147"/>
      <c r="L962" s="33"/>
      <c r="M962" s="148"/>
      <c r="T962" s="54"/>
      <c r="AT962" s="18" t="s">
        <v>219</v>
      </c>
      <c r="AU962" s="18" t="s">
        <v>83</v>
      </c>
    </row>
    <row r="963" spans="2:51" s="12" customFormat="1" ht="11.25">
      <c r="B963" s="149"/>
      <c r="D963" s="150" t="s">
        <v>221</v>
      </c>
      <c r="E963" s="151" t="s">
        <v>19</v>
      </c>
      <c r="F963" s="152" t="s">
        <v>852</v>
      </c>
      <c r="H963" s="151" t="s">
        <v>19</v>
      </c>
      <c r="I963" s="153"/>
      <c r="L963" s="149"/>
      <c r="M963" s="154"/>
      <c r="T963" s="155"/>
      <c r="AT963" s="151" t="s">
        <v>221</v>
      </c>
      <c r="AU963" s="151" t="s">
        <v>83</v>
      </c>
      <c r="AV963" s="12" t="s">
        <v>81</v>
      </c>
      <c r="AW963" s="12" t="s">
        <v>34</v>
      </c>
      <c r="AX963" s="12" t="s">
        <v>74</v>
      </c>
      <c r="AY963" s="151" t="s">
        <v>210</v>
      </c>
    </row>
    <row r="964" spans="2:51" s="12" customFormat="1" ht="11.25">
      <c r="B964" s="149"/>
      <c r="D964" s="150" t="s">
        <v>221</v>
      </c>
      <c r="E964" s="151" t="s">
        <v>19</v>
      </c>
      <c r="F964" s="152" t="s">
        <v>853</v>
      </c>
      <c r="H964" s="151" t="s">
        <v>19</v>
      </c>
      <c r="I964" s="153"/>
      <c r="L964" s="149"/>
      <c r="M964" s="154"/>
      <c r="T964" s="155"/>
      <c r="AT964" s="151" t="s">
        <v>221</v>
      </c>
      <c r="AU964" s="151" t="s">
        <v>83</v>
      </c>
      <c r="AV964" s="12" t="s">
        <v>81</v>
      </c>
      <c r="AW964" s="12" t="s">
        <v>34</v>
      </c>
      <c r="AX964" s="12" t="s">
        <v>74</v>
      </c>
      <c r="AY964" s="151" t="s">
        <v>210</v>
      </c>
    </row>
    <row r="965" spans="2:51" s="13" customFormat="1" ht="11.25">
      <c r="B965" s="156"/>
      <c r="D965" s="150" t="s">
        <v>221</v>
      </c>
      <c r="E965" s="157" t="s">
        <v>19</v>
      </c>
      <c r="F965" s="158" t="s">
        <v>1162</v>
      </c>
      <c r="H965" s="159">
        <v>580</v>
      </c>
      <c r="I965" s="160"/>
      <c r="L965" s="156"/>
      <c r="M965" s="161"/>
      <c r="T965" s="162"/>
      <c r="AT965" s="157" t="s">
        <v>221</v>
      </c>
      <c r="AU965" s="157" t="s">
        <v>83</v>
      </c>
      <c r="AV965" s="13" t="s">
        <v>83</v>
      </c>
      <c r="AW965" s="13" t="s">
        <v>34</v>
      </c>
      <c r="AX965" s="13" t="s">
        <v>74</v>
      </c>
      <c r="AY965" s="157" t="s">
        <v>210</v>
      </c>
    </row>
    <row r="966" spans="2:51" s="15" customFormat="1" ht="11.25">
      <c r="B966" s="170"/>
      <c r="D966" s="150" t="s">
        <v>221</v>
      </c>
      <c r="E966" s="171" t="s">
        <v>19</v>
      </c>
      <c r="F966" s="172" t="s">
        <v>236</v>
      </c>
      <c r="H966" s="173">
        <v>580</v>
      </c>
      <c r="I966" s="174"/>
      <c r="L966" s="170"/>
      <c r="M966" s="175"/>
      <c r="T966" s="176"/>
      <c r="AT966" s="171" t="s">
        <v>221</v>
      </c>
      <c r="AU966" s="171" t="s">
        <v>83</v>
      </c>
      <c r="AV966" s="15" t="s">
        <v>217</v>
      </c>
      <c r="AW966" s="15" t="s">
        <v>34</v>
      </c>
      <c r="AX966" s="15" t="s">
        <v>81</v>
      </c>
      <c r="AY966" s="171" t="s">
        <v>210</v>
      </c>
    </row>
    <row r="967" spans="2:65" s="1" customFormat="1" ht="16.5" customHeight="1">
      <c r="B967" s="33"/>
      <c r="C967" s="177" t="s">
        <v>1163</v>
      </c>
      <c r="D967" s="177" t="s">
        <v>424</v>
      </c>
      <c r="E967" s="178" t="s">
        <v>1164</v>
      </c>
      <c r="F967" s="179" t="s">
        <v>1005</v>
      </c>
      <c r="G967" s="180" t="s">
        <v>215</v>
      </c>
      <c r="H967" s="181">
        <v>6.3</v>
      </c>
      <c r="I967" s="182"/>
      <c r="J967" s="183">
        <f>ROUND(I967*H967,2)</f>
        <v>0</v>
      </c>
      <c r="K967" s="179" t="s">
        <v>216</v>
      </c>
      <c r="L967" s="184"/>
      <c r="M967" s="185" t="s">
        <v>19</v>
      </c>
      <c r="N967" s="186" t="s">
        <v>45</v>
      </c>
      <c r="P967" s="141">
        <f>O967*H967</f>
        <v>0</v>
      </c>
      <c r="Q967" s="141">
        <v>0.55</v>
      </c>
      <c r="R967" s="141">
        <f>Q967*H967</f>
        <v>3.4650000000000003</v>
      </c>
      <c r="S967" s="141">
        <v>0</v>
      </c>
      <c r="T967" s="142">
        <f>S967*H967</f>
        <v>0</v>
      </c>
      <c r="AR967" s="143" t="s">
        <v>498</v>
      </c>
      <c r="AT967" s="143" t="s">
        <v>424</v>
      </c>
      <c r="AU967" s="143" t="s">
        <v>83</v>
      </c>
      <c r="AY967" s="18" t="s">
        <v>210</v>
      </c>
      <c r="BE967" s="144">
        <f>IF(N967="základní",J967,0)</f>
        <v>0</v>
      </c>
      <c r="BF967" s="144">
        <f>IF(N967="snížená",J967,0)</f>
        <v>0</v>
      </c>
      <c r="BG967" s="144">
        <f>IF(N967="zákl. přenesená",J967,0)</f>
        <v>0</v>
      </c>
      <c r="BH967" s="144">
        <f>IF(N967="sníž. přenesená",J967,0)</f>
        <v>0</v>
      </c>
      <c r="BI967" s="144">
        <f>IF(N967="nulová",J967,0)</f>
        <v>0</v>
      </c>
      <c r="BJ967" s="18" t="s">
        <v>81</v>
      </c>
      <c r="BK967" s="144">
        <f>ROUND(I967*H967,2)</f>
        <v>0</v>
      </c>
      <c r="BL967" s="18" t="s">
        <v>368</v>
      </c>
      <c r="BM967" s="143" t="s">
        <v>1165</v>
      </c>
    </row>
    <row r="968" spans="2:51" s="12" customFormat="1" ht="11.25">
      <c r="B968" s="149"/>
      <c r="D968" s="150" t="s">
        <v>221</v>
      </c>
      <c r="E968" s="151" t="s">
        <v>19</v>
      </c>
      <c r="F968" s="152" t="s">
        <v>852</v>
      </c>
      <c r="H968" s="151" t="s">
        <v>19</v>
      </c>
      <c r="I968" s="153"/>
      <c r="L968" s="149"/>
      <c r="M968" s="154"/>
      <c r="T968" s="155"/>
      <c r="AT968" s="151" t="s">
        <v>221</v>
      </c>
      <c r="AU968" s="151" t="s">
        <v>83</v>
      </c>
      <c r="AV968" s="12" t="s">
        <v>81</v>
      </c>
      <c r="AW968" s="12" t="s">
        <v>34</v>
      </c>
      <c r="AX968" s="12" t="s">
        <v>74</v>
      </c>
      <c r="AY968" s="151" t="s">
        <v>210</v>
      </c>
    </row>
    <row r="969" spans="2:51" s="12" customFormat="1" ht="11.25">
      <c r="B969" s="149"/>
      <c r="D969" s="150" t="s">
        <v>221</v>
      </c>
      <c r="E969" s="151" t="s">
        <v>19</v>
      </c>
      <c r="F969" s="152" t="s">
        <v>853</v>
      </c>
      <c r="H969" s="151" t="s">
        <v>19</v>
      </c>
      <c r="I969" s="153"/>
      <c r="L969" s="149"/>
      <c r="M969" s="154"/>
      <c r="T969" s="155"/>
      <c r="AT969" s="151" t="s">
        <v>221</v>
      </c>
      <c r="AU969" s="151" t="s">
        <v>83</v>
      </c>
      <c r="AV969" s="12" t="s">
        <v>81</v>
      </c>
      <c r="AW969" s="12" t="s">
        <v>34</v>
      </c>
      <c r="AX969" s="12" t="s">
        <v>74</v>
      </c>
      <c r="AY969" s="151" t="s">
        <v>210</v>
      </c>
    </row>
    <row r="970" spans="2:51" s="13" customFormat="1" ht="11.25">
      <c r="B970" s="156"/>
      <c r="D970" s="150" t="s">
        <v>221</v>
      </c>
      <c r="E970" s="157" t="s">
        <v>19</v>
      </c>
      <c r="F970" s="158" t="s">
        <v>1166</v>
      </c>
      <c r="H970" s="159">
        <v>6</v>
      </c>
      <c r="I970" s="160"/>
      <c r="L970" s="156"/>
      <c r="M970" s="161"/>
      <c r="T970" s="162"/>
      <c r="AT970" s="157" t="s">
        <v>221</v>
      </c>
      <c r="AU970" s="157" t="s">
        <v>83</v>
      </c>
      <c r="AV970" s="13" t="s">
        <v>83</v>
      </c>
      <c r="AW970" s="13" t="s">
        <v>34</v>
      </c>
      <c r="AX970" s="13" t="s">
        <v>74</v>
      </c>
      <c r="AY970" s="157" t="s">
        <v>210</v>
      </c>
    </row>
    <row r="971" spans="2:51" s="15" customFormat="1" ht="11.25">
      <c r="B971" s="170"/>
      <c r="D971" s="150" t="s">
        <v>221</v>
      </c>
      <c r="E971" s="171" t="s">
        <v>19</v>
      </c>
      <c r="F971" s="172" t="s">
        <v>236</v>
      </c>
      <c r="H971" s="173">
        <v>6</v>
      </c>
      <c r="I971" s="174"/>
      <c r="L971" s="170"/>
      <c r="M971" s="175"/>
      <c r="T971" s="176"/>
      <c r="AT971" s="171" t="s">
        <v>221</v>
      </c>
      <c r="AU971" s="171" t="s">
        <v>83</v>
      </c>
      <c r="AV971" s="15" t="s">
        <v>217</v>
      </c>
      <c r="AW971" s="15" t="s">
        <v>34</v>
      </c>
      <c r="AX971" s="15" t="s">
        <v>81</v>
      </c>
      <c r="AY971" s="171" t="s">
        <v>210</v>
      </c>
    </row>
    <row r="972" spans="2:51" s="13" customFormat="1" ht="11.25">
      <c r="B972" s="156"/>
      <c r="D972" s="150" t="s">
        <v>221</v>
      </c>
      <c r="F972" s="158" t="s">
        <v>1167</v>
      </c>
      <c r="H972" s="159">
        <v>6.3</v>
      </c>
      <c r="I972" s="160"/>
      <c r="L972" s="156"/>
      <c r="M972" s="161"/>
      <c r="T972" s="162"/>
      <c r="AT972" s="157" t="s">
        <v>221</v>
      </c>
      <c r="AU972" s="157" t="s">
        <v>83</v>
      </c>
      <c r="AV972" s="13" t="s">
        <v>83</v>
      </c>
      <c r="AW972" s="13" t="s">
        <v>4</v>
      </c>
      <c r="AX972" s="13" t="s">
        <v>81</v>
      </c>
      <c r="AY972" s="157" t="s">
        <v>210</v>
      </c>
    </row>
    <row r="973" spans="2:65" s="1" customFormat="1" ht="24.2" customHeight="1">
      <c r="B973" s="33"/>
      <c r="C973" s="132" t="s">
        <v>1168</v>
      </c>
      <c r="D973" s="132" t="s">
        <v>212</v>
      </c>
      <c r="E973" s="133" t="s">
        <v>1169</v>
      </c>
      <c r="F973" s="134" t="s">
        <v>1170</v>
      </c>
      <c r="G973" s="135" t="s">
        <v>270</v>
      </c>
      <c r="H973" s="136">
        <v>580</v>
      </c>
      <c r="I973" s="137"/>
      <c r="J973" s="138">
        <f>ROUND(I973*H973,2)</f>
        <v>0</v>
      </c>
      <c r="K973" s="134" t="s">
        <v>216</v>
      </c>
      <c r="L973" s="33"/>
      <c r="M973" s="139" t="s">
        <v>19</v>
      </c>
      <c r="N973" s="140" t="s">
        <v>45</v>
      </c>
      <c r="P973" s="141">
        <f>O973*H973</f>
        <v>0</v>
      </c>
      <c r="Q973" s="141">
        <v>0</v>
      </c>
      <c r="R973" s="141">
        <f>Q973*H973</f>
        <v>0</v>
      </c>
      <c r="S973" s="141">
        <v>0.005</v>
      </c>
      <c r="T973" s="142">
        <f>S973*H973</f>
        <v>2.9</v>
      </c>
      <c r="AR973" s="143" t="s">
        <v>368</v>
      </c>
      <c r="AT973" s="143" t="s">
        <v>212</v>
      </c>
      <c r="AU973" s="143" t="s">
        <v>83</v>
      </c>
      <c r="AY973" s="18" t="s">
        <v>210</v>
      </c>
      <c r="BE973" s="144">
        <f>IF(N973="základní",J973,0)</f>
        <v>0</v>
      </c>
      <c r="BF973" s="144">
        <f>IF(N973="snížená",J973,0)</f>
        <v>0</v>
      </c>
      <c r="BG973" s="144">
        <f>IF(N973="zákl. přenesená",J973,0)</f>
        <v>0</v>
      </c>
      <c r="BH973" s="144">
        <f>IF(N973="sníž. přenesená",J973,0)</f>
        <v>0</v>
      </c>
      <c r="BI973" s="144">
        <f>IF(N973="nulová",J973,0)</f>
        <v>0</v>
      </c>
      <c r="BJ973" s="18" t="s">
        <v>81</v>
      </c>
      <c r="BK973" s="144">
        <f>ROUND(I973*H973,2)</f>
        <v>0</v>
      </c>
      <c r="BL973" s="18" t="s">
        <v>368</v>
      </c>
      <c r="BM973" s="143" t="s">
        <v>1171</v>
      </c>
    </row>
    <row r="974" spans="2:47" s="1" customFormat="1" ht="11.25">
      <c r="B974" s="33"/>
      <c r="D974" s="145" t="s">
        <v>219</v>
      </c>
      <c r="F974" s="146" t="s">
        <v>1172</v>
      </c>
      <c r="I974" s="147"/>
      <c r="L974" s="33"/>
      <c r="M974" s="148"/>
      <c r="T974" s="54"/>
      <c r="AT974" s="18" t="s">
        <v>219</v>
      </c>
      <c r="AU974" s="18" t="s">
        <v>83</v>
      </c>
    </row>
    <row r="975" spans="2:51" s="12" customFormat="1" ht="11.25">
      <c r="B975" s="149"/>
      <c r="D975" s="150" t="s">
        <v>221</v>
      </c>
      <c r="E975" s="151" t="s">
        <v>19</v>
      </c>
      <c r="F975" s="152" t="s">
        <v>852</v>
      </c>
      <c r="H975" s="151" t="s">
        <v>19</v>
      </c>
      <c r="I975" s="153"/>
      <c r="L975" s="149"/>
      <c r="M975" s="154"/>
      <c r="T975" s="155"/>
      <c r="AT975" s="151" t="s">
        <v>221</v>
      </c>
      <c r="AU975" s="151" t="s">
        <v>83</v>
      </c>
      <c r="AV975" s="12" t="s">
        <v>81</v>
      </c>
      <c r="AW975" s="12" t="s">
        <v>34</v>
      </c>
      <c r="AX975" s="12" t="s">
        <v>74</v>
      </c>
      <c r="AY975" s="151" t="s">
        <v>210</v>
      </c>
    </row>
    <row r="976" spans="2:51" s="12" customFormat="1" ht="11.25">
      <c r="B976" s="149"/>
      <c r="D976" s="150" t="s">
        <v>221</v>
      </c>
      <c r="E976" s="151" t="s">
        <v>19</v>
      </c>
      <c r="F976" s="152" t="s">
        <v>853</v>
      </c>
      <c r="H976" s="151" t="s">
        <v>19</v>
      </c>
      <c r="I976" s="153"/>
      <c r="L976" s="149"/>
      <c r="M976" s="154"/>
      <c r="T976" s="155"/>
      <c r="AT976" s="151" t="s">
        <v>221</v>
      </c>
      <c r="AU976" s="151" t="s">
        <v>83</v>
      </c>
      <c r="AV976" s="12" t="s">
        <v>81</v>
      </c>
      <c r="AW976" s="12" t="s">
        <v>34</v>
      </c>
      <c r="AX976" s="12" t="s">
        <v>74</v>
      </c>
      <c r="AY976" s="151" t="s">
        <v>210</v>
      </c>
    </row>
    <row r="977" spans="2:51" s="13" customFormat="1" ht="11.25">
      <c r="B977" s="156"/>
      <c r="D977" s="150" t="s">
        <v>221</v>
      </c>
      <c r="E977" s="157" t="s">
        <v>19</v>
      </c>
      <c r="F977" s="158" t="s">
        <v>1162</v>
      </c>
      <c r="H977" s="159">
        <v>580</v>
      </c>
      <c r="I977" s="160"/>
      <c r="L977" s="156"/>
      <c r="M977" s="161"/>
      <c r="T977" s="162"/>
      <c r="AT977" s="157" t="s">
        <v>221</v>
      </c>
      <c r="AU977" s="157" t="s">
        <v>83</v>
      </c>
      <c r="AV977" s="13" t="s">
        <v>83</v>
      </c>
      <c r="AW977" s="13" t="s">
        <v>34</v>
      </c>
      <c r="AX977" s="13" t="s">
        <v>74</v>
      </c>
      <c r="AY977" s="157" t="s">
        <v>210</v>
      </c>
    </row>
    <row r="978" spans="2:51" s="15" customFormat="1" ht="11.25">
      <c r="B978" s="170"/>
      <c r="D978" s="150" t="s">
        <v>221</v>
      </c>
      <c r="E978" s="171" t="s">
        <v>19</v>
      </c>
      <c r="F978" s="172" t="s">
        <v>236</v>
      </c>
      <c r="H978" s="173">
        <v>580</v>
      </c>
      <c r="I978" s="174"/>
      <c r="L978" s="170"/>
      <c r="M978" s="175"/>
      <c r="T978" s="176"/>
      <c r="AT978" s="171" t="s">
        <v>221</v>
      </c>
      <c r="AU978" s="171" t="s">
        <v>83</v>
      </c>
      <c r="AV978" s="15" t="s">
        <v>217</v>
      </c>
      <c r="AW978" s="15" t="s">
        <v>34</v>
      </c>
      <c r="AX978" s="15" t="s">
        <v>81</v>
      </c>
      <c r="AY978" s="171" t="s">
        <v>210</v>
      </c>
    </row>
    <row r="979" spans="2:65" s="1" customFormat="1" ht="24.2" customHeight="1">
      <c r="B979" s="33"/>
      <c r="C979" s="132" t="s">
        <v>1173</v>
      </c>
      <c r="D979" s="132" t="s">
        <v>212</v>
      </c>
      <c r="E979" s="133" t="s">
        <v>1174</v>
      </c>
      <c r="F979" s="134" t="s">
        <v>1175</v>
      </c>
      <c r="G979" s="135" t="s">
        <v>295</v>
      </c>
      <c r="H979" s="136">
        <v>3</v>
      </c>
      <c r="I979" s="137"/>
      <c r="J979" s="138">
        <f>ROUND(I979*H979,2)</f>
        <v>0</v>
      </c>
      <c r="K979" s="134" t="s">
        <v>296</v>
      </c>
      <c r="L979" s="33"/>
      <c r="M979" s="139" t="s">
        <v>19</v>
      </c>
      <c r="N979" s="140" t="s">
        <v>45</v>
      </c>
      <c r="P979" s="141">
        <f>O979*H979</f>
        <v>0</v>
      </c>
      <c r="Q979" s="141">
        <v>0</v>
      </c>
      <c r="R979" s="141">
        <f>Q979*H979</f>
        <v>0</v>
      </c>
      <c r="S979" s="141">
        <v>0</v>
      </c>
      <c r="T979" s="142">
        <f>S979*H979</f>
        <v>0</v>
      </c>
      <c r="AR979" s="143" t="s">
        <v>368</v>
      </c>
      <c r="AT979" s="143" t="s">
        <v>212</v>
      </c>
      <c r="AU979" s="143" t="s">
        <v>83</v>
      </c>
      <c r="AY979" s="18" t="s">
        <v>210</v>
      </c>
      <c r="BE979" s="144">
        <f>IF(N979="základní",J979,0)</f>
        <v>0</v>
      </c>
      <c r="BF979" s="144">
        <f>IF(N979="snížená",J979,0)</f>
        <v>0</v>
      </c>
      <c r="BG979" s="144">
        <f>IF(N979="zákl. přenesená",J979,0)</f>
        <v>0</v>
      </c>
      <c r="BH979" s="144">
        <f>IF(N979="sníž. přenesená",J979,0)</f>
        <v>0</v>
      </c>
      <c r="BI979" s="144">
        <f>IF(N979="nulová",J979,0)</f>
        <v>0</v>
      </c>
      <c r="BJ979" s="18" t="s">
        <v>81</v>
      </c>
      <c r="BK979" s="144">
        <f>ROUND(I979*H979,2)</f>
        <v>0</v>
      </c>
      <c r="BL979" s="18" t="s">
        <v>368</v>
      </c>
      <c r="BM979" s="143" t="s">
        <v>1176</v>
      </c>
    </row>
    <row r="980" spans="2:65" s="1" customFormat="1" ht="21.75" customHeight="1">
      <c r="B980" s="33"/>
      <c r="C980" s="132" t="s">
        <v>1177</v>
      </c>
      <c r="D980" s="132" t="s">
        <v>212</v>
      </c>
      <c r="E980" s="133" t="s">
        <v>1178</v>
      </c>
      <c r="F980" s="134" t="s">
        <v>1179</v>
      </c>
      <c r="G980" s="135" t="s">
        <v>215</v>
      </c>
      <c r="H980" s="136">
        <v>42.018</v>
      </c>
      <c r="I980" s="137"/>
      <c r="J980" s="138">
        <f>ROUND(I980*H980,2)</f>
        <v>0</v>
      </c>
      <c r="K980" s="134" t="s">
        <v>216</v>
      </c>
      <c r="L980" s="33"/>
      <c r="M980" s="139" t="s">
        <v>19</v>
      </c>
      <c r="N980" s="140" t="s">
        <v>45</v>
      </c>
      <c r="P980" s="141">
        <f>O980*H980</f>
        <v>0</v>
      </c>
      <c r="Q980" s="141">
        <v>0.02337</v>
      </c>
      <c r="R980" s="141">
        <f>Q980*H980</f>
        <v>0.9819606599999999</v>
      </c>
      <c r="S980" s="141">
        <v>0</v>
      </c>
      <c r="T980" s="142">
        <f>S980*H980</f>
        <v>0</v>
      </c>
      <c r="AR980" s="143" t="s">
        <v>368</v>
      </c>
      <c r="AT980" s="143" t="s">
        <v>212</v>
      </c>
      <c r="AU980" s="143" t="s">
        <v>83</v>
      </c>
      <c r="AY980" s="18" t="s">
        <v>210</v>
      </c>
      <c r="BE980" s="144">
        <f>IF(N980="základní",J980,0)</f>
        <v>0</v>
      </c>
      <c r="BF980" s="144">
        <f>IF(N980="snížená",J980,0)</f>
        <v>0</v>
      </c>
      <c r="BG980" s="144">
        <f>IF(N980="zákl. přenesená",J980,0)</f>
        <v>0</v>
      </c>
      <c r="BH980" s="144">
        <f>IF(N980="sníž. přenesená",J980,0)</f>
        <v>0</v>
      </c>
      <c r="BI980" s="144">
        <f>IF(N980="nulová",J980,0)</f>
        <v>0</v>
      </c>
      <c r="BJ980" s="18" t="s">
        <v>81</v>
      </c>
      <c r="BK980" s="144">
        <f>ROUND(I980*H980,2)</f>
        <v>0</v>
      </c>
      <c r="BL980" s="18" t="s">
        <v>368</v>
      </c>
      <c r="BM980" s="143" t="s">
        <v>1180</v>
      </c>
    </row>
    <row r="981" spans="2:47" s="1" customFormat="1" ht="11.25">
      <c r="B981" s="33"/>
      <c r="D981" s="145" t="s">
        <v>219</v>
      </c>
      <c r="F981" s="146" t="s">
        <v>1181</v>
      </c>
      <c r="I981" s="147"/>
      <c r="L981" s="33"/>
      <c r="M981" s="148"/>
      <c r="T981" s="54"/>
      <c r="AT981" s="18" t="s">
        <v>219</v>
      </c>
      <c r="AU981" s="18" t="s">
        <v>83</v>
      </c>
    </row>
    <row r="982" spans="2:51" s="12" customFormat="1" ht="11.25">
      <c r="B982" s="149"/>
      <c r="D982" s="150" t="s">
        <v>221</v>
      </c>
      <c r="E982" s="151" t="s">
        <v>19</v>
      </c>
      <c r="F982" s="152" t="s">
        <v>987</v>
      </c>
      <c r="H982" s="151" t="s">
        <v>19</v>
      </c>
      <c r="I982" s="153"/>
      <c r="L982" s="149"/>
      <c r="M982" s="154"/>
      <c r="T982" s="155"/>
      <c r="AT982" s="151" t="s">
        <v>221</v>
      </c>
      <c r="AU982" s="151" t="s">
        <v>83</v>
      </c>
      <c r="AV982" s="12" t="s">
        <v>81</v>
      </c>
      <c r="AW982" s="12" t="s">
        <v>34</v>
      </c>
      <c r="AX982" s="12" t="s">
        <v>74</v>
      </c>
      <c r="AY982" s="151" t="s">
        <v>210</v>
      </c>
    </row>
    <row r="983" spans="2:51" s="13" customFormat="1" ht="11.25">
      <c r="B983" s="156"/>
      <c r="D983" s="150" t="s">
        <v>221</v>
      </c>
      <c r="E983" s="157" t="s">
        <v>19</v>
      </c>
      <c r="F983" s="158" t="s">
        <v>988</v>
      </c>
      <c r="H983" s="159">
        <v>0.21</v>
      </c>
      <c r="I983" s="160"/>
      <c r="L983" s="156"/>
      <c r="M983" s="161"/>
      <c r="T983" s="162"/>
      <c r="AT983" s="157" t="s">
        <v>221</v>
      </c>
      <c r="AU983" s="157" t="s">
        <v>83</v>
      </c>
      <c r="AV983" s="13" t="s">
        <v>83</v>
      </c>
      <c r="AW983" s="13" t="s">
        <v>34</v>
      </c>
      <c r="AX983" s="13" t="s">
        <v>74</v>
      </c>
      <c r="AY983" s="157" t="s">
        <v>210</v>
      </c>
    </row>
    <row r="984" spans="2:51" s="12" customFormat="1" ht="11.25">
      <c r="B984" s="149"/>
      <c r="D984" s="150" t="s">
        <v>221</v>
      </c>
      <c r="E984" s="151" t="s">
        <v>19</v>
      </c>
      <c r="F984" s="152" t="s">
        <v>989</v>
      </c>
      <c r="H984" s="151" t="s">
        <v>19</v>
      </c>
      <c r="I984" s="153"/>
      <c r="L984" s="149"/>
      <c r="M984" s="154"/>
      <c r="T984" s="155"/>
      <c r="AT984" s="151" t="s">
        <v>221</v>
      </c>
      <c r="AU984" s="151" t="s">
        <v>83</v>
      </c>
      <c r="AV984" s="12" t="s">
        <v>81</v>
      </c>
      <c r="AW984" s="12" t="s">
        <v>34</v>
      </c>
      <c r="AX984" s="12" t="s">
        <v>74</v>
      </c>
      <c r="AY984" s="151" t="s">
        <v>210</v>
      </c>
    </row>
    <row r="985" spans="2:51" s="13" customFormat="1" ht="11.25">
      <c r="B985" s="156"/>
      <c r="D985" s="150" t="s">
        <v>221</v>
      </c>
      <c r="E985" s="157" t="s">
        <v>19</v>
      </c>
      <c r="F985" s="158" t="s">
        <v>990</v>
      </c>
      <c r="H985" s="159">
        <v>0.095</v>
      </c>
      <c r="I985" s="160"/>
      <c r="L985" s="156"/>
      <c r="M985" s="161"/>
      <c r="T985" s="162"/>
      <c r="AT985" s="157" t="s">
        <v>221</v>
      </c>
      <c r="AU985" s="157" t="s">
        <v>83</v>
      </c>
      <c r="AV985" s="13" t="s">
        <v>83</v>
      </c>
      <c r="AW985" s="13" t="s">
        <v>34</v>
      </c>
      <c r="AX985" s="13" t="s">
        <v>74</v>
      </c>
      <c r="AY985" s="157" t="s">
        <v>210</v>
      </c>
    </row>
    <row r="986" spans="2:51" s="12" customFormat="1" ht="11.25">
      <c r="B986" s="149"/>
      <c r="D986" s="150" t="s">
        <v>221</v>
      </c>
      <c r="E986" s="151" t="s">
        <v>19</v>
      </c>
      <c r="F986" s="152" t="s">
        <v>991</v>
      </c>
      <c r="H986" s="151" t="s">
        <v>19</v>
      </c>
      <c r="I986" s="153"/>
      <c r="L986" s="149"/>
      <c r="M986" s="154"/>
      <c r="T986" s="155"/>
      <c r="AT986" s="151" t="s">
        <v>221</v>
      </c>
      <c r="AU986" s="151" t="s">
        <v>83</v>
      </c>
      <c r="AV986" s="12" t="s">
        <v>81</v>
      </c>
      <c r="AW986" s="12" t="s">
        <v>34</v>
      </c>
      <c r="AX986" s="12" t="s">
        <v>74</v>
      </c>
      <c r="AY986" s="151" t="s">
        <v>210</v>
      </c>
    </row>
    <row r="987" spans="2:51" s="13" customFormat="1" ht="11.25">
      <c r="B987" s="156"/>
      <c r="D987" s="150" t="s">
        <v>221</v>
      </c>
      <c r="E987" s="157" t="s">
        <v>19</v>
      </c>
      <c r="F987" s="158" t="s">
        <v>992</v>
      </c>
      <c r="H987" s="159">
        <v>0.806</v>
      </c>
      <c r="I987" s="160"/>
      <c r="L987" s="156"/>
      <c r="M987" s="161"/>
      <c r="T987" s="162"/>
      <c r="AT987" s="157" t="s">
        <v>221</v>
      </c>
      <c r="AU987" s="157" t="s">
        <v>83</v>
      </c>
      <c r="AV987" s="13" t="s">
        <v>83</v>
      </c>
      <c r="AW987" s="13" t="s">
        <v>34</v>
      </c>
      <c r="AX987" s="13" t="s">
        <v>74</v>
      </c>
      <c r="AY987" s="157" t="s">
        <v>210</v>
      </c>
    </row>
    <row r="988" spans="2:51" s="12" customFormat="1" ht="11.25">
      <c r="B988" s="149"/>
      <c r="D988" s="150" t="s">
        <v>221</v>
      </c>
      <c r="E988" s="151" t="s">
        <v>19</v>
      </c>
      <c r="F988" s="152" t="s">
        <v>993</v>
      </c>
      <c r="H988" s="151" t="s">
        <v>19</v>
      </c>
      <c r="I988" s="153"/>
      <c r="L988" s="149"/>
      <c r="M988" s="154"/>
      <c r="T988" s="155"/>
      <c r="AT988" s="151" t="s">
        <v>221</v>
      </c>
      <c r="AU988" s="151" t="s">
        <v>83</v>
      </c>
      <c r="AV988" s="12" t="s">
        <v>81</v>
      </c>
      <c r="AW988" s="12" t="s">
        <v>34</v>
      </c>
      <c r="AX988" s="12" t="s">
        <v>74</v>
      </c>
      <c r="AY988" s="151" t="s">
        <v>210</v>
      </c>
    </row>
    <row r="989" spans="2:51" s="13" customFormat="1" ht="11.25">
      <c r="B989" s="156"/>
      <c r="D989" s="150" t="s">
        <v>221</v>
      </c>
      <c r="E989" s="157" t="s">
        <v>19</v>
      </c>
      <c r="F989" s="158" t="s">
        <v>1182</v>
      </c>
      <c r="H989" s="159">
        <v>3.653</v>
      </c>
      <c r="I989" s="160"/>
      <c r="L989" s="156"/>
      <c r="M989" s="161"/>
      <c r="T989" s="162"/>
      <c r="AT989" s="157" t="s">
        <v>221</v>
      </c>
      <c r="AU989" s="157" t="s">
        <v>83</v>
      </c>
      <c r="AV989" s="13" t="s">
        <v>83</v>
      </c>
      <c r="AW989" s="13" t="s">
        <v>34</v>
      </c>
      <c r="AX989" s="13" t="s">
        <v>74</v>
      </c>
      <c r="AY989" s="157" t="s">
        <v>210</v>
      </c>
    </row>
    <row r="990" spans="2:51" s="12" customFormat="1" ht="11.25">
      <c r="B990" s="149"/>
      <c r="D990" s="150" t="s">
        <v>221</v>
      </c>
      <c r="E990" s="151" t="s">
        <v>19</v>
      </c>
      <c r="F990" s="152" t="s">
        <v>995</v>
      </c>
      <c r="H990" s="151" t="s">
        <v>19</v>
      </c>
      <c r="I990" s="153"/>
      <c r="L990" s="149"/>
      <c r="M990" s="154"/>
      <c r="T990" s="155"/>
      <c r="AT990" s="151" t="s">
        <v>221</v>
      </c>
      <c r="AU990" s="151" t="s">
        <v>83</v>
      </c>
      <c r="AV990" s="12" t="s">
        <v>81</v>
      </c>
      <c r="AW990" s="12" t="s">
        <v>34</v>
      </c>
      <c r="AX990" s="12" t="s">
        <v>74</v>
      </c>
      <c r="AY990" s="151" t="s">
        <v>210</v>
      </c>
    </row>
    <row r="991" spans="2:51" s="13" customFormat="1" ht="11.25">
      <c r="B991" s="156"/>
      <c r="D991" s="150" t="s">
        <v>221</v>
      </c>
      <c r="E991" s="157" t="s">
        <v>19</v>
      </c>
      <c r="F991" s="158" t="s">
        <v>996</v>
      </c>
      <c r="H991" s="159">
        <v>0.752</v>
      </c>
      <c r="I991" s="160"/>
      <c r="L991" s="156"/>
      <c r="M991" s="161"/>
      <c r="T991" s="162"/>
      <c r="AT991" s="157" t="s">
        <v>221</v>
      </c>
      <c r="AU991" s="157" t="s">
        <v>83</v>
      </c>
      <c r="AV991" s="13" t="s">
        <v>83</v>
      </c>
      <c r="AW991" s="13" t="s">
        <v>34</v>
      </c>
      <c r="AX991" s="13" t="s">
        <v>74</v>
      </c>
      <c r="AY991" s="157" t="s">
        <v>210</v>
      </c>
    </row>
    <row r="992" spans="2:51" s="12" customFormat="1" ht="11.25">
      <c r="B992" s="149"/>
      <c r="D992" s="150" t="s">
        <v>221</v>
      </c>
      <c r="E992" s="151" t="s">
        <v>19</v>
      </c>
      <c r="F992" s="152" t="s">
        <v>997</v>
      </c>
      <c r="H992" s="151" t="s">
        <v>19</v>
      </c>
      <c r="I992" s="153"/>
      <c r="L992" s="149"/>
      <c r="M992" s="154"/>
      <c r="T992" s="155"/>
      <c r="AT992" s="151" t="s">
        <v>221</v>
      </c>
      <c r="AU992" s="151" t="s">
        <v>83</v>
      </c>
      <c r="AV992" s="12" t="s">
        <v>81</v>
      </c>
      <c r="AW992" s="12" t="s">
        <v>34</v>
      </c>
      <c r="AX992" s="12" t="s">
        <v>74</v>
      </c>
      <c r="AY992" s="151" t="s">
        <v>210</v>
      </c>
    </row>
    <row r="993" spans="2:51" s="13" customFormat="1" ht="11.25">
      <c r="B993" s="156"/>
      <c r="D993" s="150" t="s">
        <v>221</v>
      </c>
      <c r="E993" s="157" t="s">
        <v>19</v>
      </c>
      <c r="F993" s="158" t="s">
        <v>998</v>
      </c>
      <c r="H993" s="159">
        <v>0.34</v>
      </c>
      <c r="I993" s="160"/>
      <c r="L993" s="156"/>
      <c r="M993" s="161"/>
      <c r="T993" s="162"/>
      <c r="AT993" s="157" t="s">
        <v>221</v>
      </c>
      <c r="AU993" s="157" t="s">
        <v>83</v>
      </c>
      <c r="AV993" s="13" t="s">
        <v>83</v>
      </c>
      <c r="AW993" s="13" t="s">
        <v>34</v>
      </c>
      <c r="AX993" s="13" t="s">
        <v>74</v>
      </c>
      <c r="AY993" s="157" t="s">
        <v>210</v>
      </c>
    </row>
    <row r="994" spans="2:51" s="12" customFormat="1" ht="11.25">
      <c r="B994" s="149"/>
      <c r="D994" s="150" t="s">
        <v>221</v>
      </c>
      <c r="E994" s="151" t="s">
        <v>19</v>
      </c>
      <c r="F994" s="152" t="s">
        <v>999</v>
      </c>
      <c r="H994" s="151" t="s">
        <v>19</v>
      </c>
      <c r="I994" s="153"/>
      <c r="L994" s="149"/>
      <c r="M994" s="154"/>
      <c r="T994" s="155"/>
      <c r="AT994" s="151" t="s">
        <v>221</v>
      </c>
      <c r="AU994" s="151" t="s">
        <v>83</v>
      </c>
      <c r="AV994" s="12" t="s">
        <v>81</v>
      </c>
      <c r="AW994" s="12" t="s">
        <v>34</v>
      </c>
      <c r="AX994" s="12" t="s">
        <v>74</v>
      </c>
      <c r="AY994" s="151" t="s">
        <v>210</v>
      </c>
    </row>
    <row r="995" spans="2:51" s="13" customFormat="1" ht="11.25">
      <c r="B995" s="156"/>
      <c r="D995" s="150" t="s">
        <v>221</v>
      </c>
      <c r="E995" s="157" t="s">
        <v>19</v>
      </c>
      <c r="F995" s="158" t="s">
        <v>1000</v>
      </c>
      <c r="H995" s="159">
        <v>1.546</v>
      </c>
      <c r="I995" s="160"/>
      <c r="L995" s="156"/>
      <c r="M995" s="161"/>
      <c r="T995" s="162"/>
      <c r="AT995" s="157" t="s">
        <v>221</v>
      </c>
      <c r="AU995" s="157" t="s">
        <v>83</v>
      </c>
      <c r="AV995" s="13" t="s">
        <v>83</v>
      </c>
      <c r="AW995" s="13" t="s">
        <v>34</v>
      </c>
      <c r="AX995" s="13" t="s">
        <v>74</v>
      </c>
      <c r="AY995" s="157" t="s">
        <v>210</v>
      </c>
    </row>
    <row r="996" spans="2:51" s="12" customFormat="1" ht="11.25">
      <c r="B996" s="149"/>
      <c r="D996" s="150" t="s">
        <v>221</v>
      </c>
      <c r="E996" s="151" t="s">
        <v>19</v>
      </c>
      <c r="F996" s="152" t="s">
        <v>1001</v>
      </c>
      <c r="H996" s="151" t="s">
        <v>19</v>
      </c>
      <c r="I996" s="153"/>
      <c r="L996" s="149"/>
      <c r="M996" s="154"/>
      <c r="T996" s="155"/>
      <c r="AT996" s="151" t="s">
        <v>221</v>
      </c>
      <c r="AU996" s="151" t="s">
        <v>83</v>
      </c>
      <c r="AV996" s="12" t="s">
        <v>81</v>
      </c>
      <c r="AW996" s="12" t="s">
        <v>34</v>
      </c>
      <c r="AX996" s="12" t="s">
        <v>74</v>
      </c>
      <c r="AY996" s="151" t="s">
        <v>210</v>
      </c>
    </row>
    <row r="997" spans="2:51" s="13" customFormat="1" ht="11.25">
      <c r="B997" s="156"/>
      <c r="D997" s="150" t="s">
        <v>221</v>
      </c>
      <c r="E997" s="157" t="s">
        <v>19</v>
      </c>
      <c r="F997" s="158" t="s">
        <v>1183</v>
      </c>
      <c r="H997" s="159">
        <v>14.616</v>
      </c>
      <c r="I997" s="160"/>
      <c r="L997" s="156"/>
      <c r="M997" s="161"/>
      <c r="T997" s="162"/>
      <c r="AT997" s="157" t="s">
        <v>221</v>
      </c>
      <c r="AU997" s="157" t="s">
        <v>83</v>
      </c>
      <c r="AV997" s="13" t="s">
        <v>83</v>
      </c>
      <c r="AW997" s="13" t="s">
        <v>34</v>
      </c>
      <c r="AX997" s="13" t="s">
        <v>74</v>
      </c>
      <c r="AY997" s="157" t="s">
        <v>210</v>
      </c>
    </row>
    <row r="998" spans="2:51" s="12" customFormat="1" ht="11.25">
      <c r="B998" s="149"/>
      <c r="D998" s="150" t="s">
        <v>221</v>
      </c>
      <c r="E998" s="151" t="s">
        <v>19</v>
      </c>
      <c r="F998" s="152" t="s">
        <v>1003</v>
      </c>
      <c r="H998" s="151" t="s">
        <v>19</v>
      </c>
      <c r="I998" s="153"/>
      <c r="L998" s="149"/>
      <c r="M998" s="154"/>
      <c r="T998" s="155"/>
      <c r="AT998" s="151" t="s">
        <v>221</v>
      </c>
      <c r="AU998" s="151" t="s">
        <v>83</v>
      </c>
      <c r="AV998" s="12" t="s">
        <v>81</v>
      </c>
      <c r="AW998" s="12" t="s">
        <v>34</v>
      </c>
      <c r="AX998" s="12" t="s">
        <v>74</v>
      </c>
      <c r="AY998" s="151" t="s">
        <v>210</v>
      </c>
    </row>
    <row r="999" spans="2:51" s="13" customFormat="1" ht="11.25">
      <c r="B999" s="156"/>
      <c r="D999" s="150" t="s">
        <v>221</v>
      </c>
      <c r="E999" s="157" t="s">
        <v>19</v>
      </c>
      <c r="F999" s="158" t="s">
        <v>1004</v>
      </c>
      <c r="H999" s="159">
        <v>1.26</v>
      </c>
      <c r="I999" s="160"/>
      <c r="L999" s="156"/>
      <c r="M999" s="161"/>
      <c r="T999" s="162"/>
      <c r="AT999" s="157" t="s">
        <v>221</v>
      </c>
      <c r="AU999" s="157" t="s">
        <v>83</v>
      </c>
      <c r="AV999" s="13" t="s">
        <v>83</v>
      </c>
      <c r="AW999" s="13" t="s">
        <v>34</v>
      </c>
      <c r="AX999" s="13" t="s">
        <v>74</v>
      </c>
      <c r="AY999" s="157" t="s">
        <v>210</v>
      </c>
    </row>
    <row r="1000" spans="2:51" s="12" customFormat="1" ht="11.25">
      <c r="B1000" s="149"/>
      <c r="D1000" s="150" t="s">
        <v>221</v>
      </c>
      <c r="E1000" s="151" t="s">
        <v>19</v>
      </c>
      <c r="F1000" s="152" t="s">
        <v>1005</v>
      </c>
      <c r="H1000" s="151" t="s">
        <v>19</v>
      </c>
      <c r="I1000" s="153"/>
      <c r="L1000" s="149"/>
      <c r="M1000" s="154"/>
      <c r="T1000" s="155"/>
      <c r="AT1000" s="151" t="s">
        <v>221</v>
      </c>
      <c r="AU1000" s="151" t="s">
        <v>83</v>
      </c>
      <c r="AV1000" s="12" t="s">
        <v>81</v>
      </c>
      <c r="AW1000" s="12" t="s">
        <v>34</v>
      </c>
      <c r="AX1000" s="12" t="s">
        <v>74</v>
      </c>
      <c r="AY1000" s="151" t="s">
        <v>210</v>
      </c>
    </row>
    <row r="1001" spans="2:51" s="13" customFormat="1" ht="11.25">
      <c r="B1001" s="156"/>
      <c r="D1001" s="150" t="s">
        <v>221</v>
      </c>
      <c r="E1001" s="157" t="s">
        <v>19</v>
      </c>
      <c r="F1001" s="158" t="s">
        <v>1184</v>
      </c>
      <c r="H1001" s="159">
        <v>6.305</v>
      </c>
      <c r="I1001" s="160"/>
      <c r="L1001" s="156"/>
      <c r="M1001" s="161"/>
      <c r="T1001" s="162"/>
      <c r="AT1001" s="157" t="s">
        <v>221</v>
      </c>
      <c r="AU1001" s="157" t="s">
        <v>83</v>
      </c>
      <c r="AV1001" s="13" t="s">
        <v>83</v>
      </c>
      <c r="AW1001" s="13" t="s">
        <v>34</v>
      </c>
      <c r="AX1001" s="13" t="s">
        <v>74</v>
      </c>
      <c r="AY1001" s="157" t="s">
        <v>210</v>
      </c>
    </row>
    <row r="1002" spans="2:51" s="12" customFormat="1" ht="11.25">
      <c r="B1002" s="149"/>
      <c r="D1002" s="150" t="s">
        <v>221</v>
      </c>
      <c r="E1002" s="151" t="s">
        <v>19</v>
      </c>
      <c r="F1002" s="152" t="s">
        <v>1007</v>
      </c>
      <c r="H1002" s="151" t="s">
        <v>19</v>
      </c>
      <c r="I1002" s="153"/>
      <c r="L1002" s="149"/>
      <c r="M1002" s="154"/>
      <c r="T1002" s="155"/>
      <c r="AT1002" s="151" t="s">
        <v>221</v>
      </c>
      <c r="AU1002" s="151" t="s">
        <v>83</v>
      </c>
      <c r="AV1002" s="12" t="s">
        <v>81</v>
      </c>
      <c r="AW1002" s="12" t="s">
        <v>34</v>
      </c>
      <c r="AX1002" s="12" t="s">
        <v>74</v>
      </c>
      <c r="AY1002" s="151" t="s">
        <v>210</v>
      </c>
    </row>
    <row r="1003" spans="2:51" s="13" customFormat="1" ht="11.25">
      <c r="B1003" s="156"/>
      <c r="D1003" s="150" t="s">
        <v>221</v>
      </c>
      <c r="E1003" s="157" t="s">
        <v>19</v>
      </c>
      <c r="F1003" s="158" t="s">
        <v>1008</v>
      </c>
      <c r="H1003" s="159">
        <v>3.885</v>
      </c>
      <c r="I1003" s="160"/>
      <c r="L1003" s="156"/>
      <c r="M1003" s="161"/>
      <c r="T1003" s="162"/>
      <c r="AT1003" s="157" t="s">
        <v>221</v>
      </c>
      <c r="AU1003" s="157" t="s">
        <v>83</v>
      </c>
      <c r="AV1003" s="13" t="s">
        <v>83</v>
      </c>
      <c r="AW1003" s="13" t="s">
        <v>34</v>
      </c>
      <c r="AX1003" s="13" t="s">
        <v>74</v>
      </c>
      <c r="AY1003" s="157" t="s">
        <v>210</v>
      </c>
    </row>
    <row r="1004" spans="2:51" s="12" customFormat="1" ht="11.25">
      <c r="B1004" s="149"/>
      <c r="D1004" s="150" t="s">
        <v>221</v>
      </c>
      <c r="E1004" s="151" t="s">
        <v>19</v>
      </c>
      <c r="F1004" s="152" t="s">
        <v>989</v>
      </c>
      <c r="H1004" s="151" t="s">
        <v>19</v>
      </c>
      <c r="I1004" s="153"/>
      <c r="L1004" s="149"/>
      <c r="M1004" s="154"/>
      <c r="T1004" s="155"/>
      <c r="AT1004" s="151" t="s">
        <v>221</v>
      </c>
      <c r="AU1004" s="151" t="s">
        <v>83</v>
      </c>
      <c r="AV1004" s="12" t="s">
        <v>81</v>
      </c>
      <c r="AW1004" s="12" t="s">
        <v>34</v>
      </c>
      <c r="AX1004" s="12" t="s">
        <v>74</v>
      </c>
      <c r="AY1004" s="151" t="s">
        <v>210</v>
      </c>
    </row>
    <row r="1005" spans="2:51" s="13" customFormat="1" ht="11.25">
      <c r="B1005" s="156"/>
      <c r="D1005" s="150" t="s">
        <v>221</v>
      </c>
      <c r="E1005" s="157" t="s">
        <v>19</v>
      </c>
      <c r="F1005" s="158" t="s">
        <v>1009</v>
      </c>
      <c r="H1005" s="159">
        <v>7.796</v>
      </c>
      <c r="I1005" s="160"/>
      <c r="L1005" s="156"/>
      <c r="M1005" s="161"/>
      <c r="T1005" s="162"/>
      <c r="AT1005" s="157" t="s">
        <v>221</v>
      </c>
      <c r="AU1005" s="157" t="s">
        <v>83</v>
      </c>
      <c r="AV1005" s="13" t="s">
        <v>83</v>
      </c>
      <c r="AW1005" s="13" t="s">
        <v>34</v>
      </c>
      <c r="AX1005" s="13" t="s">
        <v>74</v>
      </c>
      <c r="AY1005" s="157" t="s">
        <v>210</v>
      </c>
    </row>
    <row r="1006" spans="2:51" s="12" customFormat="1" ht="11.25">
      <c r="B1006" s="149"/>
      <c r="D1006" s="150" t="s">
        <v>221</v>
      </c>
      <c r="E1006" s="151" t="s">
        <v>19</v>
      </c>
      <c r="F1006" s="152" t="s">
        <v>1010</v>
      </c>
      <c r="H1006" s="151" t="s">
        <v>19</v>
      </c>
      <c r="I1006" s="153"/>
      <c r="L1006" s="149"/>
      <c r="M1006" s="154"/>
      <c r="T1006" s="155"/>
      <c r="AT1006" s="151" t="s">
        <v>221</v>
      </c>
      <c r="AU1006" s="151" t="s">
        <v>83</v>
      </c>
      <c r="AV1006" s="12" t="s">
        <v>81</v>
      </c>
      <c r="AW1006" s="12" t="s">
        <v>34</v>
      </c>
      <c r="AX1006" s="12" t="s">
        <v>74</v>
      </c>
      <c r="AY1006" s="151" t="s">
        <v>210</v>
      </c>
    </row>
    <row r="1007" spans="2:51" s="13" customFormat="1" ht="11.25">
      <c r="B1007" s="156"/>
      <c r="D1007" s="150" t="s">
        <v>221</v>
      </c>
      <c r="E1007" s="157" t="s">
        <v>19</v>
      </c>
      <c r="F1007" s="158" t="s">
        <v>1011</v>
      </c>
      <c r="H1007" s="159">
        <v>0.754</v>
      </c>
      <c r="I1007" s="160"/>
      <c r="L1007" s="156"/>
      <c r="M1007" s="161"/>
      <c r="T1007" s="162"/>
      <c r="AT1007" s="157" t="s">
        <v>221</v>
      </c>
      <c r="AU1007" s="157" t="s">
        <v>83</v>
      </c>
      <c r="AV1007" s="13" t="s">
        <v>83</v>
      </c>
      <c r="AW1007" s="13" t="s">
        <v>34</v>
      </c>
      <c r="AX1007" s="13" t="s">
        <v>74</v>
      </c>
      <c r="AY1007" s="157" t="s">
        <v>210</v>
      </c>
    </row>
    <row r="1008" spans="2:51" s="15" customFormat="1" ht="11.25">
      <c r="B1008" s="170"/>
      <c r="D1008" s="150" t="s">
        <v>221</v>
      </c>
      <c r="E1008" s="171" t="s">
        <v>19</v>
      </c>
      <c r="F1008" s="172" t="s">
        <v>236</v>
      </c>
      <c r="H1008" s="173">
        <v>42.018</v>
      </c>
      <c r="I1008" s="174"/>
      <c r="L1008" s="170"/>
      <c r="M1008" s="175"/>
      <c r="T1008" s="176"/>
      <c r="AT1008" s="171" t="s">
        <v>221</v>
      </c>
      <c r="AU1008" s="171" t="s">
        <v>83</v>
      </c>
      <c r="AV1008" s="15" t="s">
        <v>217</v>
      </c>
      <c r="AW1008" s="15" t="s">
        <v>34</v>
      </c>
      <c r="AX1008" s="15" t="s">
        <v>81</v>
      </c>
      <c r="AY1008" s="171" t="s">
        <v>210</v>
      </c>
    </row>
    <row r="1009" spans="2:65" s="1" customFormat="1" ht="16.5" customHeight="1">
      <c r="B1009" s="33"/>
      <c r="C1009" s="132" t="s">
        <v>1185</v>
      </c>
      <c r="D1009" s="132" t="s">
        <v>212</v>
      </c>
      <c r="E1009" s="133" t="s">
        <v>1186</v>
      </c>
      <c r="F1009" s="134" t="s">
        <v>1187</v>
      </c>
      <c r="G1009" s="135" t="s">
        <v>270</v>
      </c>
      <c r="H1009" s="136">
        <v>115.08</v>
      </c>
      <c r="I1009" s="137"/>
      <c r="J1009" s="138">
        <f>ROUND(I1009*H1009,2)</f>
        <v>0</v>
      </c>
      <c r="K1009" s="134" t="s">
        <v>216</v>
      </c>
      <c r="L1009" s="33"/>
      <c r="M1009" s="139" t="s">
        <v>19</v>
      </c>
      <c r="N1009" s="140" t="s">
        <v>45</v>
      </c>
      <c r="P1009" s="141">
        <f>O1009*H1009</f>
        <v>0</v>
      </c>
      <c r="Q1009" s="141">
        <v>0</v>
      </c>
      <c r="R1009" s="141">
        <f>Q1009*H1009</f>
        <v>0</v>
      </c>
      <c r="S1009" s="141">
        <v>0.024</v>
      </c>
      <c r="T1009" s="142">
        <f>S1009*H1009</f>
        <v>2.76192</v>
      </c>
      <c r="AR1009" s="143" t="s">
        <v>368</v>
      </c>
      <c r="AT1009" s="143" t="s">
        <v>212</v>
      </c>
      <c r="AU1009" s="143" t="s">
        <v>83</v>
      </c>
      <c r="AY1009" s="18" t="s">
        <v>210</v>
      </c>
      <c r="BE1009" s="144">
        <f>IF(N1009="základní",J1009,0)</f>
        <v>0</v>
      </c>
      <c r="BF1009" s="144">
        <f>IF(N1009="snížená",J1009,0)</f>
        <v>0</v>
      </c>
      <c r="BG1009" s="144">
        <f>IF(N1009="zákl. přenesená",J1009,0)</f>
        <v>0</v>
      </c>
      <c r="BH1009" s="144">
        <f>IF(N1009="sníž. přenesená",J1009,0)</f>
        <v>0</v>
      </c>
      <c r="BI1009" s="144">
        <f>IF(N1009="nulová",J1009,0)</f>
        <v>0</v>
      </c>
      <c r="BJ1009" s="18" t="s">
        <v>81</v>
      </c>
      <c r="BK1009" s="144">
        <f>ROUND(I1009*H1009,2)</f>
        <v>0</v>
      </c>
      <c r="BL1009" s="18" t="s">
        <v>368</v>
      </c>
      <c r="BM1009" s="143" t="s">
        <v>1188</v>
      </c>
    </row>
    <row r="1010" spans="2:47" s="1" customFormat="1" ht="11.25">
      <c r="B1010" s="33"/>
      <c r="D1010" s="145" t="s">
        <v>219</v>
      </c>
      <c r="F1010" s="146" t="s">
        <v>1189</v>
      </c>
      <c r="I1010" s="147"/>
      <c r="L1010" s="33"/>
      <c r="M1010" s="148"/>
      <c r="T1010" s="54"/>
      <c r="AT1010" s="18" t="s">
        <v>219</v>
      </c>
      <c r="AU1010" s="18" t="s">
        <v>83</v>
      </c>
    </row>
    <row r="1011" spans="2:51" s="12" customFormat="1" ht="11.25">
      <c r="B1011" s="149"/>
      <c r="D1011" s="150" t="s">
        <v>221</v>
      </c>
      <c r="E1011" s="151" t="s">
        <v>19</v>
      </c>
      <c r="F1011" s="152" t="s">
        <v>528</v>
      </c>
      <c r="H1011" s="151" t="s">
        <v>19</v>
      </c>
      <c r="I1011" s="153"/>
      <c r="L1011" s="149"/>
      <c r="M1011" s="154"/>
      <c r="T1011" s="155"/>
      <c r="AT1011" s="151" t="s">
        <v>221</v>
      </c>
      <c r="AU1011" s="151" t="s">
        <v>83</v>
      </c>
      <c r="AV1011" s="12" t="s">
        <v>81</v>
      </c>
      <c r="AW1011" s="12" t="s">
        <v>34</v>
      </c>
      <c r="AX1011" s="12" t="s">
        <v>74</v>
      </c>
      <c r="AY1011" s="151" t="s">
        <v>210</v>
      </c>
    </row>
    <row r="1012" spans="2:51" s="12" customFormat="1" ht="11.25">
      <c r="B1012" s="149"/>
      <c r="D1012" s="150" t="s">
        <v>221</v>
      </c>
      <c r="E1012" s="151" t="s">
        <v>19</v>
      </c>
      <c r="F1012" s="152" t="s">
        <v>1190</v>
      </c>
      <c r="H1012" s="151" t="s">
        <v>19</v>
      </c>
      <c r="I1012" s="153"/>
      <c r="L1012" s="149"/>
      <c r="M1012" s="154"/>
      <c r="T1012" s="155"/>
      <c r="AT1012" s="151" t="s">
        <v>221</v>
      </c>
      <c r="AU1012" s="151" t="s">
        <v>83</v>
      </c>
      <c r="AV1012" s="12" t="s">
        <v>81</v>
      </c>
      <c r="AW1012" s="12" t="s">
        <v>34</v>
      </c>
      <c r="AX1012" s="12" t="s">
        <v>74</v>
      </c>
      <c r="AY1012" s="151" t="s">
        <v>210</v>
      </c>
    </row>
    <row r="1013" spans="2:51" s="13" customFormat="1" ht="11.25">
      <c r="B1013" s="156"/>
      <c r="D1013" s="150" t="s">
        <v>221</v>
      </c>
      <c r="E1013" s="157" t="s">
        <v>19</v>
      </c>
      <c r="F1013" s="158" t="s">
        <v>1191</v>
      </c>
      <c r="H1013" s="159">
        <v>17.74</v>
      </c>
      <c r="I1013" s="160"/>
      <c r="L1013" s="156"/>
      <c r="M1013" s="161"/>
      <c r="T1013" s="162"/>
      <c r="AT1013" s="157" t="s">
        <v>221</v>
      </c>
      <c r="AU1013" s="157" t="s">
        <v>83</v>
      </c>
      <c r="AV1013" s="13" t="s">
        <v>83</v>
      </c>
      <c r="AW1013" s="13" t="s">
        <v>34</v>
      </c>
      <c r="AX1013" s="13" t="s">
        <v>74</v>
      </c>
      <c r="AY1013" s="157" t="s">
        <v>210</v>
      </c>
    </row>
    <row r="1014" spans="2:51" s="13" customFormat="1" ht="11.25">
      <c r="B1014" s="156"/>
      <c r="D1014" s="150" t="s">
        <v>221</v>
      </c>
      <c r="E1014" s="157" t="s">
        <v>19</v>
      </c>
      <c r="F1014" s="158" t="s">
        <v>1192</v>
      </c>
      <c r="H1014" s="159">
        <v>21.42</v>
      </c>
      <c r="I1014" s="160"/>
      <c r="L1014" s="156"/>
      <c r="M1014" s="161"/>
      <c r="T1014" s="162"/>
      <c r="AT1014" s="157" t="s">
        <v>221</v>
      </c>
      <c r="AU1014" s="157" t="s">
        <v>83</v>
      </c>
      <c r="AV1014" s="13" t="s">
        <v>83</v>
      </c>
      <c r="AW1014" s="13" t="s">
        <v>34</v>
      </c>
      <c r="AX1014" s="13" t="s">
        <v>74</v>
      </c>
      <c r="AY1014" s="157" t="s">
        <v>210</v>
      </c>
    </row>
    <row r="1015" spans="2:51" s="13" customFormat="1" ht="11.25">
      <c r="B1015" s="156"/>
      <c r="D1015" s="150" t="s">
        <v>221</v>
      </c>
      <c r="E1015" s="157" t="s">
        <v>19</v>
      </c>
      <c r="F1015" s="158" t="s">
        <v>1193</v>
      </c>
      <c r="H1015" s="159">
        <v>30.51</v>
      </c>
      <c r="I1015" s="160"/>
      <c r="L1015" s="156"/>
      <c r="M1015" s="161"/>
      <c r="T1015" s="162"/>
      <c r="AT1015" s="157" t="s">
        <v>221</v>
      </c>
      <c r="AU1015" s="157" t="s">
        <v>83</v>
      </c>
      <c r="AV1015" s="13" t="s">
        <v>83</v>
      </c>
      <c r="AW1015" s="13" t="s">
        <v>34</v>
      </c>
      <c r="AX1015" s="13" t="s">
        <v>74</v>
      </c>
      <c r="AY1015" s="157" t="s">
        <v>210</v>
      </c>
    </row>
    <row r="1016" spans="2:51" s="13" customFormat="1" ht="11.25">
      <c r="B1016" s="156"/>
      <c r="D1016" s="150" t="s">
        <v>221</v>
      </c>
      <c r="E1016" s="157" t="s">
        <v>19</v>
      </c>
      <c r="F1016" s="158" t="s">
        <v>1194</v>
      </c>
      <c r="H1016" s="159">
        <v>18.86</v>
      </c>
      <c r="I1016" s="160"/>
      <c r="L1016" s="156"/>
      <c r="M1016" s="161"/>
      <c r="T1016" s="162"/>
      <c r="AT1016" s="157" t="s">
        <v>221</v>
      </c>
      <c r="AU1016" s="157" t="s">
        <v>83</v>
      </c>
      <c r="AV1016" s="13" t="s">
        <v>83</v>
      </c>
      <c r="AW1016" s="13" t="s">
        <v>34</v>
      </c>
      <c r="AX1016" s="13" t="s">
        <v>74</v>
      </c>
      <c r="AY1016" s="157" t="s">
        <v>210</v>
      </c>
    </row>
    <row r="1017" spans="2:51" s="13" customFormat="1" ht="11.25">
      <c r="B1017" s="156"/>
      <c r="D1017" s="150" t="s">
        <v>221</v>
      </c>
      <c r="E1017" s="157" t="s">
        <v>19</v>
      </c>
      <c r="F1017" s="158" t="s">
        <v>1195</v>
      </c>
      <c r="H1017" s="159">
        <v>20.36</v>
      </c>
      <c r="I1017" s="160"/>
      <c r="L1017" s="156"/>
      <c r="M1017" s="161"/>
      <c r="T1017" s="162"/>
      <c r="AT1017" s="157" t="s">
        <v>221</v>
      </c>
      <c r="AU1017" s="157" t="s">
        <v>83</v>
      </c>
      <c r="AV1017" s="13" t="s">
        <v>83</v>
      </c>
      <c r="AW1017" s="13" t="s">
        <v>34</v>
      </c>
      <c r="AX1017" s="13" t="s">
        <v>74</v>
      </c>
      <c r="AY1017" s="157" t="s">
        <v>210</v>
      </c>
    </row>
    <row r="1018" spans="2:51" s="13" customFormat="1" ht="11.25">
      <c r="B1018" s="156"/>
      <c r="D1018" s="150" t="s">
        <v>221</v>
      </c>
      <c r="E1018" s="157" t="s">
        <v>19</v>
      </c>
      <c r="F1018" s="158" t="s">
        <v>1196</v>
      </c>
      <c r="H1018" s="159">
        <v>6.19</v>
      </c>
      <c r="I1018" s="160"/>
      <c r="L1018" s="156"/>
      <c r="M1018" s="161"/>
      <c r="T1018" s="162"/>
      <c r="AT1018" s="157" t="s">
        <v>221</v>
      </c>
      <c r="AU1018" s="157" t="s">
        <v>83</v>
      </c>
      <c r="AV1018" s="13" t="s">
        <v>83</v>
      </c>
      <c r="AW1018" s="13" t="s">
        <v>34</v>
      </c>
      <c r="AX1018" s="13" t="s">
        <v>74</v>
      </c>
      <c r="AY1018" s="157" t="s">
        <v>210</v>
      </c>
    </row>
    <row r="1019" spans="2:51" s="15" customFormat="1" ht="11.25">
      <c r="B1019" s="170"/>
      <c r="D1019" s="150" t="s">
        <v>221</v>
      </c>
      <c r="E1019" s="171" t="s">
        <v>19</v>
      </c>
      <c r="F1019" s="172" t="s">
        <v>236</v>
      </c>
      <c r="H1019" s="173">
        <v>115.08</v>
      </c>
      <c r="I1019" s="174"/>
      <c r="L1019" s="170"/>
      <c r="M1019" s="175"/>
      <c r="T1019" s="176"/>
      <c r="AT1019" s="171" t="s">
        <v>221</v>
      </c>
      <c r="AU1019" s="171" t="s">
        <v>83</v>
      </c>
      <c r="AV1019" s="15" t="s">
        <v>217</v>
      </c>
      <c r="AW1019" s="15" t="s">
        <v>34</v>
      </c>
      <c r="AX1019" s="15" t="s">
        <v>81</v>
      </c>
      <c r="AY1019" s="171" t="s">
        <v>210</v>
      </c>
    </row>
    <row r="1020" spans="2:65" s="1" customFormat="1" ht="16.5" customHeight="1">
      <c r="B1020" s="33"/>
      <c r="C1020" s="132" t="s">
        <v>1197</v>
      </c>
      <c r="D1020" s="132" t="s">
        <v>212</v>
      </c>
      <c r="E1020" s="133" t="s">
        <v>1198</v>
      </c>
      <c r="F1020" s="134" t="s">
        <v>1199</v>
      </c>
      <c r="G1020" s="135" t="s">
        <v>270</v>
      </c>
      <c r="H1020" s="136">
        <v>207.71</v>
      </c>
      <c r="I1020" s="137"/>
      <c r="J1020" s="138">
        <f>ROUND(I1020*H1020,2)</f>
        <v>0</v>
      </c>
      <c r="K1020" s="134" t="s">
        <v>216</v>
      </c>
      <c r="L1020" s="33"/>
      <c r="M1020" s="139" t="s">
        <v>19</v>
      </c>
      <c r="N1020" s="140" t="s">
        <v>45</v>
      </c>
      <c r="P1020" s="141">
        <f>O1020*H1020</f>
        <v>0</v>
      </c>
      <c r="Q1020" s="141">
        <v>0</v>
      </c>
      <c r="R1020" s="141">
        <f>Q1020*H1020</f>
        <v>0</v>
      </c>
      <c r="S1020" s="141">
        <v>0.03</v>
      </c>
      <c r="T1020" s="142">
        <f>S1020*H1020</f>
        <v>6.2313</v>
      </c>
      <c r="AR1020" s="143" t="s">
        <v>368</v>
      </c>
      <c r="AT1020" s="143" t="s">
        <v>212</v>
      </c>
      <c r="AU1020" s="143" t="s">
        <v>83</v>
      </c>
      <c r="AY1020" s="18" t="s">
        <v>210</v>
      </c>
      <c r="BE1020" s="144">
        <f>IF(N1020="základní",J1020,0)</f>
        <v>0</v>
      </c>
      <c r="BF1020" s="144">
        <f>IF(N1020="snížená",J1020,0)</f>
        <v>0</v>
      </c>
      <c r="BG1020" s="144">
        <f>IF(N1020="zákl. přenesená",J1020,0)</f>
        <v>0</v>
      </c>
      <c r="BH1020" s="144">
        <f>IF(N1020="sníž. přenesená",J1020,0)</f>
        <v>0</v>
      </c>
      <c r="BI1020" s="144">
        <f>IF(N1020="nulová",J1020,0)</f>
        <v>0</v>
      </c>
      <c r="BJ1020" s="18" t="s">
        <v>81</v>
      </c>
      <c r="BK1020" s="144">
        <f>ROUND(I1020*H1020,2)</f>
        <v>0</v>
      </c>
      <c r="BL1020" s="18" t="s">
        <v>368</v>
      </c>
      <c r="BM1020" s="143" t="s">
        <v>1200</v>
      </c>
    </row>
    <row r="1021" spans="2:47" s="1" customFormat="1" ht="11.25">
      <c r="B1021" s="33"/>
      <c r="D1021" s="145" t="s">
        <v>219</v>
      </c>
      <c r="F1021" s="146" t="s">
        <v>1201</v>
      </c>
      <c r="I1021" s="147"/>
      <c r="L1021" s="33"/>
      <c r="M1021" s="148"/>
      <c r="T1021" s="54"/>
      <c r="AT1021" s="18" t="s">
        <v>219</v>
      </c>
      <c r="AU1021" s="18" t="s">
        <v>83</v>
      </c>
    </row>
    <row r="1022" spans="2:51" s="13" customFormat="1" ht="11.25">
      <c r="B1022" s="156"/>
      <c r="D1022" s="150" t="s">
        <v>221</v>
      </c>
      <c r="E1022" s="157" t="s">
        <v>19</v>
      </c>
      <c r="F1022" s="158" t="s">
        <v>1202</v>
      </c>
      <c r="H1022" s="159">
        <v>31.49</v>
      </c>
      <c r="I1022" s="160"/>
      <c r="L1022" s="156"/>
      <c r="M1022" s="161"/>
      <c r="T1022" s="162"/>
      <c r="AT1022" s="157" t="s">
        <v>221</v>
      </c>
      <c r="AU1022" s="157" t="s">
        <v>83</v>
      </c>
      <c r="AV1022" s="13" t="s">
        <v>83</v>
      </c>
      <c r="AW1022" s="13" t="s">
        <v>34</v>
      </c>
      <c r="AX1022" s="13" t="s">
        <v>74</v>
      </c>
      <c r="AY1022" s="157" t="s">
        <v>210</v>
      </c>
    </row>
    <row r="1023" spans="2:51" s="13" customFormat="1" ht="11.25">
      <c r="B1023" s="156"/>
      <c r="D1023" s="150" t="s">
        <v>221</v>
      </c>
      <c r="E1023" s="157" t="s">
        <v>19</v>
      </c>
      <c r="F1023" s="158" t="s">
        <v>1203</v>
      </c>
      <c r="H1023" s="159">
        <v>27.12</v>
      </c>
      <c r="I1023" s="160"/>
      <c r="L1023" s="156"/>
      <c r="M1023" s="161"/>
      <c r="T1023" s="162"/>
      <c r="AT1023" s="157" t="s">
        <v>221</v>
      </c>
      <c r="AU1023" s="157" t="s">
        <v>83</v>
      </c>
      <c r="AV1023" s="13" t="s">
        <v>83</v>
      </c>
      <c r="AW1023" s="13" t="s">
        <v>34</v>
      </c>
      <c r="AX1023" s="13" t="s">
        <v>74</v>
      </c>
      <c r="AY1023" s="157" t="s">
        <v>210</v>
      </c>
    </row>
    <row r="1024" spans="2:51" s="14" customFormat="1" ht="11.25">
      <c r="B1024" s="163"/>
      <c r="D1024" s="150" t="s">
        <v>221</v>
      </c>
      <c r="E1024" s="164" t="s">
        <v>19</v>
      </c>
      <c r="F1024" s="165" t="s">
        <v>234</v>
      </c>
      <c r="H1024" s="166">
        <v>58.61</v>
      </c>
      <c r="I1024" s="167"/>
      <c r="L1024" s="163"/>
      <c r="M1024" s="168"/>
      <c r="T1024" s="169"/>
      <c r="AT1024" s="164" t="s">
        <v>221</v>
      </c>
      <c r="AU1024" s="164" t="s">
        <v>83</v>
      </c>
      <c r="AV1024" s="14" t="s">
        <v>91</v>
      </c>
      <c r="AW1024" s="14" t="s">
        <v>34</v>
      </c>
      <c r="AX1024" s="14" t="s">
        <v>74</v>
      </c>
      <c r="AY1024" s="164" t="s">
        <v>210</v>
      </c>
    </row>
    <row r="1025" spans="2:51" s="12" customFormat="1" ht="11.25">
      <c r="B1025" s="149"/>
      <c r="D1025" s="150" t="s">
        <v>221</v>
      </c>
      <c r="E1025" s="151" t="s">
        <v>19</v>
      </c>
      <c r="F1025" s="152" t="s">
        <v>1204</v>
      </c>
      <c r="H1025" s="151" t="s">
        <v>19</v>
      </c>
      <c r="I1025" s="153"/>
      <c r="L1025" s="149"/>
      <c r="M1025" s="154"/>
      <c r="T1025" s="155"/>
      <c r="AT1025" s="151" t="s">
        <v>221</v>
      </c>
      <c r="AU1025" s="151" t="s">
        <v>83</v>
      </c>
      <c r="AV1025" s="12" t="s">
        <v>81</v>
      </c>
      <c r="AW1025" s="12" t="s">
        <v>34</v>
      </c>
      <c r="AX1025" s="12" t="s">
        <v>74</v>
      </c>
      <c r="AY1025" s="151" t="s">
        <v>210</v>
      </c>
    </row>
    <row r="1026" spans="2:51" s="13" customFormat="1" ht="11.25">
      <c r="B1026" s="156"/>
      <c r="D1026" s="150" t="s">
        <v>221</v>
      </c>
      <c r="E1026" s="157" t="s">
        <v>19</v>
      </c>
      <c r="F1026" s="158" t="s">
        <v>1205</v>
      </c>
      <c r="H1026" s="159">
        <v>39.1</v>
      </c>
      <c r="I1026" s="160"/>
      <c r="L1026" s="156"/>
      <c r="M1026" s="161"/>
      <c r="T1026" s="162"/>
      <c r="AT1026" s="157" t="s">
        <v>221</v>
      </c>
      <c r="AU1026" s="157" t="s">
        <v>83</v>
      </c>
      <c r="AV1026" s="13" t="s">
        <v>83</v>
      </c>
      <c r="AW1026" s="13" t="s">
        <v>34</v>
      </c>
      <c r="AX1026" s="13" t="s">
        <v>74</v>
      </c>
      <c r="AY1026" s="157" t="s">
        <v>210</v>
      </c>
    </row>
    <row r="1027" spans="2:51" s="13" customFormat="1" ht="11.25">
      <c r="B1027" s="156"/>
      <c r="D1027" s="150" t="s">
        <v>221</v>
      </c>
      <c r="E1027" s="157" t="s">
        <v>19</v>
      </c>
      <c r="F1027" s="158" t="s">
        <v>1206</v>
      </c>
      <c r="H1027" s="159">
        <v>110</v>
      </c>
      <c r="I1027" s="160"/>
      <c r="L1027" s="156"/>
      <c r="M1027" s="161"/>
      <c r="T1027" s="162"/>
      <c r="AT1027" s="157" t="s">
        <v>221</v>
      </c>
      <c r="AU1027" s="157" t="s">
        <v>83</v>
      </c>
      <c r="AV1027" s="13" t="s">
        <v>83</v>
      </c>
      <c r="AW1027" s="13" t="s">
        <v>34</v>
      </c>
      <c r="AX1027" s="13" t="s">
        <v>74</v>
      </c>
      <c r="AY1027" s="157" t="s">
        <v>210</v>
      </c>
    </row>
    <row r="1028" spans="2:51" s="14" customFormat="1" ht="11.25">
      <c r="B1028" s="163"/>
      <c r="D1028" s="150" t="s">
        <v>221</v>
      </c>
      <c r="E1028" s="164" t="s">
        <v>19</v>
      </c>
      <c r="F1028" s="165" t="s">
        <v>234</v>
      </c>
      <c r="H1028" s="166">
        <v>149.1</v>
      </c>
      <c r="I1028" s="167"/>
      <c r="L1028" s="163"/>
      <c r="M1028" s="168"/>
      <c r="T1028" s="169"/>
      <c r="AT1028" s="164" t="s">
        <v>221</v>
      </c>
      <c r="AU1028" s="164" t="s">
        <v>83</v>
      </c>
      <c r="AV1028" s="14" t="s">
        <v>91</v>
      </c>
      <c r="AW1028" s="14" t="s">
        <v>34</v>
      </c>
      <c r="AX1028" s="14" t="s">
        <v>74</v>
      </c>
      <c r="AY1028" s="164" t="s">
        <v>210</v>
      </c>
    </row>
    <row r="1029" spans="2:51" s="15" customFormat="1" ht="11.25">
      <c r="B1029" s="170"/>
      <c r="D1029" s="150" t="s">
        <v>221</v>
      </c>
      <c r="E1029" s="171" t="s">
        <v>19</v>
      </c>
      <c r="F1029" s="172" t="s">
        <v>236</v>
      </c>
      <c r="H1029" s="173">
        <v>207.71</v>
      </c>
      <c r="I1029" s="174"/>
      <c r="L1029" s="170"/>
      <c r="M1029" s="175"/>
      <c r="T1029" s="176"/>
      <c r="AT1029" s="171" t="s">
        <v>221</v>
      </c>
      <c r="AU1029" s="171" t="s">
        <v>83</v>
      </c>
      <c r="AV1029" s="15" t="s">
        <v>217</v>
      </c>
      <c r="AW1029" s="15" t="s">
        <v>34</v>
      </c>
      <c r="AX1029" s="15" t="s">
        <v>81</v>
      </c>
      <c r="AY1029" s="171" t="s">
        <v>210</v>
      </c>
    </row>
    <row r="1030" spans="2:65" s="1" customFormat="1" ht="16.5" customHeight="1">
      <c r="B1030" s="33"/>
      <c r="C1030" s="132" t="s">
        <v>1207</v>
      </c>
      <c r="D1030" s="132" t="s">
        <v>212</v>
      </c>
      <c r="E1030" s="133" t="s">
        <v>1208</v>
      </c>
      <c r="F1030" s="134" t="s">
        <v>1209</v>
      </c>
      <c r="G1030" s="135" t="s">
        <v>270</v>
      </c>
      <c r="H1030" s="136">
        <v>105</v>
      </c>
      <c r="I1030" s="137"/>
      <c r="J1030" s="138">
        <f>ROUND(I1030*H1030,2)</f>
        <v>0</v>
      </c>
      <c r="K1030" s="134" t="s">
        <v>296</v>
      </c>
      <c r="L1030" s="33"/>
      <c r="M1030" s="139" t="s">
        <v>19</v>
      </c>
      <c r="N1030" s="140" t="s">
        <v>45</v>
      </c>
      <c r="P1030" s="141">
        <f>O1030*H1030</f>
        <v>0</v>
      </c>
      <c r="Q1030" s="141">
        <v>0</v>
      </c>
      <c r="R1030" s="141">
        <f>Q1030*H1030</f>
        <v>0</v>
      </c>
      <c r="S1030" s="141">
        <v>0.03</v>
      </c>
      <c r="T1030" s="142">
        <f>S1030*H1030</f>
        <v>3.15</v>
      </c>
      <c r="AR1030" s="143" t="s">
        <v>368</v>
      </c>
      <c r="AT1030" s="143" t="s">
        <v>212</v>
      </c>
      <c r="AU1030" s="143" t="s">
        <v>83</v>
      </c>
      <c r="AY1030" s="18" t="s">
        <v>210</v>
      </c>
      <c r="BE1030" s="144">
        <f>IF(N1030="základní",J1030,0)</f>
        <v>0</v>
      </c>
      <c r="BF1030" s="144">
        <f>IF(N1030="snížená",J1030,0)</f>
        <v>0</v>
      </c>
      <c r="BG1030" s="144">
        <f>IF(N1030="zákl. přenesená",J1030,0)</f>
        <v>0</v>
      </c>
      <c r="BH1030" s="144">
        <f>IF(N1030="sníž. přenesená",J1030,0)</f>
        <v>0</v>
      </c>
      <c r="BI1030" s="144">
        <f>IF(N1030="nulová",J1030,0)</f>
        <v>0</v>
      </c>
      <c r="BJ1030" s="18" t="s">
        <v>81</v>
      </c>
      <c r="BK1030" s="144">
        <f>ROUND(I1030*H1030,2)</f>
        <v>0</v>
      </c>
      <c r="BL1030" s="18" t="s">
        <v>368</v>
      </c>
      <c r="BM1030" s="143" t="s">
        <v>1210</v>
      </c>
    </row>
    <row r="1031" spans="2:51" s="13" customFormat="1" ht="11.25">
      <c r="B1031" s="156"/>
      <c r="D1031" s="150" t="s">
        <v>221</v>
      </c>
      <c r="E1031" s="157" t="s">
        <v>19</v>
      </c>
      <c r="F1031" s="158" t="s">
        <v>1211</v>
      </c>
      <c r="H1031" s="159">
        <v>34</v>
      </c>
      <c r="I1031" s="160"/>
      <c r="L1031" s="156"/>
      <c r="M1031" s="161"/>
      <c r="T1031" s="162"/>
      <c r="AT1031" s="157" t="s">
        <v>221</v>
      </c>
      <c r="AU1031" s="157" t="s">
        <v>83</v>
      </c>
      <c r="AV1031" s="13" t="s">
        <v>83</v>
      </c>
      <c r="AW1031" s="13" t="s">
        <v>34</v>
      </c>
      <c r="AX1031" s="13" t="s">
        <v>74</v>
      </c>
      <c r="AY1031" s="157" t="s">
        <v>210</v>
      </c>
    </row>
    <row r="1032" spans="2:51" s="13" customFormat="1" ht="11.25">
      <c r="B1032" s="156"/>
      <c r="D1032" s="150" t="s">
        <v>221</v>
      </c>
      <c r="E1032" s="157" t="s">
        <v>19</v>
      </c>
      <c r="F1032" s="158" t="s">
        <v>1212</v>
      </c>
      <c r="H1032" s="159">
        <v>71</v>
      </c>
      <c r="I1032" s="160"/>
      <c r="L1032" s="156"/>
      <c r="M1032" s="161"/>
      <c r="T1032" s="162"/>
      <c r="AT1032" s="157" t="s">
        <v>221</v>
      </c>
      <c r="AU1032" s="157" t="s">
        <v>83</v>
      </c>
      <c r="AV1032" s="13" t="s">
        <v>83</v>
      </c>
      <c r="AW1032" s="13" t="s">
        <v>34</v>
      </c>
      <c r="AX1032" s="13" t="s">
        <v>74</v>
      </c>
      <c r="AY1032" s="157" t="s">
        <v>210</v>
      </c>
    </row>
    <row r="1033" spans="2:51" s="15" customFormat="1" ht="11.25">
      <c r="B1033" s="170"/>
      <c r="D1033" s="150" t="s">
        <v>221</v>
      </c>
      <c r="E1033" s="171" t="s">
        <v>19</v>
      </c>
      <c r="F1033" s="172" t="s">
        <v>236</v>
      </c>
      <c r="H1033" s="173">
        <v>105</v>
      </c>
      <c r="I1033" s="174"/>
      <c r="L1033" s="170"/>
      <c r="M1033" s="175"/>
      <c r="T1033" s="176"/>
      <c r="AT1033" s="171" t="s">
        <v>221</v>
      </c>
      <c r="AU1033" s="171" t="s">
        <v>83</v>
      </c>
      <c r="AV1033" s="15" t="s">
        <v>217</v>
      </c>
      <c r="AW1033" s="15" t="s">
        <v>34</v>
      </c>
      <c r="AX1033" s="15" t="s">
        <v>81</v>
      </c>
      <c r="AY1033" s="171" t="s">
        <v>210</v>
      </c>
    </row>
    <row r="1034" spans="2:65" s="1" customFormat="1" ht="16.5" customHeight="1">
      <c r="B1034" s="33"/>
      <c r="C1034" s="132" t="s">
        <v>1213</v>
      </c>
      <c r="D1034" s="132" t="s">
        <v>212</v>
      </c>
      <c r="E1034" s="133" t="s">
        <v>1214</v>
      </c>
      <c r="F1034" s="134" t="s">
        <v>1215</v>
      </c>
      <c r="G1034" s="135" t="s">
        <v>270</v>
      </c>
      <c r="H1034" s="136">
        <v>142.49</v>
      </c>
      <c r="I1034" s="137"/>
      <c r="J1034" s="138">
        <f>ROUND(I1034*H1034,2)</f>
        <v>0</v>
      </c>
      <c r="K1034" s="134" t="s">
        <v>296</v>
      </c>
      <c r="L1034" s="33"/>
      <c r="M1034" s="139" t="s">
        <v>19</v>
      </c>
      <c r="N1034" s="140" t="s">
        <v>45</v>
      </c>
      <c r="P1034" s="141">
        <f>O1034*H1034</f>
        <v>0</v>
      </c>
      <c r="Q1034" s="141">
        <v>0</v>
      </c>
      <c r="R1034" s="141">
        <f>Q1034*H1034</f>
        <v>0</v>
      </c>
      <c r="S1034" s="141">
        <v>0.03</v>
      </c>
      <c r="T1034" s="142">
        <f>S1034*H1034</f>
        <v>4.2747</v>
      </c>
      <c r="AR1034" s="143" t="s">
        <v>368</v>
      </c>
      <c r="AT1034" s="143" t="s">
        <v>212</v>
      </c>
      <c r="AU1034" s="143" t="s">
        <v>83</v>
      </c>
      <c r="AY1034" s="18" t="s">
        <v>210</v>
      </c>
      <c r="BE1034" s="144">
        <f>IF(N1034="základní",J1034,0)</f>
        <v>0</v>
      </c>
      <c r="BF1034" s="144">
        <f>IF(N1034="snížená",J1034,0)</f>
        <v>0</v>
      </c>
      <c r="BG1034" s="144">
        <f>IF(N1034="zákl. přenesená",J1034,0)</f>
        <v>0</v>
      </c>
      <c r="BH1034" s="144">
        <f>IF(N1034="sníž. přenesená",J1034,0)</f>
        <v>0</v>
      </c>
      <c r="BI1034" s="144">
        <f>IF(N1034="nulová",J1034,0)</f>
        <v>0</v>
      </c>
      <c r="BJ1034" s="18" t="s">
        <v>81</v>
      </c>
      <c r="BK1034" s="144">
        <f>ROUND(I1034*H1034,2)</f>
        <v>0</v>
      </c>
      <c r="BL1034" s="18" t="s">
        <v>368</v>
      </c>
      <c r="BM1034" s="143" t="s">
        <v>1216</v>
      </c>
    </row>
    <row r="1035" spans="2:51" s="13" customFormat="1" ht="11.25">
      <c r="B1035" s="156"/>
      <c r="D1035" s="150" t="s">
        <v>221</v>
      </c>
      <c r="E1035" s="157" t="s">
        <v>19</v>
      </c>
      <c r="F1035" s="158" t="s">
        <v>1217</v>
      </c>
      <c r="H1035" s="159">
        <v>31.49</v>
      </c>
      <c r="I1035" s="160"/>
      <c r="L1035" s="156"/>
      <c r="M1035" s="161"/>
      <c r="T1035" s="162"/>
      <c r="AT1035" s="157" t="s">
        <v>221</v>
      </c>
      <c r="AU1035" s="157" t="s">
        <v>83</v>
      </c>
      <c r="AV1035" s="13" t="s">
        <v>83</v>
      </c>
      <c r="AW1035" s="13" t="s">
        <v>34</v>
      </c>
      <c r="AX1035" s="13" t="s">
        <v>74</v>
      </c>
      <c r="AY1035" s="157" t="s">
        <v>210</v>
      </c>
    </row>
    <row r="1036" spans="2:51" s="13" customFormat="1" ht="11.25">
      <c r="B1036" s="156"/>
      <c r="D1036" s="150" t="s">
        <v>221</v>
      </c>
      <c r="E1036" s="157" t="s">
        <v>19</v>
      </c>
      <c r="F1036" s="158" t="s">
        <v>1218</v>
      </c>
      <c r="H1036" s="159">
        <v>27.13</v>
      </c>
      <c r="I1036" s="160"/>
      <c r="L1036" s="156"/>
      <c r="M1036" s="161"/>
      <c r="T1036" s="162"/>
      <c r="AT1036" s="157" t="s">
        <v>221</v>
      </c>
      <c r="AU1036" s="157" t="s">
        <v>83</v>
      </c>
      <c r="AV1036" s="13" t="s">
        <v>83</v>
      </c>
      <c r="AW1036" s="13" t="s">
        <v>34</v>
      </c>
      <c r="AX1036" s="13" t="s">
        <v>74</v>
      </c>
      <c r="AY1036" s="157" t="s">
        <v>210</v>
      </c>
    </row>
    <row r="1037" spans="2:51" s="13" customFormat="1" ht="11.25">
      <c r="B1037" s="156"/>
      <c r="D1037" s="150" t="s">
        <v>221</v>
      </c>
      <c r="E1037" s="157" t="s">
        <v>19</v>
      </c>
      <c r="F1037" s="158" t="s">
        <v>1219</v>
      </c>
      <c r="H1037" s="159">
        <v>14.14</v>
      </c>
      <c r="I1037" s="160"/>
      <c r="L1037" s="156"/>
      <c r="M1037" s="161"/>
      <c r="T1037" s="162"/>
      <c r="AT1037" s="157" t="s">
        <v>221</v>
      </c>
      <c r="AU1037" s="157" t="s">
        <v>83</v>
      </c>
      <c r="AV1037" s="13" t="s">
        <v>83</v>
      </c>
      <c r="AW1037" s="13" t="s">
        <v>34</v>
      </c>
      <c r="AX1037" s="13" t="s">
        <v>74</v>
      </c>
      <c r="AY1037" s="157" t="s">
        <v>210</v>
      </c>
    </row>
    <row r="1038" spans="2:51" s="13" customFormat="1" ht="11.25">
      <c r="B1038" s="156"/>
      <c r="D1038" s="150" t="s">
        <v>221</v>
      </c>
      <c r="E1038" s="157" t="s">
        <v>19</v>
      </c>
      <c r="F1038" s="158" t="s">
        <v>1220</v>
      </c>
      <c r="H1038" s="159">
        <v>30.51</v>
      </c>
      <c r="I1038" s="160"/>
      <c r="L1038" s="156"/>
      <c r="M1038" s="161"/>
      <c r="T1038" s="162"/>
      <c r="AT1038" s="157" t="s">
        <v>221</v>
      </c>
      <c r="AU1038" s="157" t="s">
        <v>83</v>
      </c>
      <c r="AV1038" s="13" t="s">
        <v>83</v>
      </c>
      <c r="AW1038" s="13" t="s">
        <v>34</v>
      </c>
      <c r="AX1038" s="13" t="s">
        <v>74</v>
      </c>
      <c r="AY1038" s="157" t="s">
        <v>210</v>
      </c>
    </row>
    <row r="1039" spans="2:51" s="13" customFormat="1" ht="11.25">
      <c r="B1039" s="156"/>
      <c r="D1039" s="150" t="s">
        <v>221</v>
      </c>
      <c r="E1039" s="157" t="s">
        <v>19</v>
      </c>
      <c r="F1039" s="158" t="s">
        <v>1221</v>
      </c>
      <c r="H1039" s="159">
        <v>18.86</v>
      </c>
      <c r="I1039" s="160"/>
      <c r="L1039" s="156"/>
      <c r="M1039" s="161"/>
      <c r="T1039" s="162"/>
      <c r="AT1039" s="157" t="s">
        <v>221</v>
      </c>
      <c r="AU1039" s="157" t="s">
        <v>83</v>
      </c>
      <c r="AV1039" s="13" t="s">
        <v>83</v>
      </c>
      <c r="AW1039" s="13" t="s">
        <v>34</v>
      </c>
      <c r="AX1039" s="13" t="s">
        <v>74</v>
      </c>
      <c r="AY1039" s="157" t="s">
        <v>210</v>
      </c>
    </row>
    <row r="1040" spans="2:51" s="13" customFormat="1" ht="11.25">
      <c r="B1040" s="156"/>
      <c r="D1040" s="150" t="s">
        <v>221</v>
      </c>
      <c r="E1040" s="157" t="s">
        <v>19</v>
      </c>
      <c r="F1040" s="158" t="s">
        <v>1222</v>
      </c>
      <c r="H1040" s="159">
        <v>20.36</v>
      </c>
      <c r="I1040" s="160"/>
      <c r="L1040" s="156"/>
      <c r="M1040" s="161"/>
      <c r="T1040" s="162"/>
      <c r="AT1040" s="157" t="s">
        <v>221</v>
      </c>
      <c r="AU1040" s="157" t="s">
        <v>83</v>
      </c>
      <c r="AV1040" s="13" t="s">
        <v>83</v>
      </c>
      <c r="AW1040" s="13" t="s">
        <v>34</v>
      </c>
      <c r="AX1040" s="13" t="s">
        <v>74</v>
      </c>
      <c r="AY1040" s="157" t="s">
        <v>210</v>
      </c>
    </row>
    <row r="1041" spans="2:51" s="15" customFormat="1" ht="11.25">
      <c r="B1041" s="170"/>
      <c r="D1041" s="150" t="s">
        <v>221</v>
      </c>
      <c r="E1041" s="171" t="s">
        <v>19</v>
      </c>
      <c r="F1041" s="172" t="s">
        <v>236</v>
      </c>
      <c r="H1041" s="173">
        <v>142.49</v>
      </c>
      <c r="I1041" s="174"/>
      <c r="L1041" s="170"/>
      <c r="M1041" s="175"/>
      <c r="T1041" s="176"/>
      <c r="AT1041" s="171" t="s">
        <v>221</v>
      </c>
      <c r="AU1041" s="171" t="s">
        <v>83</v>
      </c>
      <c r="AV1041" s="15" t="s">
        <v>217</v>
      </c>
      <c r="AW1041" s="15" t="s">
        <v>34</v>
      </c>
      <c r="AX1041" s="15" t="s">
        <v>81</v>
      </c>
      <c r="AY1041" s="171" t="s">
        <v>210</v>
      </c>
    </row>
    <row r="1042" spans="2:65" s="1" customFormat="1" ht="16.5" customHeight="1">
      <c r="B1042" s="33"/>
      <c r="C1042" s="132" t="s">
        <v>1223</v>
      </c>
      <c r="D1042" s="132" t="s">
        <v>212</v>
      </c>
      <c r="E1042" s="133" t="s">
        <v>1224</v>
      </c>
      <c r="F1042" s="134" t="s">
        <v>1225</v>
      </c>
      <c r="G1042" s="135" t="s">
        <v>270</v>
      </c>
      <c r="H1042" s="136">
        <v>585.1</v>
      </c>
      <c r="I1042" s="137"/>
      <c r="J1042" s="138">
        <f>ROUND(I1042*H1042,2)</f>
        <v>0</v>
      </c>
      <c r="K1042" s="134" t="s">
        <v>216</v>
      </c>
      <c r="L1042" s="33"/>
      <c r="M1042" s="139" t="s">
        <v>19</v>
      </c>
      <c r="N1042" s="140" t="s">
        <v>45</v>
      </c>
      <c r="P1042" s="141">
        <f>O1042*H1042</f>
        <v>0</v>
      </c>
      <c r="Q1042" s="141">
        <v>0</v>
      </c>
      <c r="R1042" s="141">
        <f>Q1042*H1042</f>
        <v>0</v>
      </c>
      <c r="S1042" s="141">
        <v>0</v>
      </c>
      <c r="T1042" s="142">
        <f>S1042*H1042</f>
        <v>0</v>
      </c>
      <c r="AR1042" s="143" t="s">
        <v>368</v>
      </c>
      <c r="AT1042" s="143" t="s">
        <v>212</v>
      </c>
      <c r="AU1042" s="143" t="s">
        <v>83</v>
      </c>
      <c r="AY1042" s="18" t="s">
        <v>210</v>
      </c>
      <c r="BE1042" s="144">
        <f>IF(N1042="základní",J1042,0)</f>
        <v>0</v>
      </c>
      <c r="BF1042" s="144">
        <f>IF(N1042="snížená",J1042,0)</f>
        <v>0</v>
      </c>
      <c r="BG1042" s="144">
        <f>IF(N1042="zákl. přenesená",J1042,0)</f>
        <v>0</v>
      </c>
      <c r="BH1042" s="144">
        <f>IF(N1042="sníž. přenesená",J1042,0)</f>
        <v>0</v>
      </c>
      <c r="BI1042" s="144">
        <f>IF(N1042="nulová",J1042,0)</f>
        <v>0</v>
      </c>
      <c r="BJ1042" s="18" t="s">
        <v>81</v>
      </c>
      <c r="BK1042" s="144">
        <f>ROUND(I1042*H1042,2)</f>
        <v>0</v>
      </c>
      <c r="BL1042" s="18" t="s">
        <v>368</v>
      </c>
      <c r="BM1042" s="143" t="s">
        <v>1226</v>
      </c>
    </row>
    <row r="1043" spans="2:47" s="1" customFormat="1" ht="11.25">
      <c r="B1043" s="33"/>
      <c r="D1043" s="145" t="s">
        <v>219</v>
      </c>
      <c r="F1043" s="146" t="s">
        <v>1227</v>
      </c>
      <c r="I1043" s="147"/>
      <c r="L1043" s="33"/>
      <c r="M1043" s="148"/>
      <c r="T1043" s="54"/>
      <c r="AT1043" s="18" t="s">
        <v>219</v>
      </c>
      <c r="AU1043" s="18" t="s">
        <v>83</v>
      </c>
    </row>
    <row r="1044" spans="2:51" s="12" customFormat="1" ht="11.25">
      <c r="B1044" s="149"/>
      <c r="D1044" s="150" t="s">
        <v>221</v>
      </c>
      <c r="E1044" s="151" t="s">
        <v>19</v>
      </c>
      <c r="F1044" s="152" t="s">
        <v>1228</v>
      </c>
      <c r="H1044" s="151" t="s">
        <v>19</v>
      </c>
      <c r="I1044" s="153"/>
      <c r="L1044" s="149"/>
      <c r="M1044" s="154"/>
      <c r="T1044" s="155"/>
      <c r="AT1044" s="151" t="s">
        <v>221</v>
      </c>
      <c r="AU1044" s="151" t="s">
        <v>83</v>
      </c>
      <c r="AV1044" s="12" t="s">
        <v>81</v>
      </c>
      <c r="AW1044" s="12" t="s">
        <v>34</v>
      </c>
      <c r="AX1044" s="12" t="s">
        <v>74</v>
      </c>
      <c r="AY1044" s="151" t="s">
        <v>210</v>
      </c>
    </row>
    <row r="1045" spans="2:51" s="13" customFormat="1" ht="11.25">
      <c r="B1045" s="156"/>
      <c r="D1045" s="150" t="s">
        <v>221</v>
      </c>
      <c r="E1045" s="157" t="s">
        <v>19</v>
      </c>
      <c r="F1045" s="158" t="s">
        <v>1229</v>
      </c>
      <c r="H1045" s="159">
        <v>435.07</v>
      </c>
      <c r="I1045" s="160"/>
      <c r="L1045" s="156"/>
      <c r="M1045" s="161"/>
      <c r="T1045" s="162"/>
      <c r="AT1045" s="157" t="s">
        <v>221</v>
      </c>
      <c r="AU1045" s="157" t="s">
        <v>83</v>
      </c>
      <c r="AV1045" s="13" t="s">
        <v>83</v>
      </c>
      <c r="AW1045" s="13" t="s">
        <v>34</v>
      </c>
      <c r="AX1045" s="13" t="s">
        <v>74</v>
      </c>
      <c r="AY1045" s="157" t="s">
        <v>210</v>
      </c>
    </row>
    <row r="1046" spans="2:51" s="13" customFormat="1" ht="11.25">
      <c r="B1046" s="156"/>
      <c r="D1046" s="150" t="s">
        <v>221</v>
      </c>
      <c r="E1046" s="157" t="s">
        <v>19</v>
      </c>
      <c r="F1046" s="158" t="s">
        <v>1230</v>
      </c>
      <c r="H1046" s="159">
        <v>147.58</v>
      </c>
      <c r="I1046" s="160"/>
      <c r="L1046" s="156"/>
      <c r="M1046" s="161"/>
      <c r="T1046" s="162"/>
      <c r="AT1046" s="157" t="s">
        <v>221</v>
      </c>
      <c r="AU1046" s="157" t="s">
        <v>83</v>
      </c>
      <c r="AV1046" s="13" t="s">
        <v>83</v>
      </c>
      <c r="AW1046" s="13" t="s">
        <v>34</v>
      </c>
      <c r="AX1046" s="13" t="s">
        <v>74</v>
      </c>
      <c r="AY1046" s="157" t="s">
        <v>210</v>
      </c>
    </row>
    <row r="1047" spans="2:51" s="13" customFormat="1" ht="11.25">
      <c r="B1047" s="156"/>
      <c r="D1047" s="150" t="s">
        <v>221</v>
      </c>
      <c r="E1047" s="157" t="s">
        <v>19</v>
      </c>
      <c r="F1047" s="158" t="s">
        <v>1231</v>
      </c>
      <c r="H1047" s="159">
        <v>2.45</v>
      </c>
      <c r="I1047" s="160"/>
      <c r="L1047" s="156"/>
      <c r="M1047" s="161"/>
      <c r="T1047" s="162"/>
      <c r="AT1047" s="157" t="s">
        <v>221</v>
      </c>
      <c r="AU1047" s="157" t="s">
        <v>83</v>
      </c>
      <c r="AV1047" s="13" t="s">
        <v>83</v>
      </c>
      <c r="AW1047" s="13" t="s">
        <v>34</v>
      </c>
      <c r="AX1047" s="13" t="s">
        <v>74</v>
      </c>
      <c r="AY1047" s="157" t="s">
        <v>210</v>
      </c>
    </row>
    <row r="1048" spans="2:51" s="15" customFormat="1" ht="11.25">
      <c r="B1048" s="170"/>
      <c r="D1048" s="150" t="s">
        <v>221</v>
      </c>
      <c r="E1048" s="171" t="s">
        <v>19</v>
      </c>
      <c r="F1048" s="172" t="s">
        <v>236</v>
      </c>
      <c r="H1048" s="173">
        <v>585.1</v>
      </c>
      <c r="I1048" s="174"/>
      <c r="L1048" s="170"/>
      <c r="M1048" s="175"/>
      <c r="T1048" s="176"/>
      <c r="AT1048" s="171" t="s">
        <v>221</v>
      </c>
      <c r="AU1048" s="171" t="s">
        <v>83</v>
      </c>
      <c r="AV1048" s="15" t="s">
        <v>217</v>
      </c>
      <c r="AW1048" s="15" t="s">
        <v>34</v>
      </c>
      <c r="AX1048" s="15" t="s">
        <v>81</v>
      </c>
      <c r="AY1048" s="171" t="s">
        <v>210</v>
      </c>
    </row>
    <row r="1049" spans="2:65" s="1" customFormat="1" ht="16.5" customHeight="1">
      <c r="B1049" s="33"/>
      <c r="C1049" s="177" t="s">
        <v>1232</v>
      </c>
      <c r="D1049" s="177" t="s">
        <v>424</v>
      </c>
      <c r="E1049" s="178" t="s">
        <v>1233</v>
      </c>
      <c r="F1049" s="179" t="s">
        <v>987</v>
      </c>
      <c r="G1049" s="180" t="s">
        <v>215</v>
      </c>
      <c r="H1049" s="181">
        <v>0.103</v>
      </c>
      <c r="I1049" s="182"/>
      <c r="J1049" s="183">
        <f>ROUND(I1049*H1049,2)</f>
        <v>0</v>
      </c>
      <c r="K1049" s="179" t="s">
        <v>216</v>
      </c>
      <c r="L1049" s="184"/>
      <c r="M1049" s="185" t="s">
        <v>19</v>
      </c>
      <c r="N1049" s="186" t="s">
        <v>45</v>
      </c>
      <c r="P1049" s="141">
        <f>O1049*H1049</f>
        <v>0</v>
      </c>
      <c r="Q1049" s="141">
        <v>0.75</v>
      </c>
      <c r="R1049" s="141">
        <f>Q1049*H1049</f>
        <v>0.07725</v>
      </c>
      <c r="S1049" s="141">
        <v>0</v>
      </c>
      <c r="T1049" s="142">
        <f>S1049*H1049</f>
        <v>0</v>
      </c>
      <c r="AR1049" s="143" t="s">
        <v>498</v>
      </c>
      <c r="AT1049" s="143" t="s">
        <v>424</v>
      </c>
      <c r="AU1049" s="143" t="s">
        <v>83</v>
      </c>
      <c r="AY1049" s="18" t="s">
        <v>210</v>
      </c>
      <c r="BE1049" s="144">
        <f>IF(N1049="základní",J1049,0)</f>
        <v>0</v>
      </c>
      <c r="BF1049" s="144">
        <f>IF(N1049="snížená",J1049,0)</f>
        <v>0</v>
      </c>
      <c r="BG1049" s="144">
        <f>IF(N1049="zákl. přenesená",J1049,0)</f>
        <v>0</v>
      </c>
      <c r="BH1049" s="144">
        <f>IF(N1049="sníž. přenesená",J1049,0)</f>
        <v>0</v>
      </c>
      <c r="BI1049" s="144">
        <f>IF(N1049="nulová",J1049,0)</f>
        <v>0</v>
      </c>
      <c r="BJ1049" s="18" t="s">
        <v>81</v>
      </c>
      <c r="BK1049" s="144">
        <f>ROUND(I1049*H1049,2)</f>
        <v>0</v>
      </c>
      <c r="BL1049" s="18" t="s">
        <v>368</v>
      </c>
      <c r="BM1049" s="143" t="s">
        <v>1234</v>
      </c>
    </row>
    <row r="1050" spans="2:51" s="13" customFormat="1" ht="11.25">
      <c r="B1050" s="156"/>
      <c r="D1050" s="150" t="s">
        <v>221</v>
      </c>
      <c r="E1050" s="157" t="s">
        <v>19</v>
      </c>
      <c r="F1050" s="158" t="s">
        <v>1235</v>
      </c>
      <c r="H1050" s="159">
        <v>0.098</v>
      </c>
      <c r="I1050" s="160"/>
      <c r="L1050" s="156"/>
      <c r="M1050" s="161"/>
      <c r="T1050" s="162"/>
      <c r="AT1050" s="157" t="s">
        <v>221</v>
      </c>
      <c r="AU1050" s="157" t="s">
        <v>83</v>
      </c>
      <c r="AV1050" s="13" t="s">
        <v>83</v>
      </c>
      <c r="AW1050" s="13" t="s">
        <v>34</v>
      </c>
      <c r="AX1050" s="13" t="s">
        <v>81</v>
      </c>
      <c r="AY1050" s="157" t="s">
        <v>210</v>
      </c>
    </row>
    <row r="1051" spans="2:51" s="13" customFormat="1" ht="11.25">
      <c r="B1051" s="156"/>
      <c r="D1051" s="150" t="s">
        <v>221</v>
      </c>
      <c r="F1051" s="158" t="s">
        <v>1236</v>
      </c>
      <c r="H1051" s="159">
        <v>0.103</v>
      </c>
      <c r="I1051" s="160"/>
      <c r="L1051" s="156"/>
      <c r="M1051" s="161"/>
      <c r="T1051" s="162"/>
      <c r="AT1051" s="157" t="s">
        <v>221</v>
      </c>
      <c r="AU1051" s="157" t="s">
        <v>83</v>
      </c>
      <c r="AV1051" s="13" t="s">
        <v>83</v>
      </c>
      <c r="AW1051" s="13" t="s">
        <v>4</v>
      </c>
      <c r="AX1051" s="13" t="s">
        <v>81</v>
      </c>
      <c r="AY1051" s="157" t="s">
        <v>210</v>
      </c>
    </row>
    <row r="1052" spans="2:65" s="1" customFormat="1" ht="16.5" customHeight="1">
      <c r="B1052" s="33"/>
      <c r="C1052" s="177" t="s">
        <v>1237</v>
      </c>
      <c r="D1052" s="177" t="s">
        <v>424</v>
      </c>
      <c r="E1052" s="178" t="s">
        <v>1141</v>
      </c>
      <c r="F1052" s="179" t="s">
        <v>1001</v>
      </c>
      <c r="G1052" s="180" t="s">
        <v>215</v>
      </c>
      <c r="H1052" s="181">
        <v>15.295</v>
      </c>
      <c r="I1052" s="182"/>
      <c r="J1052" s="183">
        <f>ROUND(I1052*H1052,2)</f>
        <v>0</v>
      </c>
      <c r="K1052" s="179" t="s">
        <v>216</v>
      </c>
      <c r="L1052" s="184"/>
      <c r="M1052" s="185" t="s">
        <v>19</v>
      </c>
      <c r="N1052" s="186" t="s">
        <v>45</v>
      </c>
      <c r="P1052" s="141">
        <f>O1052*H1052</f>
        <v>0</v>
      </c>
      <c r="Q1052" s="141">
        <v>0.5</v>
      </c>
      <c r="R1052" s="141">
        <f>Q1052*H1052</f>
        <v>7.6475</v>
      </c>
      <c r="S1052" s="141">
        <v>0</v>
      </c>
      <c r="T1052" s="142">
        <f>S1052*H1052</f>
        <v>0</v>
      </c>
      <c r="AR1052" s="143" t="s">
        <v>498</v>
      </c>
      <c r="AT1052" s="143" t="s">
        <v>424</v>
      </c>
      <c r="AU1052" s="143" t="s">
        <v>83</v>
      </c>
      <c r="AY1052" s="18" t="s">
        <v>210</v>
      </c>
      <c r="BE1052" s="144">
        <f>IF(N1052="základní",J1052,0)</f>
        <v>0</v>
      </c>
      <c r="BF1052" s="144">
        <f>IF(N1052="snížená",J1052,0)</f>
        <v>0</v>
      </c>
      <c r="BG1052" s="144">
        <f>IF(N1052="zákl. přenesená",J1052,0)</f>
        <v>0</v>
      </c>
      <c r="BH1052" s="144">
        <f>IF(N1052="sníž. přenesená",J1052,0)</f>
        <v>0</v>
      </c>
      <c r="BI1052" s="144">
        <f>IF(N1052="nulová",J1052,0)</f>
        <v>0</v>
      </c>
      <c r="BJ1052" s="18" t="s">
        <v>81</v>
      </c>
      <c r="BK1052" s="144">
        <f>ROUND(I1052*H1052,2)</f>
        <v>0</v>
      </c>
      <c r="BL1052" s="18" t="s">
        <v>368</v>
      </c>
      <c r="BM1052" s="143" t="s">
        <v>1238</v>
      </c>
    </row>
    <row r="1053" spans="2:51" s="13" customFormat="1" ht="11.25">
      <c r="B1053" s="156"/>
      <c r="D1053" s="150" t="s">
        <v>221</v>
      </c>
      <c r="E1053" s="157" t="s">
        <v>19</v>
      </c>
      <c r="F1053" s="158" t="s">
        <v>1239</v>
      </c>
      <c r="H1053" s="159">
        <v>10.877</v>
      </c>
      <c r="I1053" s="160"/>
      <c r="L1053" s="156"/>
      <c r="M1053" s="161"/>
      <c r="T1053" s="162"/>
      <c r="AT1053" s="157" t="s">
        <v>221</v>
      </c>
      <c r="AU1053" s="157" t="s">
        <v>83</v>
      </c>
      <c r="AV1053" s="13" t="s">
        <v>83</v>
      </c>
      <c r="AW1053" s="13" t="s">
        <v>34</v>
      </c>
      <c r="AX1053" s="13" t="s">
        <v>74</v>
      </c>
      <c r="AY1053" s="157" t="s">
        <v>210</v>
      </c>
    </row>
    <row r="1054" spans="2:51" s="13" customFormat="1" ht="11.25">
      <c r="B1054" s="156"/>
      <c r="D1054" s="150" t="s">
        <v>221</v>
      </c>
      <c r="E1054" s="157" t="s">
        <v>19</v>
      </c>
      <c r="F1054" s="158" t="s">
        <v>1240</v>
      </c>
      <c r="H1054" s="159">
        <v>3.69</v>
      </c>
      <c r="I1054" s="160"/>
      <c r="L1054" s="156"/>
      <c r="M1054" s="161"/>
      <c r="T1054" s="162"/>
      <c r="AT1054" s="157" t="s">
        <v>221</v>
      </c>
      <c r="AU1054" s="157" t="s">
        <v>83</v>
      </c>
      <c r="AV1054" s="13" t="s">
        <v>83</v>
      </c>
      <c r="AW1054" s="13" t="s">
        <v>34</v>
      </c>
      <c r="AX1054" s="13" t="s">
        <v>74</v>
      </c>
      <c r="AY1054" s="157" t="s">
        <v>210</v>
      </c>
    </row>
    <row r="1055" spans="2:51" s="15" customFormat="1" ht="11.25">
      <c r="B1055" s="170"/>
      <c r="D1055" s="150" t="s">
        <v>221</v>
      </c>
      <c r="E1055" s="171" t="s">
        <v>19</v>
      </c>
      <c r="F1055" s="172" t="s">
        <v>236</v>
      </c>
      <c r="H1055" s="173">
        <v>14.567</v>
      </c>
      <c r="I1055" s="174"/>
      <c r="L1055" s="170"/>
      <c r="M1055" s="175"/>
      <c r="T1055" s="176"/>
      <c r="AT1055" s="171" t="s">
        <v>221</v>
      </c>
      <c r="AU1055" s="171" t="s">
        <v>83</v>
      </c>
      <c r="AV1055" s="15" t="s">
        <v>217</v>
      </c>
      <c r="AW1055" s="15" t="s">
        <v>34</v>
      </c>
      <c r="AX1055" s="15" t="s">
        <v>81</v>
      </c>
      <c r="AY1055" s="171" t="s">
        <v>210</v>
      </c>
    </row>
    <row r="1056" spans="2:51" s="13" customFormat="1" ht="11.25">
      <c r="B1056" s="156"/>
      <c r="D1056" s="150" t="s">
        <v>221</v>
      </c>
      <c r="F1056" s="158" t="s">
        <v>1241</v>
      </c>
      <c r="H1056" s="159">
        <v>15.295</v>
      </c>
      <c r="I1056" s="160"/>
      <c r="L1056" s="156"/>
      <c r="M1056" s="161"/>
      <c r="T1056" s="162"/>
      <c r="AT1056" s="157" t="s">
        <v>221</v>
      </c>
      <c r="AU1056" s="157" t="s">
        <v>83</v>
      </c>
      <c r="AV1056" s="13" t="s">
        <v>83</v>
      </c>
      <c r="AW1056" s="13" t="s">
        <v>4</v>
      </c>
      <c r="AX1056" s="13" t="s">
        <v>81</v>
      </c>
      <c r="AY1056" s="157" t="s">
        <v>210</v>
      </c>
    </row>
    <row r="1057" spans="2:65" s="1" customFormat="1" ht="24.2" customHeight="1">
      <c r="B1057" s="33"/>
      <c r="C1057" s="132" t="s">
        <v>1242</v>
      </c>
      <c r="D1057" s="132" t="s">
        <v>212</v>
      </c>
      <c r="E1057" s="133" t="s">
        <v>1243</v>
      </c>
      <c r="F1057" s="134" t="s">
        <v>1244</v>
      </c>
      <c r="G1057" s="135" t="s">
        <v>270</v>
      </c>
      <c r="H1057" s="136">
        <v>170.099</v>
      </c>
      <c r="I1057" s="137"/>
      <c r="J1057" s="138">
        <f>ROUND(I1057*H1057,2)</f>
        <v>0</v>
      </c>
      <c r="K1057" s="134" t="s">
        <v>296</v>
      </c>
      <c r="L1057" s="33"/>
      <c r="M1057" s="139" t="s">
        <v>19</v>
      </c>
      <c r="N1057" s="140" t="s">
        <v>45</v>
      </c>
      <c r="P1057" s="141">
        <f>O1057*H1057</f>
        <v>0</v>
      </c>
      <c r="Q1057" s="141">
        <v>0.02982</v>
      </c>
      <c r="R1057" s="141">
        <f>Q1057*H1057</f>
        <v>5.072352179999999</v>
      </c>
      <c r="S1057" s="141">
        <v>0</v>
      </c>
      <c r="T1057" s="142">
        <f>S1057*H1057</f>
        <v>0</v>
      </c>
      <c r="AR1057" s="143" t="s">
        <v>368</v>
      </c>
      <c r="AT1057" s="143" t="s">
        <v>212</v>
      </c>
      <c r="AU1057" s="143" t="s">
        <v>83</v>
      </c>
      <c r="AY1057" s="18" t="s">
        <v>210</v>
      </c>
      <c r="BE1057" s="144">
        <f>IF(N1057="základní",J1057,0)</f>
        <v>0</v>
      </c>
      <c r="BF1057" s="144">
        <f>IF(N1057="snížená",J1057,0)</f>
        <v>0</v>
      </c>
      <c r="BG1057" s="144">
        <f>IF(N1057="zákl. přenesená",J1057,0)</f>
        <v>0</v>
      </c>
      <c r="BH1057" s="144">
        <f>IF(N1057="sníž. přenesená",J1057,0)</f>
        <v>0</v>
      </c>
      <c r="BI1057" s="144">
        <f>IF(N1057="nulová",J1057,0)</f>
        <v>0</v>
      </c>
      <c r="BJ1057" s="18" t="s">
        <v>81</v>
      </c>
      <c r="BK1057" s="144">
        <f>ROUND(I1057*H1057,2)</f>
        <v>0</v>
      </c>
      <c r="BL1057" s="18" t="s">
        <v>368</v>
      </c>
      <c r="BM1057" s="143" t="s">
        <v>1245</v>
      </c>
    </row>
    <row r="1058" spans="2:51" s="12" customFormat="1" ht="11.25">
      <c r="B1058" s="149"/>
      <c r="D1058" s="150" t="s">
        <v>221</v>
      </c>
      <c r="E1058" s="151" t="s">
        <v>19</v>
      </c>
      <c r="F1058" s="152" t="s">
        <v>1246</v>
      </c>
      <c r="H1058" s="151" t="s">
        <v>19</v>
      </c>
      <c r="I1058" s="153"/>
      <c r="L1058" s="149"/>
      <c r="M1058" s="154"/>
      <c r="T1058" s="155"/>
      <c r="AT1058" s="151" t="s">
        <v>221</v>
      </c>
      <c r="AU1058" s="151" t="s">
        <v>83</v>
      </c>
      <c r="AV1058" s="12" t="s">
        <v>81</v>
      </c>
      <c r="AW1058" s="12" t="s">
        <v>34</v>
      </c>
      <c r="AX1058" s="12" t="s">
        <v>74</v>
      </c>
      <c r="AY1058" s="151" t="s">
        <v>210</v>
      </c>
    </row>
    <row r="1059" spans="2:51" s="12" customFormat="1" ht="11.25">
      <c r="B1059" s="149"/>
      <c r="D1059" s="150" t="s">
        <v>221</v>
      </c>
      <c r="E1059" s="151" t="s">
        <v>19</v>
      </c>
      <c r="F1059" s="152" t="s">
        <v>1247</v>
      </c>
      <c r="H1059" s="151" t="s">
        <v>19</v>
      </c>
      <c r="I1059" s="153"/>
      <c r="L1059" s="149"/>
      <c r="M1059" s="154"/>
      <c r="T1059" s="155"/>
      <c r="AT1059" s="151" t="s">
        <v>221</v>
      </c>
      <c r="AU1059" s="151" t="s">
        <v>83</v>
      </c>
      <c r="AV1059" s="12" t="s">
        <v>81</v>
      </c>
      <c r="AW1059" s="12" t="s">
        <v>34</v>
      </c>
      <c r="AX1059" s="12" t="s">
        <v>74</v>
      </c>
      <c r="AY1059" s="151" t="s">
        <v>210</v>
      </c>
    </row>
    <row r="1060" spans="2:51" s="12" customFormat="1" ht="11.25">
      <c r="B1060" s="149"/>
      <c r="D1060" s="150" t="s">
        <v>221</v>
      </c>
      <c r="E1060" s="151" t="s">
        <v>19</v>
      </c>
      <c r="F1060" s="152" t="s">
        <v>558</v>
      </c>
      <c r="H1060" s="151" t="s">
        <v>19</v>
      </c>
      <c r="I1060" s="153"/>
      <c r="L1060" s="149"/>
      <c r="M1060" s="154"/>
      <c r="T1060" s="155"/>
      <c r="AT1060" s="151" t="s">
        <v>221</v>
      </c>
      <c r="AU1060" s="151" t="s">
        <v>83</v>
      </c>
      <c r="AV1060" s="12" t="s">
        <v>81</v>
      </c>
      <c r="AW1060" s="12" t="s">
        <v>34</v>
      </c>
      <c r="AX1060" s="12" t="s">
        <v>74</v>
      </c>
      <c r="AY1060" s="151" t="s">
        <v>210</v>
      </c>
    </row>
    <row r="1061" spans="2:51" s="13" customFormat="1" ht="11.25">
      <c r="B1061" s="156"/>
      <c r="D1061" s="150" t="s">
        <v>221</v>
      </c>
      <c r="E1061" s="157" t="s">
        <v>19</v>
      </c>
      <c r="F1061" s="158" t="s">
        <v>1248</v>
      </c>
      <c r="H1061" s="159">
        <v>145.333</v>
      </c>
      <c r="I1061" s="160"/>
      <c r="L1061" s="156"/>
      <c r="M1061" s="161"/>
      <c r="T1061" s="162"/>
      <c r="AT1061" s="157" t="s">
        <v>221</v>
      </c>
      <c r="AU1061" s="157" t="s">
        <v>83</v>
      </c>
      <c r="AV1061" s="13" t="s">
        <v>83</v>
      </c>
      <c r="AW1061" s="13" t="s">
        <v>34</v>
      </c>
      <c r="AX1061" s="13" t="s">
        <v>74</v>
      </c>
      <c r="AY1061" s="157" t="s">
        <v>210</v>
      </c>
    </row>
    <row r="1062" spans="2:51" s="13" customFormat="1" ht="11.25">
      <c r="B1062" s="156"/>
      <c r="D1062" s="150" t="s">
        <v>221</v>
      </c>
      <c r="E1062" s="157" t="s">
        <v>19</v>
      </c>
      <c r="F1062" s="158" t="s">
        <v>1249</v>
      </c>
      <c r="H1062" s="159">
        <v>6.541</v>
      </c>
      <c r="I1062" s="160"/>
      <c r="L1062" s="156"/>
      <c r="M1062" s="161"/>
      <c r="T1062" s="162"/>
      <c r="AT1062" s="157" t="s">
        <v>221</v>
      </c>
      <c r="AU1062" s="157" t="s">
        <v>83</v>
      </c>
      <c r="AV1062" s="13" t="s">
        <v>83</v>
      </c>
      <c r="AW1062" s="13" t="s">
        <v>34</v>
      </c>
      <c r="AX1062" s="13" t="s">
        <v>74</v>
      </c>
      <c r="AY1062" s="157" t="s">
        <v>210</v>
      </c>
    </row>
    <row r="1063" spans="2:51" s="14" customFormat="1" ht="11.25">
      <c r="B1063" s="163"/>
      <c r="D1063" s="150" t="s">
        <v>221</v>
      </c>
      <c r="E1063" s="164" t="s">
        <v>19</v>
      </c>
      <c r="F1063" s="165" t="s">
        <v>234</v>
      </c>
      <c r="H1063" s="166">
        <v>151.874</v>
      </c>
      <c r="I1063" s="167"/>
      <c r="L1063" s="163"/>
      <c r="M1063" s="168"/>
      <c r="T1063" s="169"/>
      <c r="AT1063" s="164" t="s">
        <v>221</v>
      </c>
      <c r="AU1063" s="164" t="s">
        <v>83</v>
      </c>
      <c r="AV1063" s="14" t="s">
        <v>91</v>
      </c>
      <c r="AW1063" s="14" t="s">
        <v>34</v>
      </c>
      <c r="AX1063" s="14" t="s">
        <v>74</v>
      </c>
      <c r="AY1063" s="164" t="s">
        <v>210</v>
      </c>
    </row>
    <row r="1064" spans="2:51" s="15" customFormat="1" ht="11.25">
      <c r="B1064" s="170"/>
      <c r="D1064" s="150" t="s">
        <v>221</v>
      </c>
      <c r="E1064" s="171" t="s">
        <v>19</v>
      </c>
      <c r="F1064" s="172" t="s">
        <v>236</v>
      </c>
      <c r="H1064" s="173">
        <v>151.874</v>
      </c>
      <c r="I1064" s="174"/>
      <c r="L1064" s="170"/>
      <c r="M1064" s="175"/>
      <c r="T1064" s="176"/>
      <c r="AT1064" s="171" t="s">
        <v>221</v>
      </c>
      <c r="AU1064" s="171" t="s">
        <v>83</v>
      </c>
      <c r="AV1064" s="15" t="s">
        <v>217</v>
      </c>
      <c r="AW1064" s="15" t="s">
        <v>34</v>
      </c>
      <c r="AX1064" s="15" t="s">
        <v>81</v>
      </c>
      <c r="AY1064" s="171" t="s">
        <v>210</v>
      </c>
    </row>
    <row r="1065" spans="2:51" s="13" customFormat="1" ht="11.25">
      <c r="B1065" s="156"/>
      <c r="D1065" s="150" t="s">
        <v>221</v>
      </c>
      <c r="F1065" s="158" t="s">
        <v>1250</v>
      </c>
      <c r="H1065" s="159">
        <v>170.099</v>
      </c>
      <c r="I1065" s="160"/>
      <c r="L1065" s="156"/>
      <c r="M1065" s="161"/>
      <c r="T1065" s="162"/>
      <c r="AT1065" s="157" t="s">
        <v>221</v>
      </c>
      <c r="AU1065" s="157" t="s">
        <v>83</v>
      </c>
      <c r="AV1065" s="13" t="s">
        <v>83</v>
      </c>
      <c r="AW1065" s="13" t="s">
        <v>4</v>
      </c>
      <c r="AX1065" s="13" t="s">
        <v>81</v>
      </c>
      <c r="AY1065" s="157" t="s">
        <v>210</v>
      </c>
    </row>
    <row r="1066" spans="2:65" s="1" customFormat="1" ht="16.5" customHeight="1">
      <c r="B1066" s="33"/>
      <c r="C1066" s="132" t="s">
        <v>1251</v>
      </c>
      <c r="D1066" s="132" t="s">
        <v>212</v>
      </c>
      <c r="E1066" s="133" t="s">
        <v>1252</v>
      </c>
      <c r="F1066" s="134" t="s">
        <v>1253</v>
      </c>
      <c r="G1066" s="135" t="s">
        <v>417</v>
      </c>
      <c r="H1066" s="136">
        <v>88.994</v>
      </c>
      <c r="I1066" s="137"/>
      <c r="J1066" s="138">
        <f>ROUND(I1066*H1066,2)</f>
        <v>0</v>
      </c>
      <c r="K1066" s="134" t="s">
        <v>216</v>
      </c>
      <c r="L1066" s="33"/>
      <c r="M1066" s="139" t="s">
        <v>19</v>
      </c>
      <c r="N1066" s="140" t="s">
        <v>45</v>
      </c>
      <c r="P1066" s="141">
        <f>O1066*H1066</f>
        <v>0</v>
      </c>
      <c r="Q1066" s="141">
        <v>0.00544</v>
      </c>
      <c r="R1066" s="141">
        <f>Q1066*H1066</f>
        <v>0.48412736</v>
      </c>
      <c r="S1066" s="141">
        <v>0</v>
      </c>
      <c r="T1066" s="142">
        <f>S1066*H1066</f>
        <v>0</v>
      </c>
      <c r="AR1066" s="143" t="s">
        <v>368</v>
      </c>
      <c r="AT1066" s="143" t="s">
        <v>212</v>
      </c>
      <c r="AU1066" s="143" t="s">
        <v>83</v>
      </c>
      <c r="AY1066" s="18" t="s">
        <v>210</v>
      </c>
      <c r="BE1066" s="144">
        <f>IF(N1066="základní",J1066,0)</f>
        <v>0</v>
      </c>
      <c r="BF1066" s="144">
        <f>IF(N1066="snížená",J1066,0)</f>
        <v>0</v>
      </c>
      <c r="BG1066" s="144">
        <f>IF(N1066="zákl. přenesená",J1066,0)</f>
        <v>0</v>
      </c>
      <c r="BH1066" s="144">
        <f>IF(N1066="sníž. přenesená",J1066,0)</f>
        <v>0</v>
      </c>
      <c r="BI1066" s="144">
        <f>IF(N1066="nulová",J1066,0)</f>
        <v>0</v>
      </c>
      <c r="BJ1066" s="18" t="s">
        <v>81</v>
      </c>
      <c r="BK1066" s="144">
        <f>ROUND(I1066*H1066,2)</f>
        <v>0</v>
      </c>
      <c r="BL1066" s="18" t="s">
        <v>368</v>
      </c>
      <c r="BM1066" s="143" t="s">
        <v>1254</v>
      </c>
    </row>
    <row r="1067" spans="2:47" s="1" customFormat="1" ht="11.25">
      <c r="B1067" s="33"/>
      <c r="D1067" s="145" t="s">
        <v>219</v>
      </c>
      <c r="F1067" s="146" t="s">
        <v>1255</v>
      </c>
      <c r="I1067" s="147"/>
      <c r="L1067" s="33"/>
      <c r="M1067" s="148"/>
      <c r="T1067" s="54"/>
      <c r="AT1067" s="18" t="s">
        <v>219</v>
      </c>
      <c r="AU1067" s="18" t="s">
        <v>83</v>
      </c>
    </row>
    <row r="1068" spans="2:51" s="12" customFormat="1" ht="11.25">
      <c r="B1068" s="149"/>
      <c r="D1068" s="150" t="s">
        <v>221</v>
      </c>
      <c r="E1068" s="151" t="s">
        <v>19</v>
      </c>
      <c r="F1068" s="152" t="s">
        <v>1256</v>
      </c>
      <c r="H1068" s="151" t="s">
        <v>19</v>
      </c>
      <c r="I1068" s="153"/>
      <c r="L1068" s="149"/>
      <c r="M1068" s="154"/>
      <c r="T1068" s="155"/>
      <c r="AT1068" s="151" t="s">
        <v>221</v>
      </c>
      <c r="AU1068" s="151" t="s">
        <v>83</v>
      </c>
      <c r="AV1068" s="12" t="s">
        <v>81</v>
      </c>
      <c r="AW1068" s="12" t="s">
        <v>34</v>
      </c>
      <c r="AX1068" s="12" t="s">
        <v>74</v>
      </c>
      <c r="AY1068" s="151" t="s">
        <v>210</v>
      </c>
    </row>
    <row r="1069" spans="2:51" s="13" customFormat="1" ht="11.25">
      <c r="B1069" s="156"/>
      <c r="D1069" s="150" t="s">
        <v>221</v>
      </c>
      <c r="E1069" s="157" t="s">
        <v>19</v>
      </c>
      <c r="F1069" s="158" t="s">
        <v>1257</v>
      </c>
      <c r="H1069" s="159">
        <v>20.745</v>
      </c>
      <c r="I1069" s="160"/>
      <c r="L1069" s="156"/>
      <c r="M1069" s="161"/>
      <c r="T1069" s="162"/>
      <c r="AT1069" s="157" t="s">
        <v>221</v>
      </c>
      <c r="AU1069" s="157" t="s">
        <v>83</v>
      </c>
      <c r="AV1069" s="13" t="s">
        <v>83</v>
      </c>
      <c r="AW1069" s="13" t="s">
        <v>34</v>
      </c>
      <c r="AX1069" s="13" t="s">
        <v>74</v>
      </c>
      <c r="AY1069" s="157" t="s">
        <v>210</v>
      </c>
    </row>
    <row r="1070" spans="2:51" s="13" customFormat="1" ht="11.25">
      <c r="B1070" s="156"/>
      <c r="D1070" s="150" t="s">
        <v>221</v>
      </c>
      <c r="E1070" s="157" t="s">
        <v>19</v>
      </c>
      <c r="F1070" s="158" t="s">
        <v>1258</v>
      </c>
      <c r="H1070" s="159">
        <v>18.87</v>
      </c>
      <c r="I1070" s="160"/>
      <c r="L1070" s="156"/>
      <c r="M1070" s="161"/>
      <c r="T1070" s="162"/>
      <c r="AT1070" s="157" t="s">
        <v>221</v>
      </c>
      <c r="AU1070" s="157" t="s">
        <v>83</v>
      </c>
      <c r="AV1070" s="13" t="s">
        <v>83</v>
      </c>
      <c r="AW1070" s="13" t="s">
        <v>34</v>
      </c>
      <c r="AX1070" s="13" t="s">
        <v>74</v>
      </c>
      <c r="AY1070" s="157" t="s">
        <v>210</v>
      </c>
    </row>
    <row r="1071" spans="2:51" s="13" customFormat="1" ht="11.25">
      <c r="B1071" s="156"/>
      <c r="D1071" s="150" t="s">
        <v>221</v>
      </c>
      <c r="E1071" s="157" t="s">
        <v>19</v>
      </c>
      <c r="F1071" s="158" t="s">
        <v>1259</v>
      </c>
      <c r="H1071" s="159">
        <v>30.884</v>
      </c>
      <c r="I1071" s="160"/>
      <c r="L1071" s="156"/>
      <c r="M1071" s="161"/>
      <c r="T1071" s="162"/>
      <c r="AT1071" s="157" t="s">
        <v>221</v>
      </c>
      <c r="AU1071" s="157" t="s">
        <v>83</v>
      </c>
      <c r="AV1071" s="13" t="s">
        <v>83</v>
      </c>
      <c r="AW1071" s="13" t="s">
        <v>34</v>
      </c>
      <c r="AX1071" s="13" t="s">
        <v>74</v>
      </c>
      <c r="AY1071" s="157" t="s">
        <v>210</v>
      </c>
    </row>
    <row r="1072" spans="2:51" s="13" customFormat="1" ht="11.25">
      <c r="B1072" s="156"/>
      <c r="D1072" s="150" t="s">
        <v>221</v>
      </c>
      <c r="E1072" s="157" t="s">
        <v>19</v>
      </c>
      <c r="F1072" s="158" t="s">
        <v>1260</v>
      </c>
      <c r="H1072" s="159">
        <v>18.495</v>
      </c>
      <c r="I1072" s="160"/>
      <c r="L1072" s="156"/>
      <c r="M1072" s="161"/>
      <c r="T1072" s="162"/>
      <c r="AT1072" s="157" t="s">
        <v>221</v>
      </c>
      <c r="AU1072" s="157" t="s">
        <v>83</v>
      </c>
      <c r="AV1072" s="13" t="s">
        <v>83</v>
      </c>
      <c r="AW1072" s="13" t="s">
        <v>34</v>
      </c>
      <c r="AX1072" s="13" t="s">
        <v>74</v>
      </c>
      <c r="AY1072" s="157" t="s">
        <v>210</v>
      </c>
    </row>
    <row r="1073" spans="2:51" s="15" customFormat="1" ht="11.25">
      <c r="B1073" s="170"/>
      <c r="D1073" s="150" t="s">
        <v>221</v>
      </c>
      <c r="E1073" s="171" t="s">
        <v>19</v>
      </c>
      <c r="F1073" s="172" t="s">
        <v>236</v>
      </c>
      <c r="H1073" s="173">
        <v>88.994</v>
      </c>
      <c r="I1073" s="174"/>
      <c r="L1073" s="170"/>
      <c r="M1073" s="175"/>
      <c r="T1073" s="176"/>
      <c r="AT1073" s="171" t="s">
        <v>221</v>
      </c>
      <c r="AU1073" s="171" t="s">
        <v>83</v>
      </c>
      <c r="AV1073" s="15" t="s">
        <v>217</v>
      </c>
      <c r="AW1073" s="15" t="s">
        <v>34</v>
      </c>
      <c r="AX1073" s="15" t="s">
        <v>81</v>
      </c>
      <c r="AY1073" s="171" t="s">
        <v>210</v>
      </c>
    </row>
    <row r="1074" spans="2:65" s="1" customFormat="1" ht="16.5" customHeight="1">
      <c r="B1074" s="33"/>
      <c r="C1074" s="132" t="s">
        <v>1261</v>
      </c>
      <c r="D1074" s="132" t="s">
        <v>212</v>
      </c>
      <c r="E1074" s="133" t="s">
        <v>1262</v>
      </c>
      <c r="F1074" s="134" t="s">
        <v>1263</v>
      </c>
      <c r="G1074" s="135" t="s">
        <v>270</v>
      </c>
      <c r="H1074" s="136">
        <v>105</v>
      </c>
      <c r="I1074" s="137"/>
      <c r="J1074" s="138">
        <f>ROUND(I1074*H1074,2)</f>
        <v>0</v>
      </c>
      <c r="K1074" s="134" t="s">
        <v>296</v>
      </c>
      <c r="L1074" s="33"/>
      <c r="M1074" s="139" t="s">
        <v>19</v>
      </c>
      <c r="N1074" s="140" t="s">
        <v>45</v>
      </c>
      <c r="P1074" s="141">
        <f>O1074*H1074</f>
        <v>0</v>
      </c>
      <c r="Q1074" s="141">
        <v>0.01117</v>
      </c>
      <c r="R1074" s="141">
        <f>Q1074*H1074</f>
        <v>1.17285</v>
      </c>
      <c r="S1074" s="141">
        <v>0</v>
      </c>
      <c r="T1074" s="142">
        <f>S1074*H1074</f>
        <v>0</v>
      </c>
      <c r="AR1074" s="143" t="s">
        <v>368</v>
      </c>
      <c r="AT1074" s="143" t="s">
        <v>212</v>
      </c>
      <c r="AU1074" s="143" t="s">
        <v>83</v>
      </c>
      <c r="AY1074" s="18" t="s">
        <v>210</v>
      </c>
      <c r="BE1074" s="144">
        <f>IF(N1074="základní",J1074,0)</f>
        <v>0</v>
      </c>
      <c r="BF1074" s="144">
        <f>IF(N1074="snížená",J1074,0)</f>
        <v>0</v>
      </c>
      <c r="BG1074" s="144">
        <f>IF(N1074="zákl. přenesená",J1074,0)</f>
        <v>0</v>
      </c>
      <c r="BH1074" s="144">
        <f>IF(N1074="sníž. přenesená",J1074,0)</f>
        <v>0</v>
      </c>
      <c r="BI1074" s="144">
        <f>IF(N1074="nulová",J1074,0)</f>
        <v>0</v>
      </c>
      <c r="BJ1074" s="18" t="s">
        <v>81</v>
      </c>
      <c r="BK1074" s="144">
        <f>ROUND(I1074*H1074,2)</f>
        <v>0</v>
      </c>
      <c r="BL1074" s="18" t="s">
        <v>368</v>
      </c>
      <c r="BM1074" s="143" t="s">
        <v>1264</v>
      </c>
    </row>
    <row r="1075" spans="2:51" s="12" customFormat="1" ht="11.25">
      <c r="B1075" s="149"/>
      <c r="D1075" s="150" t="s">
        <v>221</v>
      </c>
      <c r="E1075" s="151" t="s">
        <v>19</v>
      </c>
      <c r="F1075" s="152" t="s">
        <v>1265</v>
      </c>
      <c r="H1075" s="151" t="s">
        <v>19</v>
      </c>
      <c r="I1075" s="153"/>
      <c r="L1075" s="149"/>
      <c r="M1075" s="154"/>
      <c r="T1075" s="155"/>
      <c r="AT1075" s="151" t="s">
        <v>221</v>
      </c>
      <c r="AU1075" s="151" t="s">
        <v>83</v>
      </c>
      <c r="AV1075" s="12" t="s">
        <v>81</v>
      </c>
      <c r="AW1075" s="12" t="s">
        <v>34</v>
      </c>
      <c r="AX1075" s="12" t="s">
        <v>74</v>
      </c>
      <c r="AY1075" s="151" t="s">
        <v>210</v>
      </c>
    </row>
    <row r="1076" spans="2:51" s="12" customFormat="1" ht="11.25">
      <c r="B1076" s="149"/>
      <c r="D1076" s="150" t="s">
        <v>221</v>
      </c>
      <c r="E1076" s="151" t="s">
        <v>19</v>
      </c>
      <c r="F1076" s="152" t="s">
        <v>558</v>
      </c>
      <c r="H1076" s="151" t="s">
        <v>19</v>
      </c>
      <c r="I1076" s="153"/>
      <c r="L1076" s="149"/>
      <c r="M1076" s="154"/>
      <c r="T1076" s="155"/>
      <c r="AT1076" s="151" t="s">
        <v>221</v>
      </c>
      <c r="AU1076" s="151" t="s">
        <v>83</v>
      </c>
      <c r="AV1076" s="12" t="s">
        <v>81</v>
      </c>
      <c r="AW1076" s="12" t="s">
        <v>34</v>
      </c>
      <c r="AX1076" s="12" t="s">
        <v>74</v>
      </c>
      <c r="AY1076" s="151" t="s">
        <v>210</v>
      </c>
    </row>
    <row r="1077" spans="2:51" s="13" customFormat="1" ht="22.5">
      <c r="B1077" s="156"/>
      <c r="D1077" s="150" t="s">
        <v>221</v>
      </c>
      <c r="E1077" s="157" t="s">
        <v>19</v>
      </c>
      <c r="F1077" s="158" t="s">
        <v>1266</v>
      </c>
      <c r="H1077" s="159">
        <v>34</v>
      </c>
      <c r="I1077" s="160"/>
      <c r="L1077" s="156"/>
      <c r="M1077" s="161"/>
      <c r="T1077" s="162"/>
      <c r="AT1077" s="157" t="s">
        <v>221</v>
      </c>
      <c r="AU1077" s="157" t="s">
        <v>83</v>
      </c>
      <c r="AV1077" s="13" t="s">
        <v>83</v>
      </c>
      <c r="AW1077" s="13" t="s">
        <v>34</v>
      </c>
      <c r="AX1077" s="13" t="s">
        <v>74</v>
      </c>
      <c r="AY1077" s="157" t="s">
        <v>210</v>
      </c>
    </row>
    <row r="1078" spans="2:51" s="13" customFormat="1" ht="11.25">
      <c r="B1078" s="156"/>
      <c r="D1078" s="150" t="s">
        <v>221</v>
      </c>
      <c r="E1078" s="157" t="s">
        <v>19</v>
      </c>
      <c r="F1078" s="158" t="s">
        <v>1267</v>
      </c>
      <c r="H1078" s="159">
        <v>71</v>
      </c>
      <c r="I1078" s="160"/>
      <c r="L1078" s="156"/>
      <c r="M1078" s="161"/>
      <c r="T1078" s="162"/>
      <c r="AT1078" s="157" t="s">
        <v>221</v>
      </c>
      <c r="AU1078" s="157" t="s">
        <v>83</v>
      </c>
      <c r="AV1078" s="13" t="s">
        <v>83</v>
      </c>
      <c r="AW1078" s="13" t="s">
        <v>34</v>
      </c>
      <c r="AX1078" s="13" t="s">
        <v>74</v>
      </c>
      <c r="AY1078" s="157" t="s">
        <v>210</v>
      </c>
    </row>
    <row r="1079" spans="2:51" s="14" customFormat="1" ht="11.25">
      <c r="B1079" s="163"/>
      <c r="D1079" s="150" t="s">
        <v>221</v>
      </c>
      <c r="E1079" s="164" t="s">
        <v>19</v>
      </c>
      <c r="F1079" s="165" t="s">
        <v>234</v>
      </c>
      <c r="H1079" s="166">
        <v>105</v>
      </c>
      <c r="I1079" s="167"/>
      <c r="L1079" s="163"/>
      <c r="M1079" s="168"/>
      <c r="T1079" s="169"/>
      <c r="AT1079" s="164" t="s">
        <v>221</v>
      </c>
      <c r="AU1079" s="164" t="s">
        <v>83</v>
      </c>
      <c r="AV1079" s="14" t="s">
        <v>91</v>
      </c>
      <c r="AW1079" s="14" t="s">
        <v>34</v>
      </c>
      <c r="AX1079" s="14" t="s">
        <v>74</v>
      </c>
      <c r="AY1079" s="164" t="s">
        <v>210</v>
      </c>
    </row>
    <row r="1080" spans="2:51" s="15" customFormat="1" ht="11.25">
      <c r="B1080" s="170"/>
      <c r="D1080" s="150" t="s">
        <v>221</v>
      </c>
      <c r="E1080" s="171" t="s">
        <v>19</v>
      </c>
      <c r="F1080" s="172" t="s">
        <v>236</v>
      </c>
      <c r="H1080" s="173">
        <v>105</v>
      </c>
      <c r="I1080" s="174"/>
      <c r="L1080" s="170"/>
      <c r="M1080" s="175"/>
      <c r="T1080" s="176"/>
      <c r="AT1080" s="171" t="s">
        <v>221</v>
      </c>
      <c r="AU1080" s="171" t="s">
        <v>83</v>
      </c>
      <c r="AV1080" s="15" t="s">
        <v>217</v>
      </c>
      <c r="AW1080" s="15" t="s">
        <v>34</v>
      </c>
      <c r="AX1080" s="15" t="s">
        <v>81</v>
      </c>
      <c r="AY1080" s="171" t="s">
        <v>210</v>
      </c>
    </row>
    <row r="1081" spans="2:65" s="1" customFormat="1" ht="16.5" customHeight="1">
      <c r="B1081" s="33"/>
      <c r="C1081" s="132" t="s">
        <v>1268</v>
      </c>
      <c r="D1081" s="132" t="s">
        <v>212</v>
      </c>
      <c r="E1081" s="133" t="s">
        <v>1269</v>
      </c>
      <c r="F1081" s="134" t="s">
        <v>1270</v>
      </c>
      <c r="G1081" s="135" t="s">
        <v>270</v>
      </c>
      <c r="H1081" s="136">
        <v>58.61</v>
      </c>
      <c r="I1081" s="137"/>
      <c r="J1081" s="138">
        <f>ROUND(I1081*H1081,2)</f>
        <v>0</v>
      </c>
      <c r="K1081" s="134" t="s">
        <v>216</v>
      </c>
      <c r="L1081" s="33"/>
      <c r="M1081" s="139" t="s">
        <v>19</v>
      </c>
      <c r="N1081" s="140" t="s">
        <v>45</v>
      </c>
      <c r="P1081" s="141">
        <f>O1081*H1081</f>
        <v>0</v>
      </c>
      <c r="Q1081" s="141">
        <v>0</v>
      </c>
      <c r="R1081" s="141">
        <f>Q1081*H1081</f>
        <v>0</v>
      </c>
      <c r="S1081" s="141">
        <v>0.03</v>
      </c>
      <c r="T1081" s="142">
        <f>S1081*H1081</f>
        <v>1.7583</v>
      </c>
      <c r="AR1081" s="143" t="s">
        <v>368</v>
      </c>
      <c r="AT1081" s="143" t="s">
        <v>212</v>
      </c>
      <c r="AU1081" s="143" t="s">
        <v>83</v>
      </c>
      <c r="AY1081" s="18" t="s">
        <v>210</v>
      </c>
      <c r="BE1081" s="144">
        <f>IF(N1081="základní",J1081,0)</f>
        <v>0</v>
      </c>
      <c r="BF1081" s="144">
        <f>IF(N1081="snížená",J1081,0)</f>
        <v>0</v>
      </c>
      <c r="BG1081" s="144">
        <f>IF(N1081="zákl. přenesená",J1081,0)</f>
        <v>0</v>
      </c>
      <c r="BH1081" s="144">
        <f>IF(N1081="sníž. přenesená",J1081,0)</f>
        <v>0</v>
      </c>
      <c r="BI1081" s="144">
        <f>IF(N1081="nulová",J1081,0)</f>
        <v>0</v>
      </c>
      <c r="BJ1081" s="18" t="s">
        <v>81</v>
      </c>
      <c r="BK1081" s="144">
        <f>ROUND(I1081*H1081,2)</f>
        <v>0</v>
      </c>
      <c r="BL1081" s="18" t="s">
        <v>368</v>
      </c>
      <c r="BM1081" s="143" t="s">
        <v>1271</v>
      </c>
    </row>
    <row r="1082" spans="2:47" s="1" customFormat="1" ht="11.25">
      <c r="B1082" s="33"/>
      <c r="D1082" s="145" t="s">
        <v>219</v>
      </c>
      <c r="F1082" s="146" t="s">
        <v>1272</v>
      </c>
      <c r="I1082" s="147"/>
      <c r="L1082" s="33"/>
      <c r="M1082" s="148"/>
      <c r="T1082" s="54"/>
      <c r="AT1082" s="18" t="s">
        <v>219</v>
      </c>
      <c r="AU1082" s="18" t="s">
        <v>83</v>
      </c>
    </row>
    <row r="1083" spans="2:51" s="12" customFormat="1" ht="11.25">
      <c r="B1083" s="149"/>
      <c r="D1083" s="150" t="s">
        <v>221</v>
      </c>
      <c r="E1083" s="151" t="s">
        <v>19</v>
      </c>
      <c r="F1083" s="152" t="s">
        <v>528</v>
      </c>
      <c r="H1083" s="151" t="s">
        <v>19</v>
      </c>
      <c r="I1083" s="153"/>
      <c r="L1083" s="149"/>
      <c r="M1083" s="154"/>
      <c r="T1083" s="155"/>
      <c r="AT1083" s="151" t="s">
        <v>221</v>
      </c>
      <c r="AU1083" s="151" t="s">
        <v>83</v>
      </c>
      <c r="AV1083" s="12" t="s">
        <v>81</v>
      </c>
      <c r="AW1083" s="12" t="s">
        <v>34</v>
      </c>
      <c r="AX1083" s="12" t="s">
        <v>74</v>
      </c>
      <c r="AY1083" s="151" t="s">
        <v>210</v>
      </c>
    </row>
    <row r="1084" spans="2:51" s="13" customFormat="1" ht="11.25">
      <c r="B1084" s="156"/>
      <c r="D1084" s="150" t="s">
        <v>221</v>
      </c>
      <c r="E1084" s="157" t="s">
        <v>19</v>
      </c>
      <c r="F1084" s="158" t="s">
        <v>1273</v>
      </c>
      <c r="H1084" s="159">
        <v>31.49</v>
      </c>
      <c r="I1084" s="160"/>
      <c r="L1084" s="156"/>
      <c r="M1084" s="161"/>
      <c r="T1084" s="162"/>
      <c r="AT1084" s="157" t="s">
        <v>221</v>
      </c>
      <c r="AU1084" s="157" t="s">
        <v>83</v>
      </c>
      <c r="AV1084" s="13" t="s">
        <v>83</v>
      </c>
      <c r="AW1084" s="13" t="s">
        <v>34</v>
      </c>
      <c r="AX1084" s="13" t="s">
        <v>74</v>
      </c>
      <c r="AY1084" s="157" t="s">
        <v>210</v>
      </c>
    </row>
    <row r="1085" spans="2:51" s="13" customFormat="1" ht="11.25">
      <c r="B1085" s="156"/>
      <c r="D1085" s="150" t="s">
        <v>221</v>
      </c>
      <c r="E1085" s="157" t="s">
        <v>19</v>
      </c>
      <c r="F1085" s="158" t="s">
        <v>1274</v>
      </c>
      <c r="H1085" s="159">
        <v>27.12</v>
      </c>
      <c r="I1085" s="160"/>
      <c r="L1085" s="156"/>
      <c r="M1085" s="161"/>
      <c r="T1085" s="162"/>
      <c r="AT1085" s="157" t="s">
        <v>221</v>
      </c>
      <c r="AU1085" s="157" t="s">
        <v>83</v>
      </c>
      <c r="AV1085" s="13" t="s">
        <v>83</v>
      </c>
      <c r="AW1085" s="13" t="s">
        <v>34</v>
      </c>
      <c r="AX1085" s="13" t="s">
        <v>74</v>
      </c>
      <c r="AY1085" s="157" t="s">
        <v>210</v>
      </c>
    </row>
    <row r="1086" spans="2:51" s="15" customFormat="1" ht="11.25">
      <c r="B1086" s="170"/>
      <c r="D1086" s="150" t="s">
        <v>221</v>
      </c>
      <c r="E1086" s="171" t="s">
        <v>19</v>
      </c>
      <c r="F1086" s="172" t="s">
        <v>236</v>
      </c>
      <c r="H1086" s="173">
        <v>58.61</v>
      </c>
      <c r="I1086" s="174"/>
      <c r="L1086" s="170"/>
      <c r="M1086" s="175"/>
      <c r="T1086" s="176"/>
      <c r="AT1086" s="171" t="s">
        <v>221</v>
      </c>
      <c r="AU1086" s="171" t="s">
        <v>83</v>
      </c>
      <c r="AV1086" s="15" t="s">
        <v>217</v>
      </c>
      <c r="AW1086" s="15" t="s">
        <v>34</v>
      </c>
      <c r="AX1086" s="15" t="s">
        <v>81</v>
      </c>
      <c r="AY1086" s="171" t="s">
        <v>210</v>
      </c>
    </row>
    <row r="1087" spans="2:65" s="1" customFormat="1" ht="16.5" customHeight="1">
      <c r="B1087" s="33"/>
      <c r="C1087" s="132" t="s">
        <v>1275</v>
      </c>
      <c r="D1087" s="132" t="s">
        <v>212</v>
      </c>
      <c r="E1087" s="133" t="s">
        <v>1276</v>
      </c>
      <c r="F1087" s="134" t="s">
        <v>1277</v>
      </c>
      <c r="G1087" s="135" t="s">
        <v>270</v>
      </c>
      <c r="H1087" s="136">
        <v>58.61</v>
      </c>
      <c r="I1087" s="137"/>
      <c r="J1087" s="138">
        <f>ROUND(I1087*H1087,2)</f>
        <v>0</v>
      </c>
      <c r="K1087" s="134" t="s">
        <v>296</v>
      </c>
      <c r="L1087" s="33"/>
      <c r="M1087" s="139" t="s">
        <v>19</v>
      </c>
      <c r="N1087" s="140" t="s">
        <v>45</v>
      </c>
      <c r="P1087" s="141">
        <f>O1087*H1087</f>
        <v>0</v>
      </c>
      <c r="Q1087" s="141">
        <v>0</v>
      </c>
      <c r="R1087" s="141">
        <f>Q1087*H1087</f>
        <v>0</v>
      </c>
      <c r="S1087" s="141">
        <v>0</v>
      </c>
      <c r="T1087" s="142">
        <f>S1087*H1087</f>
        <v>0</v>
      </c>
      <c r="AR1087" s="143" t="s">
        <v>368</v>
      </c>
      <c r="AT1087" s="143" t="s">
        <v>212</v>
      </c>
      <c r="AU1087" s="143" t="s">
        <v>83</v>
      </c>
      <c r="AY1087" s="18" t="s">
        <v>210</v>
      </c>
      <c r="BE1087" s="144">
        <f>IF(N1087="základní",J1087,0)</f>
        <v>0</v>
      </c>
      <c r="BF1087" s="144">
        <f>IF(N1087="snížená",J1087,0)</f>
        <v>0</v>
      </c>
      <c r="BG1087" s="144">
        <f>IF(N1087="zákl. přenesená",J1087,0)</f>
        <v>0</v>
      </c>
      <c r="BH1087" s="144">
        <f>IF(N1087="sníž. přenesená",J1087,0)</f>
        <v>0</v>
      </c>
      <c r="BI1087" s="144">
        <f>IF(N1087="nulová",J1087,0)</f>
        <v>0</v>
      </c>
      <c r="BJ1087" s="18" t="s">
        <v>81</v>
      </c>
      <c r="BK1087" s="144">
        <f>ROUND(I1087*H1087,2)</f>
        <v>0</v>
      </c>
      <c r="BL1087" s="18" t="s">
        <v>368</v>
      </c>
      <c r="BM1087" s="143" t="s">
        <v>1278</v>
      </c>
    </row>
    <row r="1088" spans="2:51" s="12" customFormat="1" ht="11.25">
      <c r="B1088" s="149"/>
      <c r="D1088" s="150" t="s">
        <v>221</v>
      </c>
      <c r="E1088" s="151" t="s">
        <v>19</v>
      </c>
      <c r="F1088" s="152" t="s">
        <v>528</v>
      </c>
      <c r="H1088" s="151" t="s">
        <v>19</v>
      </c>
      <c r="I1088" s="153"/>
      <c r="L1088" s="149"/>
      <c r="M1088" s="154"/>
      <c r="T1088" s="155"/>
      <c r="AT1088" s="151" t="s">
        <v>221</v>
      </c>
      <c r="AU1088" s="151" t="s">
        <v>83</v>
      </c>
      <c r="AV1088" s="12" t="s">
        <v>81</v>
      </c>
      <c r="AW1088" s="12" t="s">
        <v>34</v>
      </c>
      <c r="AX1088" s="12" t="s">
        <v>74</v>
      </c>
      <c r="AY1088" s="151" t="s">
        <v>210</v>
      </c>
    </row>
    <row r="1089" spans="2:51" s="13" customFormat="1" ht="11.25">
      <c r="B1089" s="156"/>
      <c r="D1089" s="150" t="s">
        <v>221</v>
      </c>
      <c r="E1089" s="157" t="s">
        <v>19</v>
      </c>
      <c r="F1089" s="158" t="s">
        <v>1273</v>
      </c>
      <c r="H1089" s="159">
        <v>31.49</v>
      </c>
      <c r="I1089" s="160"/>
      <c r="L1089" s="156"/>
      <c r="M1089" s="161"/>
      <c r="T1089" s="162"/>
      <c r="AT1089" s="157" t="s">
        <v>221</v>
      </c>
      <c r="AU1089" s="157" t="s">
        <v>83</v>
      </c>
      <c r="AV1089" s="13" t="s">
        <v>83</v>
      </c>
      <c r="AW1089" s="13" t="s">
        <v>34</v>
      </c>
      <c r="AX1089" s="13" t="s">
        <v>74</v>
      </c>
      <c r="AY1089" s="157" t="s">
        <v>210</v>
      </c>
    </row>
    <row r="1090" spans="2:51" s="13" customFormat="1" ht="11.25">
      <c r="B1090" s="156"/>
      <c r="D1090" s="150" t="s">
        <v>221</v>
      </c>
      <c r="E1090" s="157" t="s">
        <v>19</v>
      </c>
      <c r="F1090" s="158" t="s">
        <v>1274</v>
      </c>
      <c r="H1090" s="159">
        <v>27.12</v>
      </c>
      <c r="I1090" s="160"/>
      <c r="L1090" s="156"/>
      <c r="M1090" s="161"/>
      <c r="T1090" s="162"/>
      <c r="AT1090" s="157" t="s">
        <v>221</v>
      </c>
      <c r="AU1090" s="157" t="s">
        <v>83</v>
      </c>
      <c r="AV1090" s="13" t="s">
        <v>83</v>
      </c>
      <c r="AW1090" s="13" t="s">
        <v>34</v>
      </c>
      <c r="AX1090" s="13" t="s">
        <v>74</v>
      </c>
      <c r="AY1090" s="157" t="s">
        <v>210</v>
      </c>
    </row>
    <row r="1091" spans="2:51" s="15" customFormat="1" ht="11.25">
      <c r="B1091" s="170"/>
      <c r="D1091" s="150" t="s">
        <v>221</v>
      </c>
      <c r="E1091" s="171" t="s">
        <v>19</v>
      </c>
      <c r="F1091" s="172" t="s">
        <v>236</v>
      </c>
      <c r="H1091" s="173">
        <v>58.61</v>
      </c>
      <c r="I1091" s="174"/>
      <c r="L1091" s="170"/>
      <c r="M1091" s="175"/>
      <c r="T1091" s="176"/>
      <c r="AT1091" s="171" t="s">
        <v>221</v>
      </c>
      <c r="AU1091" s="171" t="s">
        <v>83</v>
      </c>
      <c r="AV1091" s="15" t="s">
        <v>217</v>
      </c>
      <c r="AW1091" s="15" t="s">
        <v>34</v>
      </c>
      <c r="AX1091" s="15" t="s">
        <v>81</v>
      </c>
      <c r="AY1091" s="171" t="s">
        <v>210</v>
      </c>
    </row>
    <row r="1092" spans="2:65" s="1" customFormat="1" ht="24.2" customHeight="1">
      <c r="B1092" s="33"/>
      <c r="C1092" s="132" t="s">
        <v>1279</v>
      </c>
      <c r="D1092" s="132" t="s">
        <v>212</v>
      </c>
      <c r="E1092" s="133" t="s">
        <v>1280</v>
      </c>
      <c r="F1092" s="134" t="s">
        <v>1281</v>
      </c>
      <c r="G1092" s="135" t="s">
        <v>270</v>
      </c>
      <c r="H1092" s="136">
        <v>0.754</v>
      </c>
      <c r="I1092" s="137"/>
      <c r="J1092" s="138">
        <f>ROUND(I1092*H1092,2)</f>
        <v>0</v>
      </c>
      <c r="K1092" s="134" t="s">
        <v>216</v>
      </c>
      <c r="L1092" s="33"/>
      <c r="M1092" s="139" t="s">
        <v>19</v>
      </c>
      <c r="N1092" s="140" t="s">
        <v>45</v>
      </c>
      <c r="P1092" s="141">
        <f>O1092*H1092</f>
        <v>0</v>
      </c>
      <c r="Q1092" s="141">
        <v>0.01913</v>
      </c>
      <c r="R1092" s="141">
        <f>Q1092*H1092</f>
        <v>0.014424020000000001</v>
      </c>
      <c r="S1092" s="141">
        <v>0</v>
      </c>
      <c r="T1092" s="142">
        <f>S1092*H1092</f>
        <v>0</v>
      </c>
      <c r="AR1092" s="143" t="s">
        <v>368</v>
      </c>
      <c r="AT1092" s="143" t="s">
        <v>212</v>
      </c>
      <c r="AU1092" s="143" t="s">
        <v>83</v>
      </c>
      <c r="AY1092" s="18" t="s">
        <v>210</v>
      </c>
      <c r="BE1092" s="144">
        <f>IF(N1092="základní",J1092,0)</f>
        <v>0</v>
      </c>
      <c r="BF1092" s="144">
        <f>IF(N1092="snížená",J1092,0)</f>
        <v>0</v>
      </c>
      <c r="BG1092" s="144">
        <f>IF(N1092="zákl. přenesená",J1092,0)</f>
        <v>0</v>
      </c>
      <c r="BH1092" s="144">
        <f>IF(N1092="sníž. přenesená",J1092,0)</f>
        <v>0</v>
      </c>
      <c r="BI1092" s="144">
        <f>IF(N1092="nulová",J1092,0)</f>
        <v>0</v>
      </c>
      <c r="BJ1092" s="18" t="s">
        <v>81</v>
      </c>
      <c r="BK1092" s="144">
        <f>ROUND(I1092*H1092,2)</f>
        <v>0</v>
      </c>
      <c r="BL1092" s="18" t="s">
        <v>368</v>
      </c>
      <c r="BM1092" s="143" t="s">
        <v>1282</v>
      </c>
    </row>
    <row r="1093" spans="2:47" s="1" customFormat="1" ht="11.25">
      <c r="B1093" s="33"/>
      <c r="D1093" s="145" t="s">
        <v>219</v>
      </c>
      <c r="F1093" s="146" t="s">
        <v>1283</v>
      </c>
      <c r="I1093" s="147"/>
      <c r="L1093" s="33"/>
      <c r="M1093" s="148"/>
      <c r="T1093" s="54"/>
      <c r="AT1093" s="18" t="s">
        <v>219</v>
      </c>
      <c r="AU1093" s="18" t="s">
        <v>83</v>
      </c>
    </row>
    <row r="1094" spans="2:51" s="12" customFormat="1" ht="11.25">
      <c r="B1094" s="149"/>
      <c r="D1094" s="150" t="s">
        <v>221</v>
      </c>
      <c r="E1094" s="151" t="s">
        <v>19</v>
      </c>
      <c r="F1094" s="152" t="s">
        <v>433</v>
      </c>
      <c r="H1094" s="151" t="s">
        <v>19</v>
      </c>
      <c r="I1094" s="153"/>
      <c r="L1094" s="149"/>
      <c r="M1094" s="154"/>
      <c r="T1094" s="155"/>
      <c r="AT1094" s="151" t="s">
        <v>221</v>
      </c>
      <c r="AU1094" s="151" t="s">
        <v>83</v>
      </c>
      <c r="AV1094" s="12" t="s">
        <v>81</v>
      </c>
      <c r="AW1094" s="12" t="s">
        <v>34</v>
      </c>
      <c r="AX1094" s="12" t="s">
        <v>74</v>
      </c>
      <c r="AY1094" s="151" t="s">
        <v>210</v>
      </c>
    </row>
    <row r="1095" spans="2:51" s="13" customFormat="1" ht="11.25">
      <c r="B1095" s="156"/>
      <c r="D1095" s="150" t="s">
        <v>221</v>
      </c>
      <c r="E1095" s="157" t="s">
        <v>19</v>
      </c>
      <c r="F1095" s="158" t="s">
        <v>1284</v>
      </c>
      <c r="H1095" s="159">
        <v>0.754</v>
      </c>
      <c r="I1095" s="160"/>
      <c r="L1095" s="156"/>
      <c r="M1095" s="161"/>
      <c r="T1095" s="162"/>
      <c r="AT1095" s="157" t="s">
        <v>221</v>
      </c>
      <c r="AU1095" s="157" t="s">
        <v>83</v>
      </c>
      <c r="AV1095" s="13" t="s">
        <v>83</v>
      </c>
      <c r="AW1095" s="13" t="s">
        <v>34</v>
      </c>
      <c r="AX1095" s="13" t="s">
        <v>81</v>
      </c>
      <c r="AY1095" s="157" t="s">
        <v>210</v>
      </c>
    </row>
    <row r="1096" spans="2:65" s="1" customFormat="1" ht="24.2" customHeight="1">
      <c r="B1096" s="33"/>
      <c r="C1096" s="132" t="s">
        <v>1285</v>
      </c>
      <c r="D1096" s="132" t="s">
        <v>212</v>
      </c>
      <c r="E1096" s="133" t="s">
        <v>1286</v>
      </c>
      <c r="F1096" s="134" t="s">
        <v>1287</v>
      </c>
      <c r="G1096" s="135" t="s">
        <v>270</v>
      </c>
      <c r="H1096" s="136">
        <v>209.75</v>
      </c>
      <c r="I1096" s="137"/>
      <c r="J1096" s="138">
        <f>ROUND(I1096*H1096,2)</f>
        <v>0</v>
      </c>
      <c r="K1096" s="134" t="s">
        <v>216</v>
      </c>
      <c r="L1096" s="33"/>
      <c r="M1096" s="139" t="s">
        <v>19</v>
      </c>
      <c r="N1096" s="140" t="s">
        <v>45</v>
      </c>
      <c r="P1096" s="141">
        <f>O1096*H1096</f>
        <v>0</v>
      </c>
      <c r="Q1096" s="141">
        <v>0</v>
      </c>
      <c r="R1096" s="141">
        <f>Q1096*H1096</f>
        <v>0</v>
      </c>
      <c r="S1096" s="141">
        <v>0</v>
      </c>
      <c r="T1096" s="142">
        <f>S1096*H1096</f>
        <v>0</v>
      </c>
      <c r="AR1096" s="143" t="s">
        <v>368</v>
      </c>
      <c r="AT1096" s="143" t="s">
        <v>212</v>
      </c>
      <c r="AU1096" s="143" t="s">
        <v>83</v>
      </c>
      <c r="AY1096" s="18" t="s">
        <v>210</v>
      </c>
      <c r="BE1096" s="144">
        <f>IF(N1096="základní",J1096,0)</f>
        <v>0</v>
      </c>
      <c r="BF1096" s="144">
        <f>IF(N1096="snížená",J1096,0)</f>
        <v>0</v>
      </c>
      <c r="BG1096" s="144">
        <f>IF(N1096="zákl. přenesená",J1096,0)</f>
        <v>0</v>
      </c>
      <c r="BH1096" s="144">
        <f>IF(N1096="sníž. přenesená",J1096,0)</f>
        <v>0</v>
      </c>
      <c r="BI1096" s="144">
        <f>IF(N1096="nulová",J1096,0)</f>
        <v>0</v>
      </c>
      <c r="BJ1096" s="18" t="s">
        <v>81</v>
      </c>
      <c r="BK1096" s="144">
        <f>ROUND(I1096*H1096,2)</f>
        <v>0</v>
      </c>
      <c r="BL1096" s="18" t="s">
        <v>368</v>
      </c>
      <c r="BM1096" s="143" t="s">
        <v>1288</v>
      </c>
    </row>
    <row r="1097" spans="2:47" s="1" customFormat="1" ht="11.25">
      <c r="B1097" s="33"/>
      <c r="D1097" s="145" t="s">
        <v>219</v>
      </c>
      <c r="F1097" s="146" t="s">
        <v>1289</v>
      </c>
      <c r="I1097" s="147"/>
      <c r="L1097" s="33"/>
      <c r="M1097" s="148"/>
      <c r="T1097" s="54"/>
      <c r="AT1097" s="18" t="s">
        <v>219</v>
      </c>
      <c r="AU1097" s="18" t="s">
        <v>83</v>
      </c>
    </row>
    <row r="1098" spans="2:51" s="13" customFormat="1" ht="11.25">
      <c r="B1098" s="156"/>
      <c r="D1098" s="150" t="s">
        <v>221</v>
      </c>
      <c r="E1098" s="157" t="s">
        <v>19</v>
      </c>
      <c r="F1098" s="158" t="s">
        <v>1290</v>
      </c>
      <c r="H1098" s="159">
        <v>133.51</v>
      </c>
      <c r="I1098" s="160"/>
      <c r="L1098" s="156"/>
      <c r="M1098" s="161"/>
      <c r="T1098" s="162"/>
      <c r="AT1098" s="157" t="s">
        <v>221</v>
      </c>
      <c r="AU1098" s="157" t="s">
        <v>83</v>
      </c>
      <c r="AV1098" s="13" t="s">
        <v>83</v>
      </c>
      <c r="AW1098" s="13" t="s">
        <v>34</v>
      </c>
      <c r="AX1098" s="13" t="s">
        <v>74</v>
      </c>
      <c r="AY1098" s="157" t="s">
        <v>210</v>
      </c>
    </row>
    <row r="1099" spans="2:51" s="13" customFormat="1" ht="11.25">
      <c r="B1099" s="156"/>
      <c r="D1099" s="150" t="s">
        <v>221</v>
      </c>
      <c r="E1099" s="157" t="s">
        <v>19</v>
      </c>
      <c r="F1099" s="158" t="s">
        <v>1291</v>
      </c>
      <c r="H1099" s="159">
        <v>73.79</v>
      </c>
      <c r="I1099" s="160"/>
      <c r="L1099" s="156"/>
      <c r="M1099" s="161"/>
      <c r="T1099" s="162"/>
      <c r="AT1099" s="157" t="s">
        <v>221</v>
      </c>
      <c r="AU1099" s="157" t="s">
        <v>83</v>
      </c>
      <c r="AV1099" s="13" t="s">
        <v>83</v>
      </c>
      <c r="AW1099" s="13" t="s">
        <v>34</v>
      </c>
      <c r="AX1099" s="13" t="s">
        <v>74</v>
      </c>
      <c r="AY1099" s="157" t="s">
        <v>210</v>
      </c>
    </row>
    <row r="1100" spans="2:51" s="13" customFormat="1" ht="11.25">
      <c r="B1100" s="156"/>
      <c r="D1100" s="150" t="s">
        <v>221</v>
      </c>
      <c r="E1100" s="157" t="s">
        <v>19</v>
      </c>
      <c r="F1100" s="158" t="s">
        <v>1292</v>
      </c>
      <c r="H1100" s="159">
        <v>2.45</v>
      </c>
      <c r="I1100" s="160"/>
      <c r="L1100" s="156"/>
      <c r="M1100" s="161"/>
      <c r="T1100" s="162"/>
      <c r="AT1100" s="157" t="s">
        <v>221</v>
      </c>
      <c r="AU1100" s="157" t="s">
        <v>83</v>
      </c>
      <c r="AV1100" s="13" t="s">
        <v>83</v>
      </c>
      <c r="AW1100" s="13" t="s">
        <v>34</v>
      </c>
      <c r="AX1100" s="13" t="s">
        <v>74</v>
      </c>
      <c r="AY1100" s="157" t="s">
        <v>210</v>
      </c>
    </row>
    <row r="1101" spans="2:51" s="15" customFormat="1" ht="11.25">
      <c r="B1101" s="170"/>
      <c r="D1101" s="150" t="s">
        <v>221</v>
      </c>
      <c r="E1101" s="171" t="s">
        <v>19</v>
      </c>
      <c r="F1101" s="172" t="s">
        <v>236</v>
      </c>
      <c r="H1101" s="173">
        <v>209.75</v>
      </c>
      <c r="I1101" s="174"/>
      <c r="L1101" s="170"/>
      <c r="M1101" s="175"/>
      <c r="T1101" s="176"/>
      <c r="AT1101" s="171" t="s">
        <v>221</v>
      </c>
      <c r="AU1101" s="171" t="s">
        <v>83</v>
      </c>
      <c r="AV1101" s="15" t="s">
        <v>217</v>
      </c>
      <c r="AW1101" s="15" t="s">
        <v>34</v>
      </c>
      <c r="AX1101" s="15" t="s">
        <v>81</v>
      </c>
      <c r="AY1101" s="171" t="s">
        <v>210</v>
      </c>
    </row>
    <row r="1102" spans="2:65" s="1" customFormat="1" ht="16.5" customHeight="1">
      <c r="B1102" s="33"/>
      <c r="C1102" s="177" t="s">
        <v>1293</v>
      </c>
      <c r="D1102" s="177" t="s">
        <v>424</v>
      </c>
      <c r="E1102" s="178" t="s">
        <v>1294</v>
      </c>
      <c r="F1102" s="179" t="s">
        <v>1295</v>
      </c>
      <c r="G1102" s="180" t="s">
        <v>215</v>
      </c>
      <c r="H1102" s="181">
        <v>5.891</v>
      </c>
      <c r="I1102" s="182"/>
      <c r="J1102" s="183">
        <f>ROUND(I1102*H1102,2)</f>
        <v>0</v>
      </c>
      <c r="K1102" s="179" t="s">
        <v>216</v>
      </c>
      <c r="L1102" s="184"/>
      <c r="M1102" s="185" t="s">
        <v>19</v>
      </c>
      <c r="N1102" s="186" t="s">
        <v>45</v>
      </c>
      <c r="P1102" s="141">
        <f>O1102*H1102</f>
        <v>0</v>
      </c>
      <c r="Q1102" s="141">
        <v>0.55</v>
      </c>
      <c r="R1102" s="141">
        <f>Q1102*H1102</f>
        <v>3.24005</v>
      </c>
      <c r="S1102" s="141">
        <v>0</v>
      </c>
      <c r="T1102" s="142">
        <f>S1102*H1102</f>
        <v>0</v>
      </c>
      <c r="AR1102" s="143" t="s">
        <v>498</v>
      </c>
      <c r="AT1102" s="143" t="s">
        <v>424</v>
      </c>
      <c r="AU1102" s="143" t="s">
        <v>83</v>
      </c>
      <c r="AY1102" s="18" t="s">
        <v>210</v>
      </c>
      <c r="BE1102" s="144">
        <f>IF(N1102="základní",J1102,0)</f>
        <v>0</v>
      </c>
      <c r="BF1102" s="144">
        <f>IF(N1102="snížená",J1102,0)</f>
        <v>0</v>
      </c>
      <c r="BG1102" s="144">
        <f>IF(N1102="zákl. přenesená",J1102,0)</f>
        <v>0</v>
      </c>
      <c r="BH1102" s="144">
        <f>IF(N1102="sníž. přenesená",J1102,0)</f>
        <v>0</v>
      </c>
      <c r="BI1102" s="144">
        <f>IF(N1102="nulová",J1102,0)</f>
        <v>0</v>
      </c>
      <c r="BJ1102" s="18" t="s">
        <v>81</v>
      </c>
      <c r="BK1102" s="144">
        <f>ROUND(I1102*H1102,2)</f>
        <v>0</v>
      </c>
      <c r="BL1102" s="18" t="s">
        <v>368</v>
      </c>
      <c r="BM1102" s="143" t="s">
        <v>1296</v>
      </c>
    </row>
    <row r="1103" spans="2:51" s="13" customFormat="1" ht="11.25">
      <c r="B1103" s="156"/>
      <c r="D1103" s="150" t="s">
        <v>221</v>
      </c>
      <c r="E1103" s="157" t="s">
        <v>19</v>
      </c>
      <c r="F1103" s="158" t="s">
        <v>1297</v>
      </c>
      <c r="H1103" s="159">
        <v>2.625</v>
      </c>
      <c r="I1103" s="160"/>
      <c r="L1103" s="156"/>
      <c r="M1103" s="161"/>
      <c r="T1103" s="162"/>
      <c r="AT1103" s="157" t="s">
        <v>221</v>
      </c>
      <c r="AU1103" s="157" t="s">
        <v>83</v>
      </c>
      <c r="AV1103" s="13" t="s">
        <v>83</v>
      </c>
      <c r="AW1103" s="13" t="s">
        <v>34</v>
      </c>
      <c r="AX1103" s="13" t="s">
        <v>74</v>
      </c>
      <c r="AY1103" s="157" t="s">
        <v>210</v>
      </c>
    </row>
    <row r="1104" spans="2:51" s="13" customFormat="1" ht="11.25">
      <c r="B1104" s="156"/>
      <c r="D1104" s="150" t="s">
        <v>221</v>
      </c>
      <c r="E1104" s="157" t="s">
        <v>19</v>
      </c>
      <c r="F1104" s="158" t="s">
        <v>1298</v>
      </c>
      <c r="H1104" s="159">
        <v>1.14</v>
      </c>
      <c r="I1104" s="160"/>
      <c r="L1104" s="156"/>
      <c r="M1104" s="161"/>
      <c r="T1104" s="162"/>
      <c r="AT1104" s="157" t="s">
        <v>221</v>
      </c>
      <c r="AU1104" s="157" t="s">
        <v>83</v>
      </c>
      <c r="AV1104" s="13" t="s">
        <v>83</v>
      </c>
      <c r="AW1104" s="13" t="s">
        <v>34</v>
      </c>
      <c r="AX1104" s="13" t="s">
        <v>74</v>
      </c>
      <c r="AY1104" s="157" t="s">
        <v>210</v>
      </c>
    </row>
    <row r="1105" spans="2:51" s="13" customFormat="1" ht="11.25">
      <c r="B1105" s="156"/>
      <c r="D1105" s="150" t="s">
        <v>221</v>
      </c>
      <c r="E1105" s="157" t="s">
        <v>19</v>
      </c>
      <c r="F1105" s="158" t="s">
        <v>1299</v>
      </c>
      <c r="H1105" s="159">
        <v>1.845</v>
      </c>
      <c r="I1105" s="160"/>
      <c r="L1105" s="156"/>
      <c r="M1105" s="161"/>
      <c r="T1105" s="162"/>
      <c r="AT1105" s="157" t="s">
        <v>221</v>
      </c>
      <c r="AU1105" s="157" t="s">
        <v>83</v>
      </c>
      <c r="AV1105" s="13" t="s">
        <v>83</v>
      </c>
      <c r="AW1105" s="13" t="s">
        <v>34</v>
      </c>
      <c r="AX1105" s="13" t="s">
        <v>74</v>
      </c>
      <c r="AY1105" s="157" t="s">
        <v>210</v>
      </c>
    </row>
    <row r="1106" spans="2:51" s="15" customFormat="1" ht="11.25">
      <c r="B1106" s="170"/>
      <c r="D1106" s="150" t="s">
        <v>221</v>
      </c>
      <c r="E1106" s="171" t="s">
        <v>19</v>
      </c>
      <c r="F1106" s="172" t="s">
        <v>236</v>
      </c>
      <c r="H1106" s="173">
        <v>5.609999999999999</v>
      </c>
      <c r="I1106" s="174"/>
      <c r="L1106" s="170"/>
      <c r="M1106" s="175"/>
      <c r="T1106" s="176"/>
      <c r="AT1106" s="171" t="s">
        <v>221</v>
      </c>
      <c r="AU1106" s="171" t="s">
        <v>83</v>
      </c>
      <c r="AV1106" s="15" t="s">
        <v>217</v>
      </c>
      <c r="AW1106" s="15" t="s">
        <v>34</v>
      </c>
      <c r="AX1106" s="15" t="s">
        <v>81</v>
      </c>
      <c r="AY1106" s="171" t="s">
        <v>210</v>
      </c>
    </row>
    <row r="1107" spans="2:51" s="13" customFormat="1" ht="11.25">
      <c r="B1107" s="156"/>
      <c r="D1107" s="150" t="s">
        <v>221</v>
      </c>
      <c r="F1107" s="158" t="s">
        <v>1300</v>
      </c>
      <c r="H1107" s="159">
        <v>5.891</v>
      </c>
      <c r="I1107" s="160"/>
      <c r="L1107" s="156"/>
      <c r="M1107" s="161"/>
      <c r="T1107" s="162"/>
      <c r="AT1107" s="157" t="s">
        <v>221</v>
      </c>
      <c r="AU1107" s="157" t="s">
        <v>83</v>
      </c>
      <c r="AV1107" s="13" t="s">
        <v>83</v>
      </c>
      <c r="AW1107" s="13" t="s">
        <v>4</v>
      </c>
      <c r="AX1107" s="13" t="s">
        <v>81</v>
      </c>
      <c r="AY1107" s="157" t="s">
        <v>210</v>
      </c>
    </row>
    <row r="1108" spans="2:65" s="1" customFormat="1" ht="16.5" customHeight="1">
      <c r="B1108" s="33"/>
      <c r="C1108" s="177" t="s">
        <v>1301</v>
      </c>
      <c r="D1108" s="177" t="s">
        <v>424</v>
      </c>
      <c r="E1108" s="178" t="s">
        <v>1302</v>
      </c>
      <c r="F1108" s="179" t="s">
        <v>1303</v>
      </c>
      <c r="G1108" s="180" t="s">
        <v>215</v>
      </c>
      <c r="H1108" s="181">
        <v>1.937</v>
      </c>
      <c r="I1108" s="182"/>
      <c r="J1108" s="183">
        <f>ROUND(I1108*H1108,2)</f>
        <v>0</v>
      </c>
      <c r="K1108" s="179" t="s">
        <v>216</v>
      </c>
      <c r="L1108" s="184"/>
      <c r="M1108" s="185" t="s">
        <v>19</v>
      </c>
      <c r="N1108" s="186" t="s">
        <v>45</v>
      </c>
      <c r="P1108" s="141">
        <f>O1108*H1108</f>
        <v>0</v>
      </c>
      <c r="Q1108" s="141">
        <v>0.5</v>
      </c>
      <c r="R1108" s="141">
        <f>Q1108*H1108</f>
        <v>0.9685</v>
      </c>
      <c r="S1108" s="141">
        <v>0</v>
      </c>
      <c r="T1108" s="142">
        <f>S1108*H1108</f>
        <v>0</v>
      </c>
      <c r="AR1108" s="143" t="s">
        <v>498</v>
      </c>
      <c r="AT1108" s="143" t="s">
        <v>424</v>
      </c>
      <c r="AU1108" s="143" t="s">
        <v>83</v>
      </c>
      <c r="AY1108" s="18" t="s">
        <v>210</v>
      </c>
      <c r="BE1108" s="144">
        <f>IF(N1108="základní",J1108,0)</f>
        <v>0</v>
      </c>
      <c r="BF1108" s="144">
        <f>IF(N1108="snížená",J1108,0)</f>
        <v>0</v>
      </c>
      <c r="BG1108" s="144">
        <f>IF(N1108="zákl. přenesená",J1108,0)</f>
        <v>0</v>
      </c>
      <c r="BH1108" s="144">
        <f>IF(N1108="sníž. přenesená",J1108,0)</f>
        <v>0</v>
      </c>
      <c r="BI1108" s="144">
        <f>IF(N1108="nulová",J1108,0)</f>
        <v>0</v>
      </c>
      <c r="BJ1108" s="18" t="s">
        <v>81</v>
      </c>
      <c r="BK1108" s="144">
        <f>ROUND(I1108*H1108,2)</f>
        <v>0</v>
      </c>
      <c r="BL1108" s="18" t="s">
        <v>368</v>
      </c>
      <c r="BM1108" s="143" t="s">
        <v>1304</v>
      </c>
    </row>
    <row r="1109" spans="2:51" s="13" customFormat="1" ht="11.25">
      <c r="B1109" s="156"/>
      <c r="D1109" s="150" t="s">
        <v>221</v>
      </c>
      <c r="E1109" s="157" t="s">
        <v>19</v>
      </c>
      <c r="F1109" s="158" t="s">
        <v>1299</v>
      </c>
      <c r="H1109" s="159">
        <v>1.845</v>
      </c>
      <c r="I1109" s="160"/>
      <c r="L1109" s="156"/>
      <c r="M1109" s="161"/>
      <c r="T1109" s="162"/>
      <c r="AT1109" s="157" t="s">
        <v>221</v>
      </c>
      <c r="AU1109" s="157" t="s">
        <v>83</v>
      </c>
      <c r="AV1109" s="13" t="s">
        <v>83</v>
      </c>
      <c r="AW1109" s="13" t="s">
        <v>34</v>
      </c>
      <c r="AX1109" s="13" t="s">
        <v>81</v>
      </c>
      <c r="AY1109" s="157" t="s">
        <v>210</v>
      </c>
    </row>
    <row r="1110" spans="2:51" s="13" customFormat="1" ht="11.25">
      <c r="B1110" s="156"/>
      <c r="D1110" s="150" t="s">
        <v>221</v>
      </c>
      <c r="F1110" s="158" t="s">
        <v>1305</v>
      </c>
      <c r="H1110" s="159">
        <v>1.937</v>
      </c>
      <c r="I1110" s="160"/>
      <c r="L1110" s="156"/>
      <c r="M1110" s="161"/>
      <c r="T1110" s="162"/>
      <c r="AT1110" s="157" t="s">
        <v>221</v>
      </c>
      <c r="AU1110" s="157" t="s">
        <v>83</v>
      </c>
      <c r="AV1110" s="13" t="s">
        <v>83</v>
      </c>
      <c r="AW1110" s="13" t="s">
        <v>4</v>
      </c>
      <c r="AX1110" s="13" t="s">
        <v>81</v>
      </c>
      <c r="AY1110" s="157" t="s">
        <v>210</v>
      </c>
    </row>
    <row r="1111" spans="2:65" s="1" customFormat="1" ht="21.75" customHeight="1">
      <c r="B1111" s="33"/>
      <c r="C1111" s="132" t="s">
        <v>1306</v>
      </c>
      <c r="D1111" s="132" t="s">
        <v>212</v>
      </c>
      <c r="E1111" s="133" t="s">
        <v>1307</v>
      </c>
      <c r="F1111" s="134" t="s">
        <v>1308</v>
      </c>
      <c r="G1111" s="135" t="s">
        <v>270</v>
      </c>
      <c r="H1111" s="136">
        <v>158.6</v>
      </c>
      <c r="I1111" s="137"/>
      <c r="J1111" s="138">
        <f>ROUND(I1111*H1111,2)</f>
        <v>0</v>
      </c>
      <c r="K1111" s="134" t="s">
        <v>216</v>
      </c>
      <c r="L1111" s="33"/>
      <c r="M1111" s="139" t="s">
        <v>19</v>
      </c>
      <c r="N1111" s="140" t="s">
        <v>45</v>
      </c>
      <c r="P1111" s="141">
        <f>O1111*H1111</f>
        <v>0</v>
      </c>
      <c r="Q1111" s="141">
        <v>0</v>
      </c>
      <c r="R1111" s="141">
        <f>Q1111*H1111</f>
        <v>0</v>
      </c>
      <c r="S1111" s="141">
        <v>0.014</v>
      </c>
      <c r="T1111" s="142">
        <f>S1111*H1111</f>
        <v>2.2204</v>
      </c>
      <c r="AR1111" s="143" t="s">
        <v>368</v>
      </c>
      <c r="AT1111" s="143" t="s">
        <v>212</v>
      </c>
      <c r="AU1111" s="143" t="s">
        <v>83</v>
      </c>
      <c r="AY1111" s="18" t="s">
        <v>210</v>
      </c>
      <c r="BE1111" s="144">
        <f>IF(N1111="základní",J1111,0)</f>
        <v>0</v>
      </c>
      <c r="BF1111" s="144">
        <f>IF(N1111="snížená",J1111,0)</f>
        <v>0</v>
      </c>
      <c r="BG1111" s="144">
        <f>IF(N1111="zákl. přenesená",J1111,0)</f>
        <v>0</v>
      </c>
      <c r="BH1111" s="144">
        <f>IF(N1111="sníž. přenesená",J1111,0)</f>
        <v>0</v>
      </c>
      <c r="BI1111" s="144">
        <f>IF(N1111="nulová",J1111,0)</f>
        <v>0</v>
      </c>
      <c r="BJ1111" s="18" t="s">
        <v>81</v>
      </c>
      <c r="BK1111" s="144">
        <f>ROUND(I1111*H1111,2)</f>
        <v>0</v>
      </c>
      <c r="BL1111" s="18" t="s">
        <v>368</v>
      </c>
      <c r="BM1111" s="143" t="s">
        <v>1309</v>
      </c>
    </row>
    <row r="1112" spans="2:47" s="1" customFormat="1" ht="11.25">
      <c r="B1112" s="33"/>
      <c r="D1112" s="145" t="s">
        <v>219</v>
      </c>
      <c r="F1112" s="146" t="s">
        <v>1310</v>
      </c>
      <c r="I1112" s="147"/>
      <c r="L1112" s="33"/>
      <c r="M1112" s="148"/>
      <c r="T1112" s="54"/>
      <c r="AT1112" s="18" t="s">
        <v>219</v>
      </c>
      <c r="AU1112" s="18" t="s">
        <v>83</v>
      </c>
    </row>
    <row r="1113" spans="2:51" s="12" customFormat="1" ht="11.25">
      <c r="B1113" s="149"/>
      <c r="D1113" s="150" t="s">
        <v>221</v>
      </c>
      <c r="E1113" s="151" t="s">
        <v>19</v>
      </c>
      <c r="F1113" s="152" t="s">
        <v>1311</v>
      </c>
      <c r="H1113" s="151" t="s">
        <v>19</v>
      </c>
      <c r="I1113" s="153"/>
      <c r="L1113" s="149"/>
      <c r="M1113" s="154"/>
      <c r="T1113" s="155"/>
      <c r="AT1113" s="151" t="s">
        <v>221</v>
      </c>
      <c r="AU1113" s="151" t="s">
        <v>83</v>
      </c>
      <c r="AV1113" s="12" t="s">
        <v>81</v>
      </c>
      <c r="AW1113" s="12" t="s">
        <v>34</v>
      </c>
      <c r="AX1113" s="12" t="s">
        <v>74</v>
      </c>
      <c r="AY1113" s="151" t="s">
        <v>210</v>
      </c>
    </row>
    <row r="1114" spans="2:51" s="13" customFormat="1" ht="11.25">
      <c r="B1114" s="156"/>
      <c r="D1114" s="150" t="s">
        <v>221</v>
      </c>
      <c r="E1114" s="157" t="s">
        <v>19</v>
      </c>
      <c r="F1114" s="158" t="s">
        <v>1312</v>
      </c>
      <c r="H1114" s="159">
        <v>39.1</v>
      </c>
      <c r="I1114" s="160"/>
      <c r="L1114" s="156"/>
      <c r="M1114" s="161"/>
      <c r="T1114" s="162"/>
      <c r="AT1114" s="157" t="s">
        <v>221</v>
      </c>
      <c r="AU1114" s="157" t="s">
        <v>83</v>
      </c>
      <c r="AV1114" s="13" t="s">
        <v>83</v>
      </c>
      <c r="AW1114" s="13" t="s">
        <v>34</v>
      </c>
      <c r="AX1114" s="13" t="s">
        <v>74</v>
      </c>
      <c r="AY1114" s="157" t="s">
        <v>210</v>
      </c>
    </row>
    <row r="1115" spans="2:51" s="13" customFormat="1" ht="11.25">
      <c r="B1115" s="156"/>
      <c r="D1115" s="150" t="s">
        <v>221</v>
      </c>
      <c r="E1115" s="157" t="s">
        <v>19</v>
      </c>
      <c r="F1115" s="158" t="s">
        <v>1313</v>
      </c>
      <c r="H1115" s="159">
        <v>117</v>
      </c>
      <c r="I1115" s="160"/>
      <c r="L1115" s="156"/>
      <c r="M1115" s="161"/>
      <c r="T1115" s="162"/>
      <c r="AT1115" s="157" t="s">
        <v>221</v>
      </c>
      <c r="AU1115" s="157" t="s">
        <v>83</v>
      </c>
      <c r="AV1115" s="13" t="s">
        <v>83</v>
      </c>
      <c r="AW1115" s="13" t="s">
        <v>34</v>
      </c>
      <c r="AX1115" s="13" t="s">
        <v>74</v>
      </c>
      <c r="AY1115" s="157" t="s">
        <v>210</v>
      </c>
    </row>
    <row r="1116" spans="2:51" s="13" customFormat="1" ht="11.25">
      <c r="B1116" s="156"/>
      <c r="D1116" s="150" t="s">
        <v>221</v>
      </c>
      <c r="E1116" s="157" t="s">
        <v>19</v>
      </c>
      <c r="F1116" s="158" t="s">
        <v>1314</v>
      </c>
      <c r="H1116" s="159">
        <v>2.5</v>
      </c>
      <c r="I1116" s="160"/>
      <c r="L1116" s="156"/>
      <c r="M1116" s="161"/>
      <c r="T1116" s="162"/>
      <c r="AT1116" s="157" t="s">
        <v>221</v>
      </c>
      <c r="AU1116" s="157" t="s">
        <v>83</v>
      </c>
      <c r="AV1116" s="13" t="s">
        <v>83</v>
      </c>
      <c r="AW1116" s="13" t="s">
        <v>34</v>
      </c>
      <c r="AX1116" s="13" t="s">
        <v>74</v>
      </c>
      <c r="AY1116" s="157" t="s">
        <v>210</v>
      </c>
    </row>
    <row r="1117" spans="2:51" s="15" customFormat="1" ht="11.25">
      <c r="B1117" s="170"/>
      <c r="D1117" s="150" t="s">
        <v>221</v>
      </c>
      <c r="E1117" s="171" t="s">
        <v>19</v>
      </c>
      <c r="F1117" s="172" t="s">
        <v>236</v>
      </c>
      <c r="H1117" s="173">
        <v>158.6</v>
      </c>
      <c r="I1117" s="174"/>
      <c r="L1117" s="170"/>
      <c r="M1117" s="175"/>
      <c r="T1117" s="176"/>
      <c r="AT1117" s="171" t="s">
        <v>221</v>
      </c>
      <c r="AU1117" s="171" t="s">
        <v>83</v>
      </c>
      <c r="AV1117" s="15" t="s">
        <v>217</v>
      </c>
      <c r="AW1117" s="15" t="s">
        <v>34</v>
      </c>
      <c r="AX1117" s="15" t="s">
        <v>81</v>
      </c>
      <c r="AY1117" s="171" t="s">
        <v>210</v>
      </c>
    </row>
    <row r="1118" spans="2:65" s="1" customFormat="1" ht="16.5" customHeight="1">
      <c r="B1118" s="33"/>
      <c r="C1118" s="132" t="s">
        <v>1315</v>
      </c>
      <c r="D1118" s="132" t="s">
        <v>212</v>
      </c>
      <c r="E1118" s="133" t="s">
        <v>1316</v>
      </c>
      <c r="F1118" s="134" t="s">
        <v>1317</v>
      </c>
      <c r="G1118" s="135" t="s">
        <v>417</v>
      </c>
      <c r="H1118" s="136">
        <v>8.133</v>
      </c>
      <c r="I1118" s="137"/>
      <c r="J1118" s="138">
        <f>ROUND(I1118*H1118,2)</f>
        <v>0</v>
      </c>
      <c r="K1118" s="134" t="s">
        <v>216</v>
      </c>
      <c r="L1118" s="33"/>
      <c r="M1118" s="139" t="s">
        <v>19</v>
      </c>
      <c r="N1118" s="140" t="s">
        <v>45</v>
      </c>
      <c r="P1118" s="141">
        <f>O1118*H1118</f>
        <v>0</v>
      </c>
      <c r="Q1118" s="141">
        <v>0</v>
      </c>
      <c r="R1118" s="141">
        <f>Q1118*H1118</f>
        <v>0</v>
      </c>
      <c r="S1118" s="141">
        <v>0.045</v>
      </c>
      <c r="T1118" s="142">
        <f>S1118*H1118</f>
        <v>0.36598499999999995</v>
      </c>
      <c r="AR1118" s="143" t="s">
        <v>368</v>
      </c>
      <c r="AT1118" s="143" t="s">
        <v>212</v>
      </c>
      <c r="AU1118" s="143" t="s">
        <v>83</v>
      </c>
      <c r="AY1118" s="18" t="s">
        <v>210</v>
      </c>
      <c r="BE1118" s="144">
        <f>IF(N1118="základní",J1118,0)</f>
        <v>0</v>
      </c>
      <c r="BF1118" s="144">
        <f>IF(N1118="snížená",J1118,0)</f>
        <v>0</v>
      </c>
      <c r="BG1118" s="144">
        <f>IF(N1118="zákl. přenesená",J1118,0)</f>
        <v>0</v>
      </c>
      <c r="BH1118" s="144">
        <f>IF(N1118="sníž. přenesená",J1118,0)</f>
        <v>0</v>
      </c>
      <c r="BI1118" s="144">
        <f>IF(N1118="nulová",J1118,0)</f>
        <v>0</v>
      </c>
      <c r="BJ1118" s="18" t="s">
        <v>81</v>
      </c>
      <c r="BK1118" s="144">
        <f>ROUND(I1118*H1118,2)</f>
        <v>0</v>
      </c>
      <c r="BL1118" s="18" t="s">
        <v>368</v>
      </c>
      <c r="BM1118" s="143" t="s">
        <v>1318</v>
      </c>
    </row>
    <row r="1119" spans="2:47" s="1" customFormat="1" ht="11.25">
      <c r="B1119" s="33"/>
      <c r="D1119" s="145" t="s">
        <v>219</v>
      </c>
      <c r="F1119" s="146" t="s">
        <v>1319</v>
      </c>
      <c r="I1119" s="147"/>
      <c r="L1119" s="33"/>
      <c r="M1119" s="148"/>
      <c r="T1119" s="54"/>
      <c r="AT1119" s="18" t="s">
        <v>219</v>
      </c>
      <c r="AU1119" s="18" t="s">
        <v>83</v>
      </c>
    </row>
    <row r="1120" spans="2:51" s="12" customFormat="1" ht="11.25">
      <c r="B1120" s="149"/>
      <c r="D1120" s="150" t="s">
        <v>221</v>
      </c>
      <c r="E1120" s="151" t="s">
        <v>19</v>
      </c>
      <c r="F1120" s="152" t="s">
        <v>1320</v>
      </c>
      <c r="H1120" s="151" t="s">
        <v>19</v>
      </c>
      <c r="I1120" s="153"/>
      <c r="L1120" s="149"/>
      <c r="M1120" s="154"/>
      <c r="T1120" s="155"/>
      <c r="AT1120" s="151" t="s">
        <v>221</v>
      </c>
      <c r="AU1120" s="151" t="s">
        <v>83</v>
      </c>
      <c r="AV1120" s="12" t="s">
        <v>81</v>
      </c>
      <c r="AW1120" s="12" t="s">
        <v>34</v>
      </c>
      <c r="AX1120" s="12" t="s">
        <v>74</v>
      </c>
      <c r="AY1120" s="151" t="s">
        <v>210</v>
      </c>
    </row>
    <row r="1121" spans="2:51" s="13" customFormat="1" ht="11.25">
      <c r="B1121" s="156"/>
      <c r="D1121" s="150" t="s">
        <v>221</v>
      </c>
      <c r="E1121" s="157" t="s">
        <v>19</v>
      </c>
      <c r="F1121" s="158" t="s">
        <v>1321</v>
      </c>
      <c r="H1121" s="159">
        <v>8.133</v>
      </c>
      <c r="I1121" s="160"/>
      <c r="L1121" s="156"/>
      <c r="M1121" s="161"/>
      <c r="T1121" s="162"/>
      <c r="AT1121" s="157" t="s">
        <v>221</v>
      </c>
      <c r="AU1121" s="157" t="s">
        <v>83</v>
      </c>
      <c r="AV1121" s="13" t="s">
        <v>83</v>
      </c>
      <c r="AW1121" s="13" t="s">
        <v>34</v>
      </c>
      <c r="AX1121" s="13" t="s">
        <v>81</v>
      </c>
      <c r="AY1121" s="157" t="s">
        <v>210</v>
      </c>
    </row>
    <row r="1122" spans="2:65" s="1" customFormat="1" ht="21.75" customHeight="1">
      <c r="B1122" s="33"/>
      <c r="C1122" s="132" t="s">
        <v>1322</v>
      </c>
      <c r="D1122" s="132" t="s">
        <v>212</v>
      </c>
      <c r="E1122" s="133" t="s">
        <v>1323</v>
      </c>
      <c r="F1122" s="134" t="s">
        <v>1324</v>
      </c>
      <c r="G1122" s="135" t="s">
        <v>270</v>
      </c>
      <c r="H1122" s="136">
        <v>33.27</v>
      </c>
      <c r="I1122" s="137"/>
      <c r="J1122" s="138">
        <f>ROUND(I1122*H1122,2)</f>
        <v>0</v>
      </c>
      <c r="K1122" s="134" t="s">
        <v>216</v>
      </c>
      <c r="L1122" s="33"/>
      <c r="M1122" s="139" t="s">
        <v>19</v>
      </c>
      <c r="N1122" s="140" t="s">
        <v>45</v>
      </c>
      <c r="P1122" s="141">
        <f>O1122*H1122</f>
        <v>0</v>
      </c>
      <c r="Q1122" s="141">
        <v>0</v>
      </c>
      <c r="R1122" s="141">
        <f>Q1122*H1122</f>
        <v>0</v>
      </c>
      <c r="S1122" s="141">
        <v>0.014</v>
      </c>
      <c r="T1122" s="142">
        <f>S1122*H1122</f>
        <v>0.46578</v>
      </c>
      <c r="AR1122" s="143" t="s">
        <v>368</v>
      </c>
      <c r="AT1122" s="143" t="s">
        <v>212</v>
      </c>
      <c r="AU1122" s="143" t="s">
        <v>83</v>
      </c>
      <c r="AY1122" s="18" t="s">
        <v>210</v>
      </c>
      <c r="BE1122" s="144">
        <f>IF(N1122="základní",J1122,0)</f>
        <v>0</v>
      </c>
      <c r="BF1122" s="144">
        <f>IF(N1122="snížená",J1122,0)</f>
        <v>0</v>
      </c>
      <c r="BG1122" s="144">
        <f>IF(N1122="zákl. přenesená",J1122,0)</f>
        <v>0</v>
      </c>
      <c r="BH1122" s="144">
        <f>IF(N1122="sníž. přenesená",J1122,0)</f>
        <v>0</v>
      </c>
      <c r="BI1122" s="144">
        <f>IF(N1122="nulová",J1122,0)</f>
        <v>0</v>
      </c>
      <c r="BJ1122" s="18" t="s">
        <v>81</v>
      </c>
      <c r="BK1122" s="144">
        <f>ROUND(I1122*H1122,2)</f>
        <v>0</v>
      </c>
      <c r="BL1122" s="18" t="s">
        <v>368</v>
      </c>
      <c r="BM1122" s="143" t="s">
        <v>1325</v>
      </c>
    </row>
    <row r="1123" spans="2:47" s="1" customFormat="1" ht="11.25">
      <c r="B1123" s="33"/>
      <c r="D1123" s="145" t="s">
        <v>219</v>
      </c>
      <c r="F1123" s="146" t="s">
        <v>1326</v>
      </c>
      <c r="I1123" s="147"/>
      <c r="L1123" s="33"/>
      <c r="M1123" s="148"/>
      <c r="T1123" s="54"/>
      <c r="AT1123" s="18" t="s">
        <v>219</v>
      </c>
      <c r="AU1123" s="18" t="s">
        <v>83</v>
      </c>
    </row>
    <row r="1124" spans="2:51" s="12" customFormat="1" ht="11.25">
      <c r="B1124" s="149"/>
      <c r="D1124" s="150" t="s">
        <v>221</v>
      </c>
      <c r="E1124" s="151" t="s">
        <v>19</v>
      </c>
      <c r="F1124" s="152" t="s">
        <v>1327</v>
      </c>
      <c r="H1124" s="151" t="s">
        <v>19</v>
      </c>
      <c r="I1124" s="153"/>
      <c r="L1124" s="149"/>
      <c r="M1124" s="154"/>
      <c r="T1124" s="155"/>
      <c r="AT1124" s="151" t="s">
        <v>221</v>
      </c>
      <c r="AU1124" s="151" t="s">
        <v>83</v>
      </c>
      <c r="AV1124" s="12" t="s">
        <v>81</v>
      </c>
      <c r="AW1124" s="12" t="s">
        <v>34</v>
      </c>
      <c r="AX1124" s="12" t="s">
        <v>74</v>
      </c>
      <c r="AY1124" s="151" t="s">
        <v>210</v>
      </c>
    </row>
    <row r="1125" spans="2:51" s="13" customFormat="1" ht="11.25">
      <c r="B1125" s="156"/>
      <c r="D1125" s="150" t="s">
        <v>221</v>
      </c>
      <c r="E1125" s="157" t="s">
        <v>19</v>
      </c>
      <c r="F1125" s="158" t="s">
        <v>1328</v>
      </c>
      <c r="H1125" s="159">
        <v>15.53</v>
      </c>
      <c r="I1125" s="160"/>
      <c r="L1125" s="156"/>
      <c r="M1125" s="161"/>
      <c r="T1125" s="162"/>
      <c r="AT1125" s="157" t="s">
        <v>221</v>
      </c>
      <c r="AU1125" s="157" t="s">
        <v>83</v>
      </c>
      <c r="AV1125" s="13" t="s">
        <v>83</v>
      </c>
      <c r="AW1125" s="13" t="s">
        <v>34</v>
      </c>
      <c r="AX1125" s="13" t="s">
        <v>74</v>
      </c>
      <c r="AY1125" s="157" t="s">
        <v>210</v>
      </c>
    </row>
    <row r="1126" spans="2:51" s="13" customFormat="1" ht="11.25">
      <c r="B1126" s="156"/>
      <c r="D1126" s="150" t="s">
        <v>221</v>
      </c>
      <c r="E1126" s="157" t="s">
        <v>19</v>
      </c>
      <c r="F1126" s="158" t="s">
        <v>1329</v>
      </c>
      <c r="H1126" s="159">
        <v>17.74</v>
      </c>
      <c r="I1126" s="160"/>
      <c r="L1126" s="156"/>
      <c r="M1126" s="161"/>
      <c r="T1126" s="162"/>
      <c r="AT1126" s="157" t="s">
        <v>221</v>
      </c>
      <c r="AU1126" s="157" t="s">
        <v>83</v>
      </c>
      <c r="AV1126" s="13" t="s">
        <v>83</v>
      </c>
      <c r="AW1126" s="13" t="s">
        <v>34</v>
      </c>
      <c r="AX1126" s="13" t="s">
        <v>74</v>
      </c>
      <c r="AY1126" s="157" t="s">
        <v>210</v>
      </c>
    </row>
    <row r="1127" spans="2:51" s="15" customFormat="1" ht="11.25">
      <c r="B1127" s="170"/>
      <c r="D1127" s="150" t="s">
        <v>221</v>
      </c>
      <c r="E1127" s="171" t="s">
        <v>19</v>
      </c>
      <c r="F1127" s="172" t="s">
        <v>236</v>
      </c>
      <c r="H1127" s="173">
        <v>33.27</v>
      </c>
      <c r="I1127" s="174"/>
      <c r="L1127" s="170"/>
      <c r="M1127" s="175"/>
      <c r="T1127" s="176"/>
      <c r="AT1127" s="171" t="s">
        <v>221</v>
      </c>
      <c r="AU1127" s="171" t="s">
        <v>83</v>
      </c>
      <c r="AV1127" s="15" t="s">
        <v>217</v>
      </c>
      <c r="AW1127" s="15" t="s">
        <v>34</v>
      </c>
      <c r="AX1127" s="15" t="s">
        <v>81</v>
      </c>
      <c r="AY1127" s="171" t="s">
        <v>210</v>
      </c>
    </row>
    <row r="1128" spans="2:65" s="1" customFormat="1" ht="16.5" customHeight="1">
      <c r="B1128" s="33"/>
      <c r="C1128" s="132" t="s">
        <v>1330</v>
      </c>
      <c r="D1128" s="132" t="s">
        <v>212</v>
      </c>
      <c r="E1128" s="133" t="s">
        <v>1331</v>
      </c>
      <c r="F1128" s="134" t="s">
        <v>1332</v>
      </c>
      <c r="G1128" s="135" t="s">
        <v>295</v>
      </c>
      <c r="H1128" s="136">
        <v>3</v>
      </c>
      <c r="I1128" s="137"/>
      <c r="J1128" s="138">
        <f>ROUND(I1128*H1128,2)</f>
        <v>0</v>
      </c>
      <c r="K1128" s="134" t="s">
        <v>296</v>
      </c>
      <c r="L1128" s="33"/>
      <c r="M1128" s="139" t="s">
        <v>19</v>
      </c>
      <c r="N1128" s="140" t="s">
        <v>45</v>
      </c>
      <c r="P1128" s="141">
        <f>O1128*H1128</f>
        <v>0</v>
      </c>
      <c r="Q1128" s="141">
        <v>0</v>
      </c>
      <c r="R1128" s="141">
        <f>Q1128*H1128</f>
        <v>0</v>
      </c>
      <c r="S1128" s="141">
        <v>0</v>
      </c>
      <c r="T1128" s="142">
        <f>S1128*H1128</f>
        <v>0</v>
      </c>
      <c r="AR1128" s="143" t="s">
        <v>368</v>
      </c>
      <c r="AT1128" s="143" t="s">
        <v>212</v>
      </c>
      <c r="AU1128" s="143" t="s">
        <v>83</v>
      </c>
      <c r="AY1128" s="18" t="s">
        <v>210</v>
      </c>
      <c r="BE1128" s="144">
        <f>IF(N1128="základní",J1128,0)</f>
        <v>0</v>
      </c>
      <c r="BF1128" s="144">
        <f>IF(N1128="snížená",J1128,0)</f>
        <v>0</v>
      </c>
      <c r="BG1128" s="144">
        <f>IF(N1128="zákl. přenesená",J1128,0)</f>
        <v>0</v>
      </c>
      <c r="BH1128" s="144">
        <f>IF(N1128="sníž. přenesená",J1128,0)</f>
        <v>0</v>
      </c>
      <c r="BI1128" s="144">
        <f>IF(N1128="nulová",J1128,0)</f>
        <v>0</v>
      </c>
      <c r="BJ1128" s="18" t="s">
        <v>81</v>
      </c>
      <c r="BK1128" s="144">
        <f>ROUND(I1128*H1128,2)</f>
        <v>0</v>
      </c>
      <c r="BL1128" s="18" t="s">
        <v>368</v>
      </c>
      <c r="BM1128" s="143" t="s">
        <v>1333</v>
      </c>
    </row>
    <row r="1129" spans="2:51" s="12" customFormat="1" ht="11.25">
      <c r="B1129" s="149"/>
      <c r="D1129" s="150" t="s">
        <v>221</v>
      </c>
      <c r="E1129" s="151" t="s">
        <v>19</v>
      </c>
      <c r="F1129" s="152" t="s">
        <v>852</v>
      </c>
      <c r="H1129" s="151" t="s">
        <v>19</v>
      </c>
      <c r="I1129" s="153"/>
      <c r="L1129" s="149"/>
      <c r="M1129" s="154"/>
      <c r="T1129" s="155"/>
      <c r="AT1129" s="151" t="s">
        <v>221</v>
      </c>
      <c r="AU1129" s="151" t="s">
        <v>83</v>
      </c>
      <c r="AV1129" s="12" t="s">
        <v>81</v>
      </c>
      <c r="AW1129" s="12" t="s">
        <v>34</v>
      </c>
      <c r="AX1129" s="12" t="s">
        <v>74</v>
      </c>
      <c r="AY1129" s="151" t="s">
        <v>210</v>
      </c>
    </row>
    <row r="1130" spans="2:51" s="12" customFormat="1" ht="11.25">
      <c r="B1130" s="149"/>
      <c r="D1130" s="150" t="s">
        <v>221</v>
      </c>
      <c r="E1130" s="151" t="s">
        <v>19</v>
      </c>
      <c r="F1130" s="152" t="s">
        <v>853</v>
      </c>
      <c r="H1130" s="151" t="s">
        <v>19</v>
      </c>
      <c r="I1130" s="153"/>
      <c r="L1130" s="149"/>
      <c r="M1130" s="154"/>
      <c r="T1130" s="155"/>
      <c r="AT1130" s="151" t="s">
        <v>221</v>
      </c>
      <c r="AU1130" s="151" t="s">
        <v>83</v>
      </c>
      <c r="AV1130" s="12" t="s">
        <v>81</v>
      </c>
      <c r="AW1130" s="12" t="s">
        <v>34</v>
      </c>
      <c r="AX1130" s="12" t="s">
        <v>74</v>
      </c>
      <c r="AY1130" s="151" t="s">
        <v>210</v>
      </c>
    </row>
    <row r="1131" spans="2:51" s="13" customFormat="1" ht="11.25">
      <c r="B1131" s="156"/>
      <c r="D1131" s="150" t="s">
        <v>221</v>
      </c>
      <c r="E1131" s="157" t="s">
        <v>19</v>
      </c>
      <c r="F1131" s="158" t="s">
        <v>91</v>
      </c>
      <c r="H1131" s="159">
        <v>3</v>
      </c>
      <c r="I1131" s="160"/>
      <c r="L1131" s="156"/>
      <c r="M1131" s="161"/>
      <c r="T1131" s="162"/>
      <c r="AT1131" s="157" t="s">
        <v>221</v>
      </c>
      <c r="AU1131" s="157" t="s">
        <v>83</v>
      </c>
      <c r="AV1131" s="13" t="s">
        <v>83</v>
      </c>
      <c r="AW1131" s="13" t="s">
        <v>34</v>
      </c>
      <c r="AX1131" s="13" t="s">
        <v>74</v>
      </c>
      <c r="AY1131" s="157" t="s">
        <v>210</v>
      </c>
    </row>
    <row r="1132" spans="2:51" s="15" customFormat="1" ht="11.25">
      <c r="B1132" s="170"/>
      <c r="D1132" s="150" t="s">
        <v>221</v>
      </c>
      <c r="E1132" s="171" t="s">
        <v>19</v>
      </c>
      <c r="F1132" s="172" t="s">
        <v>236</v>
      </c>
      <c r="H1132" s="173">
        <v>3</v>
      </c>
      <c r="I1132" s="174"/>
      <c r="L1132" s="170"/>
      <c r="M1132" s="175"/>
      <c r="T1132" s="176"/>
      <c r="AT1132" s="171" t="s">
        <v>221</v>
      </c>
      <c r="AU1132" s="171" t="s">
        <v>83</v>
      </c>
      <c r="AV1132" s="15" t="s">
        <v>217</v>
      </c>
      <c r="AW1132" s="15" t="s">
        <v>34</v>
      </c>
      <c r="AX1132" s="15" t="s">
        <v>81</v>
      </c>
      <c r="AY1132" s="171" t="s">
        <v>210</v>
      </c>
    </row>
    <row r="1133" spans="2:65" s="1" customFormat="1" ht="16.5" customHeight="1">
      <c r="B1133" s="33"/>
      <c r="C1133" s="132" t="s">
        <v>1334</v>
      </c>
      <c r="D1133" s="132" t="s">
        <v>212</v>
      </c>
      <c r="E1133" s="133" t="s">
        <v>1335</v>
      </c>
      <c r="F1133" s="134" t="s">
        <v>1336</v>
      </c>
      <c r="G1133" s="135" t="s">
        <v>417</v>
      </c>
      <c r="H1133" s="136">
        <v>2.03</v>
      </c>
      <c r="I1133" s="137"/>
      <c r="J1133" s="138">
        <f>ROUND(I1133*H1133,2)</f>
        <v>0</v>
      </c>
      <c r="K1133" s="134" t="s">
        <v>296</v>
      </c>
      <c r="L1133" s="33"/>
      <c r="M1133" s="139" t="s">
        <v>19</v>
      </c>
      <c r="N1133" s="140" t="s">
        <v>45</v>
      </c>
      <c r="P1133" s="141">
        <f>O1133*H1133</f>
        <v>0</v>
      </c>
      <c r="Q1133" s="141">
        <v>0.006</v>
      </c>
      <c r="R1133" s="141">
        <f>Q1133*H1133</f>
        <v>0.01218</v>
      </c>
      <c r="S1133" s="141">
        <v>0.006</v>
      </c>
      <c r="T1133" s="142">
        <f>S1133*H1133</f>
        <v>0.01218</v>
      </c>
      <c r="AR1133" s="143" t="s">
        <v>368</v>
      </c>
      <c r="AT1133" s="143" t="s">
        <v>212</v>
      </c>
      <c r="AU1133" s="143" t="s">
        <v>83</v>
      </c>
      <c r="AY1133" s="18" t="s">
        <v>210</v>
      </c>
      <c r="BE1133" s="144">
        <f>IF(N1133="základní",J1133,0)</f>
        <v>0</v>
      </c>
      <c r="BF1133" s="144">
        <f>IF(N1133="snížená",J1133,0)</f>
        <v>0</v>
      </c>
      <c r="BG1133" s="144">
        <f>IF(N1133="zákl. přenesená",J1133,0)</f>
        <v>0</v>
      </c>
      <c r="BH1133" s="144">
        <f>IF(N1133="sníž. přenesená",J1133,0)</f>
        <v>0</v>
      </c>
      <c r="BI1133" s="144">
        <f>IF(N1133="nulová",J1133,0)</f>
        <v>0</v>
      </c>
      <c r="BJ1133" s="18" t="s">
        <v>81</v>
      </c>
      <c r="BK1133" s="144">
        <f>ROUND(I1133*H1133,2)</f>
        <v>0</v>
      </c>
      <c r="BL1133" s="18" t="s">
        <v>368</v>
      </c>
      <c r="BM1133" s="143" t="s">
        <v>1337</v>
      </c>
    </row>
    <row r="1134" spans="2:51" s="12" customFormat="1" ht="11.25">
      <c r="B1134" s="149"/>
      <c r="D1134" s="150" t="s">
        <v>221</v>
      </c>
      <c r="E1134" s="151" t="s">
        <v>19</v>
      </c>
      <c r="F1134" s="152" t="s">
        <v>1320</v>
      </c>
      <c r="H1134" s="151" t="s">
        <v>19</v>
      </c>
      <c r="I1134" s="153"/>
      <c r="L1134" s="149"/>
      <c r="M1134" s="154"/>
      <c r="T1134" s="155"/>
      <c r="AT1134" s="151" t="s">
        <v>221</v>
      </c>
      <c r="AU1134" s="151" t="s">
        <v>83</v>
      </c>
      <c r="AV1134" s="12" t="s">
        <v>81</v>
      </c>
      <c r="AW1134" s="12" t="s">
        <v>34</v>
      </c>
      <c r="AX1134" s="12" t="s">
        <v>74</v>
      </c>
      <c r="AY1134" s="151" t="s">
        <v>210</v>
      </c>
    </row>
    <row r="1135" spans="2:51" s="13" customFormat="1" ht="11.25">
      <c r="B1135" s="156"/>
      <c r="D1135" s="150" t="s">
        <v>221</v>
      </c>
      <c r="E1135" s="157" t="s">
        <v>19</v>
      </c>
      <c r="F1135" s="158" t="s">
        <v>1338</v>
      </c>
      <c r="H1135" s="159">
        <v>2.03</v>
      </c>
      <c r="I1135" s="160"/>
      <c r="L1135" s="156"/>
      <c r="M1135" s="161"/>
      <c r="T1135" s="162"/>
      <c r="AT1135" s="157" t="s">
        <v>221</v>
      </c>
      <c r="AU1135" s="157" t="s">
        <v>83</v>
      </c>
      <c r="AV1135" s="13" t="s">
        <v>83</v>
      </c>
      <c r="AW1135" s="13" t="s">
        <v>34</v>
      </c>
      <c r="AX1135" s="13" t="s">
        <v>81</v>
      </c>
      <c r="AY1135" s="157" t="s">
        <v>210</v>
      </c>
    </row>
    <row r="1136" spans="2:65" s="1" customFormat="1" ht="24.2" customHeight="1">
      <c r="B1136" s="33"/>
      <c r="C1136" s="132" t="s">
        <v>1339</v>
      </c>
      <c r="D1136" s="132" t="s">
        <v>212</v>
      </c>
      <c r="E1136" s="133" t="s">
        <v>1340</v>
      </c>
      <c r="F1136" s="134" t="s">
        <v>1341</v>
      </c>
      <c r="G1136" s="135" t="s">
        <v>356</v>
      </c>
      <c r="H1136" s="136">
        <v>37.503</v>
      </c>
      <c r="I1136" s="137"/>
      <c r="J1136" s="138">
        <f>ROUND(I1136*H1136,2)</f>
        <v>0</v>
      </c>
      <c r="K1136" s="134" t="s">
        <v>216</v>
      </c>
      <c r="L1136" s="33"/>
      <c r="M1136" s="139" t="s">
        <v>19</v>
      </c>
      <c r="N1136" s="140" t="s">
        <v>45</v>
      </c>
      <c r="P1136" s="141">
        <f>O1136*H1136</f>
        <v>0</v>
      </c>
      <c r="Q1136" s="141">
        <v>0</v>
      </c>
      <c r="R1136" s="141">
        <f>Q1136*H1136</f>
        <v>0</v>
      </c>
      <c r="S1136" s="141">
        <v>0</v>
      </c>
      <c r="T1136" s="142">
        <f>S1136*H1136</f>
        <v>0</v>
      </c>
      <c r="AR1136" s="143" t="s">
        <v>368</v>
      </c>
      <c r="AT1136" s="143" t="s">
        <v>212</v>
      </c>
      <c r="AU1136" s="143" t="s">
        <v>83</v>
      </c>
      <c r="AY1136" s="18" t="s">
        <v>210</v>
      </c>
      <c r="BE1136" s="144">
        <f>IF(N1136="základní",J1136,0)</f>
        <v>0</v>
      </c>
      <c r="BF1136" s="144">
        <f>IF(N1136="snížená",J1136,0)</f>
        <v>0</v>
      </c>
      <c r="BG1136" s="144">
        <f>IF(N1136="zákl. přenesená",J1136,0)</f>
        <v>0</v>
      </c>
      <c r="BH1136" s="144">
        <f>IF(N1136="sníž. přenesená",J1136,0)</f>
        <v>0</v>
      </c>
      <c r="BI1136" s="144">
        <f>IF(N1136="nulová",J1136,0)</f>
        <v>0</v>
      </c>
      <c r="BJ1136" s="18" t="s">
        <v>81</v>
      </c>
      <c r="BK1136" s="144">
        <f>ROUND(I1136*H1136,2)</f>
        <v>0</v>
      </c>
      <c r="BL1136" s="18" t="s">
        <v>368</v>
      </c>
      <c r="BM1136" s="143" t="s">
        <v>1342</v>
      </c>
    </row>
    <row r="1137" spans="2:47" s="1" customFormat="1" ht="11.25">
      <c r="B1137" s="33"/>
      <c r="D1137" s="145" t="s">
        <v>219</v>
      </c>
      <c r="F1137" s="146" t="s">
        <v>1343</v>
      </c>
      <c r="I1137" s="147"/>
      <c r="L1137" s="33"/>
      <c r="M1137" s="148"/>
      <c r="T1137" s="54"/>
      <c r="AT1137" s="18" t="s">
        <v>219</v>
      </c>
      <c r="AU1137" s="18" t="s">
        <v>83</v>
      </c>
    </row>
    <row r="1138" spans="2:65" s="1" customFormat="1" ht="24.2" customHeight="1">
      <c r="B1138" s="33"/>
      <c r="C1138" s="132" t="s">
        <v>1344</v>
      </c>
      <c r="D1138" s="132" t="s">
        <v>212</v>
      </c>
      <c r="E1138" s="133" t="s">
        <v>1345</v>
      </c>
      <c r="F1138" s="134" t="s">
        <v>1346</v>
      </c>
      <c r="G1138" s="135" t="s">
        <v>356</v>
      </c>
      <c r="H1138" s="136">
        <v>37.503</v>
      </c>
      <c r="I1138" s="137"/>
      <c r="J1138" s="138">
        <f>ROUND(I1138*H1138,2)</f>
        <v>0</v>
      </c>
      <c r="K1138" s="134" t="s">
        <v>216</v>
      </c>
      <c r="L1138" s="33"/>
      <c r="M1138" s="139" t="s">
        <v>19</v>
      </c>
      <c r="N1138" s="140" t="s">
        <v>45</v>
      </c>
      <c r="P1138" s="141">
        <f>O1138*H1138</f>
        <v>0</v>
      </c>
      <c r="Q1138" s="141">
        <v>0</v>
      </c>
      <c r="R1138" s="141">
        <f>Q1138*H1138</f>
        <v>0</v>
      </c>
      <c r="S1138" s="141">
        <v>0</v>
      </c>
      <c r="T1138" s="142">
        <f>S1138*H1138</f>
        <v>0</v>
      </c>
      <c r="AR1138" s="143" t="s">
        <v>368</v>
      </c>
      <c r="AT1138" s="143" t="s">
        <v>212</v>
      </c>
      <c r="AU1138" s="143" t="s">
        <v>83</v>
      </c>
      <c r="AY1138" s="18" t="s">
        <v>210</v>
      </c>
      <c r="BE1138" s="144">
        <f>IF(N1138="základní",J1138,0)</f>
        <v>0</v>
      </c>
      <c r="BF1138" s="144">
        <f>IF(N1138="snížená",J1138,0)</f>
        <v>0</v>
      </c>
      <c r="BG1138" s="144">
        <f>IF(N1138="zákl. přenesená",J1138,0)</f>
        <v>0</v>
      </c>
      <c r="BH1138" s="144">
        <f>IF(N1138="sníž. přenesená",J1138,0)</f>
        <v>0</v>
      </c>
      <c r="BI1138" s="144">
        <f>IF(N1138="nulová",J1138,0)</f>
        <v>0</v>
      </c>
      <c r="BJ1138" s="18" t="s">
        <v>81</v>
      </c>
      <c r="BK1138" s="144">
        <f>ROUND(I1138*H1138,2)</f>
        <v>0</v>
      </c>
      <c r="BL1138" s="18" t="s">
        <v>368</v>
      </c>
      <c r="BM1138" s="143" t="s">
        <v>1347</v>
      </c>
    </row>
    <row r="1139" spans="2:47" s="1" customFormat="1" ht="11.25">
      <c r="B1139" s="33"/>
      <c r="D1139" s="145" t="s">
        <v>219</v>
      </c>
      <c r="F1139" s="146" t="s">
        <v>1348</v>
      </c>
      <c r="I1139" s="147"/>
      <c r="L1139" s="33"/>
      <c r="M1139" s="148"/>
      <c r="T1139" s="54"/>
      <c r="AT1139" s="18" t="s">
        <v>219</v>
      </c>
      <c r="AU1139" s="18" t="s">
        <v>83</v>
      </c>
    </row>
    <row r="1140" spans="2:63" s="11" customFormat="1" ht="22.9" customHeight="1">
      <c r="B1140" s="120"/>
      <c r="D1140" s="121" t="s">
        <v>73</v>
      </c>
      <c r="E1140" s="130" t="s">
        <v>1349</v>
      </c>
      <c r="F1140" s="130" t="s">
        <v>1350</v>
      </c>
      <c r="I1140" s="123"/>
      <c r="J1140" s="131">
        <f>BK1140</f>
        <v>0</v>
      </c>
      <c r="L1140" s="120"/>
      <c r="M1140" s="125"/>
      <c r="P1140" s="126">
        <f>SUM(P1141:P1222)</f>
        <v>0</v>
      </c>
      <c r="R1140" s="126">
        <f>SUM(R1141:R1222)</f>
        <v>1.2243629</v>
      </c>
      <c r="T1140" s="127">
        <f>SUM(T1141:T1222)</f>
        <v>0.4129605</v>
      </c>
      <c r="AR1140" s="121" t="s">
        <v>83</v>
      </c>
      <c r="AT1140" s="128" t="s">
        <v>73</v>
      </c>
      <c r="AU1140" s="128" t="s">
        <v>81</v>
      </c>
      <c r="AY1140" s="121" t="s">
        <v>210</v>
      </c>
      <c r="BK1140" s="129">
        <f>SUM(BK1141:BK1222)</f>
        <v>0</v>
      </c>
    </row>
    <row r="1141" spans="2:65" s="1" customFormat="1" ht="16.5" customHeight="1">
      <c r="B1141" s="33"/>
      <c r="C1141" s="132" t="s">
        <v>1351</v>
      </c>
      <c r="D1141" s="132" t="s">
        <v>212</v>
      </c>
      <c r="E1141" s="133" t="s">
        <v>1352</v>
      </c>
      <c r="F1141" s="134" t="s">
        <v>1353</v>
      </c>
      <c r="G1141" s="135" t="s">
        <v>417</v>
      </c>
      <c r="H1141" s="136">
        <v>0.5</v>
      </c>
      <c r="I1141" s="137"/>
      <c r="J1141" s="138">
        <f>ROUND(I1141*H1141,2)</f>
        <v>0</v>
      </c>
      <c r="K1141" s="134" t="s">
        <v>216</v>
      </c>
      <c r="L1141" s="33"/>
      <c r="M1141" s="139" t="s">
        <v>19</v>
      </c>
      <c r="N1141" s="140" t="s">
        <v>45</v>
      </c>
      <c r="P1141" s="141">
        <f>O1141*H1141</f>
        <v>0</v>
      </c>
      <c r="Q1141" s="141">
        <v>0</v>
      </c>
      <c r="R1141" s="141">
        <f>Q1141*H1141</f>
        <v>0</v>
      </c>
      <c r="S1141" s="141">
        <v>0.00167</v>
      </c>
      <c r="T1141" s="142">
        <f>S1141*H1141</f>
        <v>0.000835</v>
      </c>
      <c r="AR1141" s="143" t="s">
        <v>368</v>
      </c>
      <c r="AT1141" s="143" t="s">
        <v>212</v>
      </c>
      <c r="AU1141" s="143" t="s">
        <v>83</v>
      </c>
      <c r="AY1141" s="18" t="s">
        <v>210</v>
      </c>
      <c r="BE1141" s="144">
        <f>IF(N1141="základní",J1141,0)</f>
        <v>0</v>
      </c>
      <c r="BF1141" s="144">
        <f>IF(N1141="snížená",J1141,0)</f>
        <v>0</v>
      </c>
      <c r="BG1141" s="144">
        <f>IF(N1141="zákl. přenesená",J1141,0)</f>
        <v>0</v>
      </c>
      <c r="BH1141" s="144">
        <f>IF(N1141="sníž. přenesená",J1141,0)</f>
        <v>0</v>
      </c>
      <c r="BI1141" s="144">
        <f>IF(N1141="nulová",J1141,0)</f>
        <v>0</v>
      </c>
      <c r="BJ1141" s="18" t="s">
        <v>81</v>
      </c>
      <c r="BK1141" s="144">
        <f>ROUND(I1141*H1141,2)</f>
        <v>0</v>
      </c>
      <c r="BL1141" s="18" t="s">
        <v>368</v>
      </c>
      <c r="BM1141" s="143" t="s">
        <v>1354</v>
      </c>
    </row>
    <row r="1142" spans="2:47" s="1" customFormat="1" ht="11.25">
      <c r="B1142" s="33"/>
      <c r="D1142" s="145" t="s">
        <v>219</v>
      </c>
      <c r="F1142" s="146" t="s">
        <v>1355</v>
      </c>
      <c r="I1142" s="147"/>
      <c r="L1142" s="33"/>
      <c r="M1142" s="148"/>
      <c r="T1142" s="54"/>
      <c r="AT1142" s="18" t="s">
        <v>219</v>
      </c>
      <c r="AU1142" s="18" t="s">
        <v>83</v>
      </c>
    </row>
    <row r="1143" spans="2:51" s="13" customFormat="1" ht="11.25">
      <c r="B1143" s="156"/>
      <c r="D1143" s="150" t="s">
        <v>221</v>
      </c>
      <c r="E1143" s="157" t="s">
        <v>19</v>
      </c>
      <c r="F1143" s="158" t="s">
        <v>1356</v>
      </c>
      <c r="H1143" s="159">
        <v>0.5</v>
      </c>
      <c r="I1143" s="160"/>
      <c r="L1143" s="156"/>
      <c r="M1143" s="161"/>
      <c r="T1143" s="162"/>
      <c r="AT1143" s="157" t="s">
        <v>221</v>
      </c>
      <c r="AU1143" s="157" t="s">
        <v>83</v>
      </c>
      <c r="AV1143" s="13" t="s">
        <v>83</v>
      </c>
      <c r="AW1143" s="13" t="s">
        <v>34</v>
      </c>
      <c r="AX1143" s="13" t="s">
        <v>81</v>
      </c>
      <c r="AY1143" s="157" t="s">
        <v>210</v>
      </c>
    </row>
    <row r="1144" spans="2:65" s="1" customFormat="1" ht="16.5" customHeight="1">
      <c r="B1144" s="33"/>
      <c r="C1144" s="132" t="s">
        <v>1357</v>
      </c>
      <c r="D1144" s="132" t="s">
        <v>212</v>
      </c>
      <c r="E1144" s="133" t="s">
        <v>1358</v>
      </c>
      <c r="F1144" s="134" t="s">
        <v>1359</v>
      </c>
      <c r="G1144" s="135" t="s">
        <v>417</v>
      </c>
      <c r="H1144" s="136">
        <v>11.45</v>
      </c>
      <c r="I1144" s="137"/>
      <c r="J1144" s="138">
        <f>ROUND(I1144*H1144,2)</f>
        <v>0</v>
      </c>
      <c r="K1144" s="134" t="s">
        <v>216</v>
      </c>
      <c r="L1144" s="33"/>
      <c r="M1144" s="139" t="s">
        <v>19</v>
      </c>
      <c r="N1144" s="140" t="s">
        <v>45</v>
      </c>
      <c r="P1144" s="141">
        <f>O1144*H1144</f>
        <v>0</v>
      </c>
      <c r="Q1144" s="141">
        <v>0</v>
      </c>
      <c r="R1144" s="141">
        <f>Q1144*H1144</f>
        <v>0</v>
      </c>
      <c r="S1144" s="141">
        <v>0.00175</v>
      </c>
      <c r="T1144" s="142">
        <f>S1144*H1144</f>
        <v>0.0200375</v>
      </c>
      <c r="AR1144" s="143" t="s">
        <v>368</v>
      </c>
      <c r="AT1144" s="143" t="s">
        <v>212</v>
      </c>
      <c r="AU1144" s="143" t="s">
        <v>83</v>
      </c>
      <c r="AY1144" s="18" t="s">
        <v>210</v>
      </c>
      <c r="BE1144" s="144">
        <f>IF(N1144="základní",J1144,0)</f>
        <v>0</v>
      </c>
      <c r="BF1144" s="144">
        <f>IF(N1144="snížená",J1144,0)</f>
        <v>0</v>
      </c>
      <c r="BG1144" s="144">
        <f>IF(N1144="zákl. přenesená",J1144,0)</f>
        <v>0</v>
      </c>
      <c r="BH1144" s="144">
        <f>IF(N1144="sníž. přenesená",J1144,0)</f>
        <v>0</v>
      </c>
      <c r="BI1144" s="144">
        <f>IF(N1144="nulová",J1144,0)</f>
        <v>0</v>
      </c>
      <c r="BJ1144" s="18" t="s">
        <v>81</v>
      </c>
      <c r="BK1144" s="144">
        <f>ROUND(I1144*H1144,2)</f>
        <v>0</v>
      </c>
      <c r="BL1144" s="18" t="s">
        <v>368</v>
      </c>
      <c r="BM1144" s="143" t="s">
        <v>1360</v>
      </c>
    </row>
    <row r="1145" spans="2:47" s="1" customFormat="1" ht="11.25">
      <c r="B1145" s="33"/>
      <c r="D1145" s="145" t="s">
        <v>219</v>
      </c>
      <c r="F1145" s="146" t="s">
        <v>1361</v>
      </c>
      <c r="I1145" s="147"/>
      <c r="L1145" s="33"/>
      <c r="M1145" s="148"/>
      <c r="T1145" s="54"/>
      <c r="AT1145" s="18" t="s">
        <v>219</v>
      </c>
      <c r="AU1145" s="18" t="s">
        <v>83</v>
      </c>
    </row>
    <row r="1146" spans="2:51" s="13" customFormat="1" ht="11.25">
      <c r="B1146" s="156"/>
      <c r="D1146" s="150" t="s">
        <v>221</v>
      </c>
      <c r="E1146" s="157" t="s">
        <v>19</v>
      </c>
      <c r="F1146" s="158" t="s">
        <v>1362</v>
      </c>
      <c r="H1146" s="159">
        <v>3.15</v>
      </c>
      <c r="I1146" s="160"/>
      <c r="L1146" s="156"/>
      <c r="M1146" s="161"/>
      <c r="T1146" s="162"/>
      <c r="AT1146" s="157" t="s">
        <v>221</v>
      </c>
      <c r="AU1146" s="157" t="s">
        <v>83</v>
      </c>
      <c r="AV1146" s="13" t="s">
        <v>83</v>
      </c>
      <c r="AW1146" s="13" t="s">
        <v>34</v>
      </c>
      <c r="AX1146" s="13" t="s">
        <v>74</v>
      </c>
      <c r="AY1146" s="157" t="s">
        <v>210</v>
      </c>
    </row>
    <row r="1147" spans="2:51" s="13" customFormat="1" ht="11.25">
      <c r="B1147" s="156"/>
      <c r="D1147" s="150" t="s">
        <v>221</v>
      </c>
      <c r="E1147" s="157" t="s">
        <v>19</v>
      </c>
      <c r="F1147" s="158" t="s">
        <v>1363</v>
      </c>
      <c r="H1147" s="159">
        <v>1</v>
      </c>
      <c r="I1147" s="160"/>
      <c r="L1147" s="156"/>
      <c r="M1147" s="161"/>
      <c r="T1147" s="162"/>
      <c r="AT1147" s="157" t="s">
        <v>221</v>
      </c>
      <c r="AU1147" s="157" t="s">
        <v>83</v>
      </c>
      <c r="AV1147" s="13" t="s">
        <v>83</v>
      </c>
      <c r="AW1147" s="13" t="s">
        <v>34</v>
      </c>
      <c r="AX1147" s="13" t="s">
        <v>74</v>
      </c>
      <c r="AY1147" s="157" t="s">
        <v>210</v>
      </c>
    </row>
    <row r="1148" spans="2:51" s="13" customFormat="1" ht="11.25">
      <c r="B1148" s="156"/>
      <c r="D1148" s="150" t="s">
        <v>221</v>
      </c>
      <c r="E1148" s="157" t="s">
        <v>19</v>
      </c>
      <c r="F1148" s="158" t="s">
        <v>1364</v>
      </c>
      <c r="H1148" s="159">
        <v>7.3</v>
      </c>
      <c r="I1148" s="160"/>
      <c r="L1148" s="156"/>
      <c r="M1148" s="161"/>
      <c r="T1148" s="162"/>
      <c r="AT1148" s="157" t="s">
        <v>221</v>
      </c>
      <c r="AU1148" s="157" t="s">
        <v>83</v>
      </c>
      <c r="AV1148" s="13" t="s">
        <v>83</v>
      </c>
      <c r="AW1148" s="13" t="s">
        <v>34</v>
      </c>
      <c r="AX1148" s="13" t="s">
        <v>74</v>
      </c>
      <c r="AY1148" s="157" t="s">
        <v>210</v>
      </c>
    </row>
    <row r="1149" spans="2:51" s="15" customFormat="1" ht="11.25">
      <c r="B1149" s="170"/>
      <c r="D1149" s="150" t="s">
        <v>221</v>
      </c>
      <c r="E1149" s="171" t="s">
        <v>19</v>
      </c>
      <c r="F1149" s="172" t="s">
        <v>236</v>
      </c>
      <c r="H1149" s="173">
        <v>11.45</v>
      </c>
      <c r="I1149" s="174"/>
      <c r="L1149" s="170"/>
      <c r="M1149" s="175"/>
      <c r="T1149" s="176"/>
      <c r="AT1149" s="171" t="s">
        <v>221</v>
      </c>
      <c r="AU1149" s="171" t="s">
        <v>83</v>
      </c>
      <c r="AV1149" s="15" t="s">
        <v>217</v>
      </c>
      <c r="AW1149" s="15" t="s">
        <v>34</v>
      </c>
      <c r="AX1149" s="15" t="s">
        <v>81</v>
      </c>
      <c r="AY1149" s="171" t="s">
        <v>210</v>
      </c>
    </row>
    <row r="1150" spans="2:65" s="1" customFormat="1" ht="16.5" customHeight="1">
      <c r="B1150" s="33"/>
      <c r="C1150" s="132" t="s">
        <v>1365</v>
      </c>
      <c r="D1150" s="132" t="s">
        <v>212</v>
      </c>
      <c r="E1150" s="133" t="s">
        <v>1366</v>
      </c>
      <c r="F1150" s="134" t="s">
        <v>1367</v>
      </c>
      <c r="G1150" s="135" t="s">
        <v>417</v>
      </c>
      <c r="H1150" s="136">
        <v>34.7</v>
      </c>
      <c r="I1150" s="137"/>
      <c r="J1150" s="138">
        <f>ROUND(I1150*H1150,2)</f>
        <v>0</v>
      </c>
      <c r="K1150" s="134" t="s">
        <v>216</v>
      </c>
      <c r="L1150" s="33"/>
      <c r="M1150" s="139" t="s">
        <v>19</v>
      </c>
      <c r="N1150" s="140" t="s">
        <v>45</v>
      </c>
      <c r="P1150" s="141">
        <f>O1150*H1150</f>
        <v>0</v>
      </c>
      <c r="Q1150" s="141">
        <v>0</v>
      </c>
      <c r="R1150" s="141">
        <f>Q1150*H1150</f>
        <v>0</v>
      </c>
      <c r="S1150" s="141">
        <v>0.0026</v>
      </c>
      <c r="T1150" s="142">
        <f>S1150*H1150</f>
        <v>0.09022000000000001</v>
      </c>
      <c r="AR1150" s="143" t="s">
        <v>368</v>
      </c>
      <c r="AT1150" s="143" t="s">
        <v>212</v>
      </c>
      <c r="AU1150" s="143" t="s">
        <v>83</v>
      </c>
      <c r="AY1150" s="18" t="s">
        <v>210</v>
      </c>
      <c r="BE1150" s="144">
        <f>IF(N1150="základní",J1150,0)</f>
        <v>0</v>
      </c>
      <c r="BF1150" s="144">
        <f>IF(N1150="snížená",J1150,0)</f>
        <v>0</v>
      </c>
      <c r="BG1150" s="144">
        <f>IF(N1150="zákl. přenesená",J1150,0)</f>
        <v>0</v>
      </c>
      <c r="BH1150" s="144">
        <f>IF(N1150="sníž. přenesená",J1150,0)</f>
        <v>0</v>
      </c>
      <c r="BI1150" s="144">
        <f>IF(N1150="nulová",J1150,0)</f>
        <v>0</v>
      </c>
      <c r="BJ1150" s="18" t="s">
        <v>81</v>
      </c>
      <c r="BK1150" s="144">
        <f>ROUND(I1150*H1150,2)</f>
        <v>0</v>
      </c>
      <c r="BL1150" s="18" t="s">
        <v>368</v>
      </c>
      <c r="BM1150" s="143" t="s">
        <v>1368</v>
      </c>
    </row>
    <row r="1151" spans="2:47" s="1" customFormat="1" ht="11.25">
      <c r="B1151" s="33"/>
      <c r="D1151" s="145" t="s">
        <v>219</v>
      </c>
      <c r="F1151" s="146" t="s">
        <v>1369</v>
      </c>
      <c r="I1151" s="147"/>
      <c r="L1151" s="33"/>
      <c r="M1151" s="148"/>
      <c r="T1151" s="54"/>
      <c r="AT1151" s="18" t="s">
        <v>219</v>
      </c>
      <c r="AU1151" s="18" t="s">
        <v>83</v>
      </c>
    </row>
    <row r="1152" spans="2:51" s="13" customFormat="1" ht="11.25">
      <c r="B1152" s="156"/>
      <c r="D1152" s="150" t="s">
        <v>221</v>
      </c>
      <c r="E1152" s="157" t="s">
        <v>19</v>
      </c>
      <c r="F1152" s="158" t="s">
        <v>1370</v>
      </c>
      <c r="H1152" s="159">
        <v>34.7</v>
      </c>
      <c r="I1152" s="160"/>
      <c r="L1152" s="156"/>
      <c r="M1152" s="161"/>
      <c r="T1152" s="162"/>
      <c r="AT1152" s="157" t="s">
        <v>221</v>
      </c>
      <c r="AU1152" s="157" t="s">
        <v>83</v>
      </c>
      <c r="AV1152" s="13" t="s">
        <v>83</v>
      </c>
      <c r="AW1152" s="13" t="s">
        <v>34</v>
      </c>
      <c r="AX1152" s="13" t="s">
        <v>81</v>
      </c>
      <c r="AY1152" s="157" t="s">
        <v>210</v>
      </c>
    </row>
    <row r="1153" spans="2:65" s="1" customFormat="1" ht="16.5" customHeight="1">
      <c r="B1153" s="33"/>
      <c r="C1153" s="132" t="s">
        <v>1371</v>
      </c>
      <c r="D1153" s="132" t="s">
        <v>212</v>
      </c>
      <c r="E1153" s="133" t="s">
        <v>1372</v>
      </c>
      <c r="F1153" s="134" t="s">
        <v>1373</v>
      </c>
      <c r="G1153" s="135" t="s">
        <v>417</v>
      </c>
      <c r="H1153" s="136">
        <v>18</v>
      </c>
      <c r="I1153" s="137"/>
      <c r="J1153" s="138">
        <f>ROUND(I1153*H1153,2)</f>
        <v>0</v>
      </c>
      <c r="K1153" s="134" t="s">
        <v>216</v>
      </c>
      <c r="L1153" s="33"/>
      <c r="M1153" s="139" t="s">
        <v>19</v>
      </c>
      <c r="N1153" s="140" t="s">
        <v>45</v>
      </c>
      <c r="P1153" s="141">
        <f>O1153*H1153</f>
        <v>0</v>
      </c>
      <c r="Q1153" s="141">
        <v>0</v>
      </c>
      <c r="R1153" s="141">
        <f>Q1153*H1153</f>
        <v>0</v>
      </c>
      <c r="S1153" s="141">
        <v>0.01213</v>
      </c>
      <c r="T1153" s="142">
        <f>S1153*H1153</f>
        <v>0.21834</v>
      </c>
      <c r="AR1153" s="143" t="s">
        <v>368</v>
      </c>
      <c r="AT1153" s="143" t="s">
        <v>212</v>
      </c>
      <c r="AU1153" s="143" t="s">
        <v>83</v>
      </c>
      <c r="AY1153" s="18" t="s">
        <v>210</v>
      </c>
      <c r="BE1153" s="144">
        <f>IF(N1153="základní",J1153,0)</f>
        <v>0</v>
      </c>
      <c r="BF1153" s="144">
        <f>IF(N1153="snížená",J1153,0)</f>
        <v>0</v>
      </c>
      <c r="BG1153" s="144">
        <f>IF(N1153="zákl. přenesená",J1153,0)</f>
        <v>0</v>
      </c>
      <c r="BH1153" s="144">
        <f>IF(N1153="sníž. přenesená",J1153,0)</f>
        <v>0</v>
      </c>
      <c r="BI1153" s="144">
        <f>IF(N1153="nulová",J1153,0)</f>
        <v>0</v>
      </c>
      <c r="BJ1153" s="18" t="s">
        <v>81</v>
      </c>
      <c r="BK1153" s="144">
        <f>ROUND(I1153*H1153,2)</f>
        <v>0</v>
      </c>
      <c r="BL1153" s="18" t="s">
        <v>368</v>
      </c>
      <c r="BM1153" s="143" t="s">
        <v>1374</v>
      </c>
    </row>
    <row r="1154" spans="2:47" s="1" customFormat="1" ht="11.25">
      <c r="B1154" s="33"/>
      <c r="D1154" s="145" t="s">
        <v>219</v>
      </c>
      <c r="F1154" s="146" t="s">
        <v>1375</v>
      </c>
      <c r="I1154" s="147"/>
      <c r="L1154" s="33"/>
      <c r="M1154" s="148"/>
      <c r="T1154" s="54"/>
      <c r="AT1154" s="18" t="s">
        <v>219</v>
      </c>
      <c r="AU1154" s="18" t="s">
        <v>83</v>
      </c>
    </row>
    <row r="1155" spans="2:51" s="12" customFormat="1" ht="11.25">
      <c r="B1155" s="149"/>
      <c r="D1155" s="150" t="s">
        <v>221</v>
      </c>
      <c r="E1155" s="151" t="s">
        <v>19</v>
      </c>
      <c r="F1155" s="152" t="s">
        <v>852</v>
      </c>
      <c r="H1155" s="151" t="s">
        <v>19</v>
      </c>
      <c r="I1155" s="153"/>
      <c r="L1155" s="149"/>
      <c r="M1155" s="154"/>
      <c r="T1155" s="155"/>
      <c r="AT1155" s="151" t="s">
        <v>221</v>
      </c>
      <c r="AU1155" s="151" t="s">
        <v>83</v>
      </c>
      <c r="AV1155" s="12" t="s">
        <v>81</v>
      </c>
      <c r="AW1155" s="12" t="s">
        <v>34</v>
      </c>
      <c r="AX1155" s="12" t="s">
        <v>74</v>
      </c>
      <c r="AY1155" s="151" t="s">
        <v>210</v>
      </c>
    </row>
    <row r="1156" spans="2:51" s="12" customFormat="1" ht="11.25">
      <c r="B1156" s="149"/>
      <c r="D1156" s="150" t="s">
        <v>221</v>
      </c>
      <c r="E1156" s="151" t="s">
        <v>19</v>
      </c>
      <c r="F1156" s="152" t="s">
        <v>853</v>
      </c>
      <c r="H1156" s="151" t="s">
        <v>19</v>
      </c>
      <c r="I1156" s="153"/>
      <c r="L1156" s="149"/>
      <c r="M1156" s="154"/>
      <c r="T1156" s="155"/>
      <c r="AT1156" s="151" t="s">
        <v>221</v>
      </c>
      <c r="AU1156" s="151" t="s">
        <v>83</v>
      </c>
      <c r="AV1156" s="12" t="s">
        <v>81</v>
      </c>
      <c r="AW1156" s="12" t="s">
        <v>34</v>
      </c>
      <c r="AX1156" s="12" t="s">
        <v>74</v>
      </c>
      <c r="AY1156" s="151" t="s">
        <v>210</v>
      </c>
    </row>
    <row r="1157" spans="2:51" s="13" customFormat="1" ht="11.25">
      <c r="B1157" s="156"/>
      <c r="D1157" s="150" t="s">
        <v>221</v>
      </c>
      <c r="E1157" s="157" t="s">
        <v>19</v>
      </c>
      <c r="F1157" s="158" t="s">
        <v>1376</v>
      </c>
      <c r="H1157" s="159">
        <v>18</v>
      </c>
      <c r="I1157" s="160"/>
      <c r="L1157" s="156"/>
      <c r="M1157" s="161"/>
      <c r="T1157" s="162"/>
      <c r="AT1157" s="157" t="s">
        <v>221</v>
      </c>
      <c r="AU1157" s="157" t="s">
        <v>83</v>
      </c>
      <c r="AV1157" s="13" t="s">
        <v>83</v>
      </c>
      <c r="AW1157" s="13" t="s">
        <v>34</v>
      </c>
      <c r="AX1157" s="13" t="s">
        <v>81</v>
      </c>
      <c r="AY1157" s="157" t="s">
        <v>210</v>
      </c>
    </row>
    <row r="1158" spans="2:65" s="1" customFormat="1" ht="16.5" customHeight="1">
      <c r="B1158" s="33"/>
      <c r="C1158" s="132" t="s">
        <v>1377</v>
      </c>
      <c r="D1158" s="132" t="s">
        <v>212</v>
      </c>
      <c r="E1158" s="133" t="s">
        <v>1378</v>
      </c>
      <c r="F1158" s="134" t="s">
        <v>1379</v>
      </c>
      <c r="G1158" s="135" t="s">
        <v>417</v>
      </c>
      <c r="H1158" s="136">
        <v>21.2</v>
      </c>
      <c r="I1158" s="137"/>
      <c r="J1158" s="138">
        <f>ROUND(I1158*H1158,2)</f>
        <v>0</v>
      </c>
      <c r="K1158" s="134" t="s">
        <v>216</v>
      </c>
      <c r="L1158" s="33"/>
      <c r="M1158" s="139" t="s">
        <v>19</v>
      </c>
      <c r="N1158" s="140" t="s">
        <v>45</v>
      </c>
      <c r="P1158" s="141">
        <f>O1158*H1158</f>
        <v>0</v>
      </c>
      <c r="Q1158" s="141">
        <v>0</v>
      </c>
      <c r="R1158" s="141">
        <f>Q1158*H1158</f>
        <v>0</v>
      </c>
      <c r="S1158" s="141">
        <v>0.00394</v>
      </c>
      <c r="T1158" s="142">
        <f>S1158*H1158</f>
        <v>0.08352799999999999</v>
      </c>
      <c r="AR1158" s="143" t="s">
        <v>368</v>
      </c>
      <c r="AT1158" s="143" t="s">
        <v>212</v>
      </c>
      <c r="AU1158" s="143" t="s">
        <v>83</v>
      </c>
      <c r="AY1158" s="18" t="s">
        <v>210</v>
      </c>
      <c r="BE1158" s="144">
        <f>IF(N1158="základní",J1158,0)</f>
        <v>0</v>
      </c>
      <c r="BF1158" s="144">
        <f>IF(N1158="snížená",J1158,0)</f>
        <v>0</v>
      </c>
      <c r="BG1158" s="144">
        <f>IF(N1158="zákl. přenesená",J1158,0)</f>
        <v>0</v>
      </c>
      <c r="BH1158" s="144">
        <f>IF(N1158="sníž. přenesená",J1158,0)</f>
        <v>0</v>
      </c>
      <c r="BI1158" s="144">
        <f>IF(N1158="nulová",J1158,0)</f>
        <v>0</v>
      </c>
      <c r="BJ1158" s="18" t="s">
        <v>81</v>
      </c>
      <c r="BK1158" s="144">
        <f>ROUND(I1158*H1158,2)</f>
        <v>0</v>
      </c>
      <c r="BL1158" s="18" t="s">
        <v>368</v>
      </c>
      <c r="BM1158" s="143" t="s">
        <v>1380</v>
      </c>
    </row>
    <row r="1159" spans="2:47" s="1" customFormat="1" ht="11.25">
      <c r="B1159" s="33"/>
      <c r="D1159" s="145" t="s">
        <v>219</v>
      </c>
      <c r="F1159" s="146" t="s">
        <v>1381</v>
      </c>
      <c r="I1159" s="147"/>
      <c r="L1159" s="33"/>
      <c r="M1159" s="148"/>
      <c r="T1159" s="54"/>
      <c r="AT1159" s="18" t="s">
        <v>219</v>
      </c>
      <c r="AU1159" s="18" t="s">
        <v>83</v>
      </c>
    </row>
    <row r="1160" spans="2:51" s="13" customFormat="1" ht="11.25">
      <c r="B1160" s="156"/>
      <c r="D1160" s="150" t="s">
        <v>221</v>
      </c>
      <c r="E1160" s="157" t="s">
        <v>19</v>
      </c>
      <c r="F1160" s="158" t="s">
        <v>1382</v>
      </c>
      <c r="H1160" s="159">
        <v>7.4</v>
      </c>
      <c r="I1160" s="160"/>
      <c r="L1160" s="156"/>
      <c r="M1160" s="161"/>
      <c r="T1160" s="162"/>
      <c r="AT1160" s="157" t="s">
        <v>221</v>
      </c>
      <c r="AU1160" s="157" t="s">
        <v>83</v>
      </c>
      <c r="AV1160" s="13" t="s">
        <v>83</v>
      </c>
      <c r="AW1160" s="13" t="s">
        <v>34</v>
      </c>
      <c r="AX1160" s="13" t="s">
        <v>74</v>
      </c>
      <c r="AY1160" s="157" t="s">
        <v>210</v>
      </c>
    </row>
    <row r="1161" spans="2:51" s="13" customFormat="1" ht="11.25">
      <c r="B1161" s="156"/>
      <c r="D1161" s="150" t="s">
        <v>221</v>
      </c>
      <c r="E1161" s="157" t="s">
        <v>19</v>
      </c>
      <c r="F1161" s="158" t="s">
        <v>1383</v>
      </c>
      <c r="H1161" s="159">
        <v>4.2</v>
      </c>
      <c r="I1161" s="160"/>
      <c r="L1161" s="156"/>
      <c r="M1161" s="161"/>
      <c r="T1161" s="162"/>
      <c r="AT1161" s="157" t="s">
        <v>221</v>
      </c>
      <c r="AU1161" s="157" t="s">
        <v>83</v>
      </c>
      <c r="AV1161" s="13" t="s">
        <v>83</v>
      </c>
      <c r="AW1161" s="13" t="s">
        <v>34</v>
      </c>
      <c r="AX1161" s="13" t="s">
        <v>74</v>
      </c>
      <c r="AY1161" s="157" t="s">
        <v>210</v>
      </c>
    </row>
    <row r="1162" spans="2:51" s="13" customFormat="1" ht="11.25">
      <c r="B1162" s="156"/>
      <c r="D1162" s="150" t="s">
        <v>221</v>
      </c>
      <c r="E1162" s="157" t="s">
        <v>19</v>
      </c>
      <c r="F1162" s="158" t="s">
        <v>1384</v>
      </c>
      <c r="H1162" s="159">
        <v>3.2</v>
      </c>
      <c r="I1162" s="160"/>
      <c r="L1162" s="156"/>
      <c r="M1162" s="161"/>
      <c r="T1162" s="162"/>
      <c r="AT1162" s="157" t="s">
        <v>221</v>
      </c>
      <c r="AU1162" s="157" t="s">
        <v>83</v>
      </c>
      <c r="AV1162" s="13" t="s">
        <v>83</v>
      </c>
      <c r="AW1162" s="13" t="s">
        <v>34</v>
      </c>
      <c r="AX1162" s="13" t="s">
        <v>74</v>
      </c>
      <c r="AY1162" s="157" t="s">
        <v>210</v>
      </c>
    </row>
    <row r="1163" spans="2:51" s="13" customFormat="1" ht="11.25">
      <c r="B1163" s="156"/>
      <c r="D1163" s="150" t="s">
        <v>221</v>
      </c>
      <c r="E1163" s="157" t="s">
        <v>19</v>
      </c>
      <c r="F1163" s="158" t="s">
        <v>1385</v>
      </c>
      <c r="H1163" s="159">
        <v>3.8</v>
      </c>
      <c r="I1163" s="160"/>
      <c r="L1163" s="156"/>
      <c r="M1163" s="161"/>
      <c r="T1163" s="162"/>
      <c r="AT1163" s="157" t="s">
        <v>221</v>
      </c>
      <c r="AU1163" s="157" t="s">
        <v>83</v>
      </c>
      <c r="AV1163" s="13" t="s">
        <v>83</v>
      </c>
      <c r="AW1163" s="13" t="s">
        <v>34</v>
      </c>
      <c r="AX1163" s="13" t="s">
        <v>74</v>
      </c>
      <c r="AY1163" s="157" t="s">
        <v>210</v>
      </c>
    </row>
    <row r="1164" spans="2:51" s="13" customFormat="1" ht="11.25">
      <c r="B1164" s="156"/>
      <c r="D1164" s="150" t="s">
        <v>221</v>
      </c>
      <c r="E1164" s="157" t="s">
        <v>19</v>
      </c>
      <c r="F1164" s="158" t="s">
        <v>1386</v>
      </c>
      <c r="H1164" s="159">
        <v>2.6</v>
      </c>
      <c r="I1164" s="160"/>
      <c r="L1164" s="156"/>
      <c r="M1164" s="161"/>
      <c r="T1164" s="162"/>
      <c r="AT1164" s="157" t="s">
        <v>221</v>
      </c>
      <c r="AU1164" s="157" t="s">
        <v>83</v>
      </c>
      <c r="AV1164" s="13" t="s">
        <v>83</v>
      </c>
      <c r="AW1164" s="13" t="s">
        <v>34</v>
      </c>
      <c r="AX1164" s="13" t="s">
        <v>74</v>
      </c>
      <c r="AY1164" s="157" t="s">
        <v>210</v>
      </c>
    </row>
    <row r="1165" spans="2:51" s="15" customFormat="1" ht="11.25">
      <c r="B1165" s="170"/>
      <c r="D1165" s="150" t="s">
        <v>221</v>
      </c>
      <c r="E1165" s="171" t="s">
        <v>19</v>
      </c>
      <c r="F1165" s="172" t="s">
        <v>236</v>
      </c>
      <c r="H1165" s="173">
        <v>21.2</v>
      </c>
      <c r="I1165" s="174"/>
      <c r="L1165" s="170"/>
      <c r="M1165" s="175"/>
      <c r="T1165" s="176"/>
      <c r="AT1165" s="171" t="s">
        <v>221</v>
      </c>
      <c r="AU1165" s="171" t="s">
        <v>83</v>
      </c>
      <c r="AV1165" s="15" t="s">
        <v>217</v>
      </c>
      <c r="AW1165" s="15" t="s">
        <v>34</v>
      </c>
      <c r="AX1165" s="15" t="s">
        <v>81</v>
      </c>
      <c r="AY1165" s="171" t="s">
        <v>210</v>
      </c>
    </row>
    <row r="1166" spans="2:65" s="1" customFormat="1" ht="16.5" customHeight="1">
      <c r="B1166" s="33"/>
      <c r="C1166" s="132" t="s">
        <v>1387</v>
      </c>
      <c r="D1166" s="132" t="s">
        <v>212</v>
      </c>
      <c r="E1166" s="133" t="s">
        <v>1388</v>
      </c>
      <c r="F1166" s="134" t="s">
        <v>1389</v>
      </c>
      <c r="G1166" s="135" t="s">
        <v>417</v>
      </c>
      <c r="H1166" s="136">
        <v>30</v>
      </c>
      <c r="I1166" s="137"/>
      <c r="J1166" s="138">
        <f>ROUND(I1166*H1166,2)</f>
        <v>0</v>
      </c>
      <c r="K1166" s="134" t="s">
        <v>216</v>
      </c>
      <c r="L1166" s="33"/>
      <c r="M1166" s="139" t="s">
        <v>19</v>
      </c>
      <c r="N1166" s="140" t="s">
        <v>45</v>
      </c>
      <c r="P1166" s="141">
        <f>O1166*H1166</f>
        <v>0</v>
      </c>
      <c r="Q1166" s="141">
        <v>0.00187</v>
      </c>
      <c r="R1166" s="141">
        <f>Q1166*H1166</f>
        <v>0.0561</v>
      </c>
      <c r="S1166" s="141">
        <v>0</v>
      </c>
      <c r="T1166" s="142">
        <f>S1166*H1166</f>
        <v>0</v>
      </c>
      <c r="AR1166" s="143" t="s">
        <v>368</v>
      </c>
      <c r="AT1166" s="143" t="s">
        <v>212</v>
      </c>
      <c r="AU1166" s="143" t="s">
        <v>83</v>
      </c>
      <c r="AY1166" s="18" t="s">
        <v>210</v>
      </c>
      <c r="BE1166" s="144">
        <f>IF(N1166="základní",J1166,0)</f>
        <v>0</v>
      </c>
      <c r="BF1166" s="144">
        <f>IF(N1166="snížená",J1166,0)</f>
        <v>0</v>
      </c>
      <c r="BG1166" s="144">
        <f>IF(N1166="zákl. přenesená",J1166,0)</f>
        <v>0</v>
      </c>
      <c r="BH1166" s="144">
        <f>IF(N1166="sníž. přenesená",J1166,0)</f>
        <v>0</v>
      </c>
      <c r="BI1166" s="144">
        <f>IF(N1166="nulová",J1166,0)</f>
        <v>0</v>
      </c>
      <c r="BJ1166" s="18" t="s">
        <v>81</v>
      </c>
      <c r="BK1166" s="144">
        <f>ROUND(I1166*H1166,2)</f>
        <v>0</v>
      </c>
      <c r="BL1166" s="18" t="s">
        <v>368</v>
      </c>
      <c r="BM1166" s="143" t="s">
        <v>1390</v>
      </c>
    </row>
    <row r="1167" spans="2:47" s="1" customFormat="1" ht="11.25">
      <c r="B1167" s="33"/>
      <c r="D1167" s="145" t="s">
        <v>219</v>
      </c>
      <c r="F1167" s="146" t="s">
        <v>1391</v>
      </c>
      <c r="I1167" s="147"/>
      <c r="L1167" s="33"/>
      <c r="M1167" s="148"/>
      <c r="T1167" s="54"/>
      <c r="AT1167" s="18" t="s">
        <v>219</v>
      </c>
      <c r="AU1167" s="18" t="s">
        <v>83</v>
      </c>
    </row>
    <row r="1168" spans="2:51" s="12" customFormat="1" ht="11.25">
      <c r="B1168" s="149"/>
      <c r="D1168" s="150" t="s">
        <v>221</v>
      </c>
      <c r="E1168" s="151" t="s">
        <v>19</v>
      </c>
      <c r="F1168" s="152" t="s">
        <v>852</v>
      </c>
      <c r="H1168" s="151" t="s">
        <v>19</v>
      </c>
      <c r="I1168" s="153"/>
      <c r="L1168" s="149"/>
      <c r="M1168" s="154"/>
      <c r="T1168" s="155"/>
      <c r="AT1168" s="151" t="s">
        <v>221</v>
      </c>
      <c r="AU1168" s="151" t="s">
        <v>83</v>
      </c>
      <c r="AV1168" s="12" t="s">
        <v>81</v>
      </c>
      <c r="AW1168" s="12" t="s">
        <v>34</v>
      </c>
      <c r="AX1168" s="12" t="s">
        <v>74</v>
      </c>
      <c r="AY1168" s="151" t="s">
        <v>210</v>
      </c>
    </row>
    <row r="1169" spans="2:51" s="12" customFormat="1" ht="11.25">
      <c r="B1169" s="149"/>
      <c r="D1169" s="150" t="s">
        <v>221</v>
      </c>
      <c r="E1169" s="151" t="s">
        <v>19</v>
      </c>
      <c r="F1169" s="152" t="s">
        <v>853</v>
      </c>
      <c r="H1169" s="151" t="s">
        <v>19</v>
      </c>
      <c r="I1169" s="153"/>
      <c r="L1169" s="149"/>
      <c r="M1169" s="154"/>
      <c r="T1169" s="155"/>
      <c r="AT1169" s="151" t="s">
        <v>221</v>
      </c>
      <c r="AU1169" s="151" t="s">
        <v>83</v>
      </c>
      <c r="AV1169" s="12" t="s">
        <v>81</v>
      </c>
      <c r="AW1169" s="12" t="s">
        <v>34</v>
      </c>
      <c r="AX1169" s="12" t="s">
        <v>74</v>
      </c>
      <c r="AY1169" s="151" t="s">
        <v>210</v>
      </c>
    </row>
    <row r="1170" spans="2:51" s="12" customFormat="1" ht="11.25">
      <c r="B1170" s="149"/>
      <c r="D1170" s="150" t="s">
        <v>221</v>
      </c>
      <c r="E1170" s="151" t="s">
        <v>19</v>
      </c>
      <c r="F1170" s="152" t="s">
        <v>1392</v>
      </c>
      <c r="H1170" s="151" t="s">
        <v>19</v>
      </c>
      <c r="I1170" s="153"/>
      <c r="L1170" s="149"/>
      <c r="M1170" s="154"/>
      <c r="T1170" s="155"/>
      <c r="AT1170" s="151" t="s">
        <v>221</v>
      </c>
      <c r="AU1170" s="151" t="s">
        <v>83</v>
      </c>
      <c r="AV1170" s="12" t="s">
        <v>81</v>
      </c>
      <c r="AW1170" s="12" t="s">
        <v>34</v>
      </c>
      <c r="AX1170" s="12" t="s">
        <v>74</v>
      </c>
      <c r="AY1170" s="151" t="s">
        <v>210</v>
      </c>
    </row>
    <row r="1171" spans="2:51" s="13" customFormat="1" ht="11.25">
      <c r="B1171" s="156"/>
      <c r="D1171" s="150" t="s">
        <v>221</v>
      </c>
      <c r="E1171" s="157" t="s">
        <v>19</v>
      </c>
      <c r="F1171" s="158" t="s">
        <v>1393</v>
      </c>
      <c r="H1171" s="159">
        <v>30</v>
      </c>
      <c r="I1171" s="160"/>
      <c r="L1171" s="156"/>
      <c r="M1171" s="161"/>
      <c r="T1171" s="162"/>
      <c r="AT1171" s="157" t="s">
        <v>221</v>
      </c>
      <c r="AU1171" s="157" t="s">
        <v>83</v>
      </c>
      <c r="AV1171" s="13" t="s">
        <v>83</v>
      </c>
      <c r="AW1171" s="13" t="s">
        <v>34</v>
      </c>
      <c r="AX1171" s="13" t="s">
        <v>81</v>
      </c>
      <c r="AY1171" s="157" t="s">
        <v>210</v>
      </c>
    </row>
    <row r="1172" spans="2:65" s="1" customFormat="1" ht="21.75" customHeight="1">
      <c r="B1172" s="33"/>
      <c r="C1172" s="132" t="s">
        <v>1394</v>
      </c>
      <c r="D1172" s="132" t="s">
        <v>212</v>
      </c>
      <c r="E1172" s="133" t="s">
        <v>1395</v>
      </c>
      <c r="F1172" s="134" t="s">
        <v>1396</v>
      </c>
      <c r="G1172" s="135" t="s">
        <v>270</v>
      </c>
      <c r="H1172" s="136">
        <v>33.92</v>
      </c>
      <c r="I1172" s="137"/>
      <c r="J1172" s="138">
        <f>ROUND(I1172*H1172,2)</f>
        <v>0</v>
      </c>
      <c r="K1172" s="134" t="s">
        <v>216</v>
      </c>
      <c r="L1172" s="33"/>
      <c r="M1172" s="139" t="s">
        <v>19</v>
      </c>
      <c r="N1172" s="140" t="s">
        <v>45</v>
      </c>
      <c r="P1172" s="141">
        <f>O1172*H1172</f>
        <v>0</v>
      </c>
      <c r="Q1172" s="141">
        <v>0.00512</v>
      </c>
      <c r="R1172" s="141">
        <f>Q1172*H1172</f>
        <v>0.17367040000000003</v>
      </c>
      <c r="S1172" s="141">
        <v>0</v>
      </c>
      <c r="T1172" s="142">
        <f>S1172*H1172</f>
        <v>0</v>
      </c>
      <c r="AR1172" s="143" t="s">
        <v>368</v>
      </c>
      <c r="AT1172" s="143" t="s">
        <v>212</v>
      </c>
      <c r="AU1172" s="143" t="s">
        <v>83</v>
      </c>
      <c r="AY1172" s="18" t="s">
        <v>210</v>
      </c>
      <c r="BE1172" s="144">
        <f>IF(N1172="základní",J1172,0)</f>
        <v>0</v>
      </c>
      <c r="BF1172" s="144">
        <f>IF(N1172="snížená",J1172,0)</f>
        <v>0</v>
      </c>
      <c r="BG1172" s="144">
        <f>IF(N1172="zákl. přenesená",J1172,0)</f>
        <v>0</v>
      </c>
      <c r="BH1172" s="144">
        <f>IF(N1172="sníž. přenesená",J1172,0)</f>
        <v>0</v>
      </c>
      <c r="BI1172" s="144">
        <f>IF(N1172="nulová",J1172,0)</f>
        <v>0</v>
      </c>
      <c r="BJ1172" s="18" t="s">
        <v>81</v>
      </c>
      <c r="BK1172" s="144">
        <f>ROUND(I1172*H1172,2)</f>
        <v>0</v>
      </c>
      <c r="BL1172" s="18" t="s">
        <v>368</v>
      </c>
      <c r="BM1172" s="143" t="s">
        <v>1397</v>
      </c>
    </row>
    <row r="1173" spans="2:47" s="1" customFormat="1" ht="11.25">
      <c r="B1173" s="33"/>
      <c r="D1173" s="145" t="s">
        <v>219</v>
      </c>
      <c r="F1173" s="146" t="s">
        <v>1398</v>
      </c>
      <c r="I1173" s="147"/>
      <c r="L1173" s="33"/>
      <c r="M1173" s="148"/>
      <c r="T1173" s="54"/>
      <c r="AT1173" s="18" t="s">
        <v>219</v>
      </c>
      <c r="AU1173" s="18" t="s">
        <v>83</v>
      </c>
    </row>
    <row r="1174" spans="2:51" s="12" customFormat="1" ht="11.25">
      <c r="B1174" s="149"/>
      <c r="D1174" s="150" t="s">
        <v>221</v>
      </c>
      <c r="E1174" s="151" t="s">
        <v>19</v>
      </c>
      <c r="F1174" s="152" t="s">
        <v>852</v>
      </c>
      <c r="H1174" s="151" t="s">
        <v>19</v>
      </c>
      <c r="I1174" s="153"/>
      <c r="L1174" s="149"/>
      <c r="M1174" s="154"/>
      <c r="T1174" s="155"/>
      <c r="AT1174" s="151" t="s">
        <v>221</v>
      </c>
      <c r="AU1174" s="151" t="s">
        <v>83</v>
      </c>
      <c r="AV1174" s="12" t="s">
        <v>81</v>
      </c>
      <c r="AW1174" s="12" t="s">
        <v>34</v>
      </c>
      <c r="AX1174" s="12" t="s">
        <v>74</v>
      </c>
      <c r="AY1174" s="151" t="s">
        <v>210</v>
      </c>
    </row>
    <row r="1175" spans="2:51" s="12" customFormat="1" ht="11.25">
      <c r="B1175" s="149"/>
      <c r="D1175" s="150" t="s">
        <v>221</v>
      </c>
      <c r="E1175" s="151" t="s">
        <v>19</v>
      </c>
      <c r="F1175" s="152" t="s">
        <v>853</v>
      </c>
      <c r="H1175" s="151" t="s">
        <v>19</v>
      </c>
      <c r="I1175" s="153"/>
      <c r="L1175" s="149"/>
      <c r="M1175" s="154"/>
      <c r="T1175" s="155"/>
      <c r="AT1175" s="151" t="s">
        <v>221</v>
      </c>
      <c r="AU1175" s="151" t="s">
        <v>83</v>
      </c>
      <c r="AV1175" s="12" t="s">
        <v>81</v>
      </c>
      <c r="AW1175" s="12" t="s">
        <v>34</v>
      </c>
      <c r="AX1175" s="12" t="s">
        <v>74</v>
      </c>
      <c r="AY1175" s="151" t="s">
        <v>210</v>
      </c>
    </row>
    <row r="1176" spans="2:51" s="13" customFormat="1" ht="11.25">
      <c r="B1176" s="156"/>
      <c r="D1176" s="150" t="s">
        <v>221</v>
      </c>
      <c r="E1176" s="157" t="s">
        <v>19</v>
      </c>
      <c r="F1176" s="158" t="s">
        <v>1399</v>
      </c>
      <c r="H1176" s="159">
        <v>33.92</v>
      </c>
      <c r="I1176" s="160"/>
      <c r="L1176" s="156"/>
      <c r="M1176" s="161"/>
      <c r="T1176" s="162"/>
      <c r="AT1176" s="157" t="s">
        <v>221</v>
      </c>
      <c r="AU1176" s="157" t="s">
        <v>83</v>
      </c>
      <c r="AV1176" s="13" t="s">
        <v>83</v>
      </c>
      <c r="AW1176" s="13" t="s">
        <v>34</v>
      </c>
      <c r="AX1176" s="13" t="s">
        <v>81</v>
      </c>
      <c r="AY1176" s="157" t="s">
        <v>210</v>
      </c>
    </row>
    <row r="1177" spans="2:65" s="1" customFormat="1" ht="16.5" customHeight="1">
      <c r="B1177" s="33"/>
      <c r="C1177" s="132" t="s">
        <v>1400</v>
      </c>
      <c r="D1177" s="132" t="s">
        <v>212</v>
      </c>
      <c r="E1177" s="133" t="s">
        <v>1401</v>
      </c>
      <c r="F1177" s="134" t="s">
        <v>1402</v>
      </c>
      <c r="G1177" s="135" t="s">
        <v>270</v>
      </c>
      <c r="H1177" s="136">
        <v>8.35</v>
      </c>
      <c r="I1177" s="137"/>
      <c r="J1177" s="138">
        <f>ROUND(I1177*H1177,2)</f>
        <v>0</v>
      </c>
      <c r="K1177" s="134" t="s">
        <v>216</v>
      </c>
      <c r="L1177" s="33"/>
      <c r="M1177" s="139" t="s">
        <v>19</v>
      </c>
      <c r="N1177" s="140" t="s">
        <v>45</v>
      </c>
      <c r="P1177" s="141">
        <f>O1177*H1177</f>
        <v>0</v>
      </c>
      <c r="Q1177" s="141">
        <v>0.00637</v>
      </c>
      <c r="R1177" s="141">
        <f>Q1177*H1177</f>
        <v>0.053189499999999994</v>
      </c>
      <c r="S1177" s="141">
        <v>0</v>
      </c>
      <c r="T1177" s="142">
        <f>S1177*H1177</f>
        <v>0</v>
      </c>
      <c r="AR1177" s="143" t="s">
        <v>368</v>
      </c>
      <c r="AT1177" s="143" t="s">
        <v>212</v>
      </c>
      <c r="AU1177" s="143" t="s">
        <v>83</v>
      </c>
      <c r="AY1177" s="18" t="s">
        <v>210</v>
      </c>
      <c r="BE1177" s="144">
        <f>IF(N1177="základní",J1177,0)</f>
        <v>0</v>
      </c>
      <c r="BF1177" s="144">
        <f>IF(N1177="snížená",J1177,0)</f>
        <v>0</v>
      </c>
      <c r="BG1177" s="144">
        <f>IF(N1177="zákl. přenesená",J1177,0)</f>
        <v>0</v>
      </c>
      <c r="BH1177" s="144">
        <f>IF(N1177="sníž. přenesená",J1177,0)</f>
        <v>0</v>
      </c>
      <c r="BI1177" s="144">
        <f>IF(N1177="nulová",J1177,0)</f>
        <v>0</v>
      </c>
      <c r="BJ1177" s="18" t="s">
        <v>81</v>
      </c>
      <c r="BK1177" s="144">
        <f>ROUND(I1177*H1177,2)</f>
        <v>0</v>
      </c>
      <c r="BL1177" s="18" t="s">
        <v>368</v>
      </c>
      <c r="BM1177" s="143" t="s">
        <v>1403</v>
      </c>
    </row>
    <row r="1178" spans="2:47" s="1" customFormat="1" ht="11.25">
      <c r="B1178" s="33"/>
      <c r="D1178" s="145" t="s">
        <v>219</v>
      </c>
      <c r="F1178" s="146" t="s">
        <v>1404</v>
      </c>
      <c r="I1178" s="147"/>
      <c r="L1178" s="33"/>
      <c r="M1178" s="148"/>
      <c r="T1178" s="54"/>
      <c r="AT1178" s="18" t="s">
        <v>219</v>
      </c>
      <c r="AU1178" s="18" t="s">
        <v>83</v>
      </c>
    </row>
    <row r="1179" spans="2:51" s="12" customFormat="1" ht="11.25">
      <c r="B1179" s="149"/>
      <c r="D1179" s="150" t="s">
        <v>221</v>
      </c>
      <c r="E1179" s="151" t="s">
        <v>19</v>
      </c>
      <c r="F1179" s="152" t="s">
        <v>852</v>
      </c>
      <c r="H1179" s="151" t="s">
        <v>19</v>
      </c>
      <c r="I1179" s="153"/>
      <c r="L1179" s="149"/>
      <c r="M1179" s="154"/>
      <c r="T1179" s="155"/>
      <c r="AT1179" s="151" t="s">
        <v>221</v>
      </c>
      <c r="AU1179" s="151" t="s">
        <v>83</v>
      </c>
      <c r="AV1179" s="12" t="s">
        <v>81</v>
      </c>
      <c r="AW1179" s="12" t="s">
        <v>34</v>
      </c>
      <c r="AX1179" s="12" t="s">
        <v>74</v>
      </c>
      <c r="AY1179" s="151" t="s">
        <v>210</v>
      </c>
    </row>
    <row r="1180" spans="2:51" s="12" customFormat="1" ht="11.25">
      <c r="B1180" s="149"/>
      <c r="D1180" s="150" t="s">
        <v>221</v>
      </c>
      <c r="E1180" s="151" t="s">
        <v>19</v>
      </c>
      <c r="F1180" s="152" t="s">
        <v>853</v>
      </c>
      <c r="H1180" s="151" t="s">
        <v>19</v>
      </c>
      <c r="I1180" s="153"/>
      <c r="L1180" s="149"/>
      <c r="M1180" s="154"/>
      <c r="T1180" s="155"/>
      <c r="AT1180" s="151" t="s">
        <v>221</v>
      </c>
      <c r="AU1180" s="151" t="s">
        <v>83</v>
      </c>
      <c r="AV1180" s="12" t="s">
        <v>81</v>
      </c>
      <c r="AW1180" s="12" t="s">
        <v>34</v>
      </c>
      <c r="AX1180" s="12" t="s">
        <v>74</v>
      </c>
      <c r="AY1180" s="151" t="s">
        <v>210</v>
      </c>
    </row>
    <row r="1181" spans="2:51" s="12" customFormat="1" ht="11.25">
      <c r="B1181" s="149"/>
      <c r="D1181" s="150" t="s">
        <v>221</v>
      </c>
      <c r="E1181" s="151" t="s">
        <v>19</v>
      </c>
      <c r="F1181" s="152" t="s">
        <v>1405</v>
      </c>
      <c r="H1181" s="151" t="s">
        <v>19</v>
      </c>
      <c r="I1181" s="153"/>
      <c r="L1181" s="149"/>
      <c r="M1181" s="154"/>
      <c r="T1181" s="155"/>
      <c r="AT1181" s="151" t="s">
        <v>221</v>
      </c>
      <c r="AU1181" s="151" t="s">
        <v>83</v>
      </c>
      <c r="AV1181" s="12" t="s">
        <v>81</v>
      </c>
      <c r="AW1181" s="12" t="s">
        <v>34</v>
      </c>
      <c r="AX1181" s="12" t="s">
        <v>74</v>
      </c>
      <c r="AY1181" s="151" t="s">
        <v>210</v>
      </c>
    </row>
    <row r="1182" spans="2:51" s="13" customFormat="1" ht="11.25">
      <c r="B1182" s="156"/>
      <c r="D1182" s="150" t="s">
        <v>221</v>
      </c>
      <c r="E1182" s="157" t="s">
        <v>19</v>
      </c>
      <c r="F1182" s="158" t="s">
        <v>1406</v>
      </c>
      <c r="H1182" s="159">
        <v>0.451</v>
      </c>
      <c r="I1182" s="160"/>
      <c r="L1182" s="156"/>
      <c r="M1182" s="161"/>
      <c r="T1182" s="162"/>
      <c r="AT1182" s="157" t="s">
        <v>221</v>
      </c>
      <c r="AU1182" s="157" t="s">
        <v>83</v>
      </c>
      <c r="AV1182" s="13" t="s">
        <v>83</v>
      </c>
      <c r="AW1182" s="13" t="s">
        <v>34</v>
      </c>
      <c r="AX1182" s="13" t="s">
        <v>74</v>
      </c>
      <c r="AY1182" s="157" t="s">
        <v>210</v>
      </c>
    </row>
    <row r="1183" spans="2:51" s="13" customFormat="1" ht="11.25">
      <c r="B1183" s="156"/>
      <c r="D1183" s="150" t="s">
        <v>221</v>
      </c>
      <c r="E1183" s="157" t="s">
        <v>19</v>
      </c>
      <c r="F1183" s="158" t="s">
        <v>1407</v>
      </c>
      <c r="H1183" s="159">
        <v>1.049</v>
      </c>
      <c r="I1183" s="160"/>
      <c r="L1183" s="156"/>
      <c r="M1183" s="161"/>
      <c r="T1183" s="162"/>
      <c r="AT1183" s="157" t="s">
        <v>221</v>
      </c>
      <c r="AU1183" s="157" t="s">
        <v>83</v>
      </c>
      <c r="AV1183" s="13" t="s">
        <v>83</v>
      </c>
      <c r="AW1183" s="13" t="s">
        <v>34</v>
      </c>
      <c r="AX1183" s="13" t="s">
        <v>74</v>
      </c>
      <c r="AY1183" s="157" t="s">
        <v>210</v>
      </c>
    </row>
    <row r="1184" spans="2:51" s="13" customFormat="1" ht="11.25">
      <c r="B1184" s="156"/>
      <c r="D1184" s="150" t="s">
        <v>221</v>
      </c>
      <c r="E1184" s="157" t="s">
        <v>19</v>
      </c>
      <c r="F1184" s="158" t="s">
        <v>1408</v>
      </c>
      <c r="H1184" s="159">
        <v>3.933</v>
      </c>
      <c r="I1184" s="160"/>
      <c r="L1184" s="156"/>
      <c r="M1184" s="161"/>
      <c r="T1184" s="162"/>
      <c r="AT1184" s="157" t="s">
        <v>221</v>
      </c>
      <c r="AU1184" s="157" t="s">
        <v>83</v>
      </c>
      <c r="AV1184" s="13" t="s">
        <v>83</v>
      </c>
      <c r="AW1184" s="13" t="s">
        <v>34</v>
      </c>
      <c r="AX1184" s="13" t="s">
        <v>74</v>
      </c>
      <c r="AY1184" s="157" t="s">
        <v>210</v>
      </c>
    </row>
    <row r="1185" spans="2:51" s="13" customFormat="1" ht="11.25">
      <c r="B1185" s="156"/>
      <c r="D1185" s="150" t="s">
        <v>221</v>
      </c>
      <c r="E1185" s="157" t="s">
        <v>19</v>
      </c>
      <c r="F1185" s="158" t="s">
        <v>1409</v>
      </c>
      <c r="H1185" s="159">
        <v>0.414</v>
      </c>
      <c r="I1185" s="160"/>
      <c r="L1185" s="156"/>
      <c r="M1185" s="161"/>
      <c r="T1185" s="162"/>
      <c r="AT1185" s="157" t="s">
        <v>221</v>
      </c>
      <c r="AU1185" s="157" t="s">
        <v>83</v>
      </c>
      <c r="AV1185" s="13" t="s">
        <v>83</v>
      </c>
      <c r="AW1185" s="13" t="s">
        <v>34</v>
      </c>
      <c r="AX1185" s="13" t="s">
        <v>74</v>
      </c>
      <c r="AY1185" s="157" t="s">
        <v>210</v>
      </c>
    </row>
    <row r="1186" spans="2:51" s="13" customFormat="1" ht="11.25">
      <c r="B1186" s="156"/>
      <c r="D1186" s="150" t="s">
        <v>221</v>
      </c>
      <c r="E1186" s="157" t="s">
        <v>19</v>
      </c>
      <c r="F1186" s="158" t="s">
        <v>1410</v>
      </c>
      <c r="H1186" s="159">
        <v>0.514</v>
      </c>
      <c r="I1186" s="160"/>
      <c r="L1186" s="156"/>
      <c r="M1186" s="161"/>
      <c r="T1186" s="162"/>
      <c r="AT1186" s="157" t="s">
        <v>221</v>
      </c>
      <c r="AU1186" s="157" t="s">
        <v>83</v>
      </c>
      <c r="AV1186" s="13" t="s">
        <v>83</v>
      </c>
      <c r="AW1186" s="13" t="s">
        <v>34</v>
      </c>
      <c r="AX1186" s="13" t="s">
        <v>74</v>
      </c>
      <c r="AY1186" s="157" t="s">
        <v>210</v>
      </c>
    </row>
    <row r="1187" spans="2:51" s="13" customFormat="1" ht="11.25">
      <c r="B1187" s="156"/>
      <c r="D1187" s="150" t="s">
        <v>221</v>
      </c>
      <c r="E1187" s="157" t="s">
        <v>19</v>
      </c>
      <c r="F1187" s="158" t="s">
        <v>1411</v>
      </c>
      <c r="H1187" s="159">
        <v>1.01</v>
      </c>
      <c r="I1187" s="160"/>
      <c r="L1187" s="156"/>
      <c r="M1187" s="161"/>
      <c r="T1187" s="162"/>
      <c r="AT1187" s="157" t="s">
        <v>221</v>
      </c>
      <c r="AU1187" s="157" t="s">
        <v>83</v>
      </c>
      <c r="AV1187" s="13" t="s">
        <v>83</v>
      </c>
      <c r="AW1187" s="13" t="s">
        <v>34</v>
      </c>
      <c r="AX1187" s="13" t="s">
        <v>74</v>
      </c>
      <c r="AY1187" s="157" t="s">
        <v>210</v>
      </c>
    </row>
    <row r="1188" spans="2:51" s="13" customFormat="1" ht="11.25">
      <c r="B1188" s="156"/>
      <c r="D1188" s="150" t="s">
        <v>221</v>
      </c>
      <c r="E1188" s="157" t="s">
        <v>19</v>
      </c>
      <c r="F1188" s="158" t="s">
        <v>1412</v>
      </c>
      <c r="H1188" s="159">
        <v>0.437</v>
      </c>
      <c r="I1188" s="160"/>
      <c r="L1188" s="156"/>
      <c r="M1188" s="161"/>
      <c r="T1188" s="162"/>
      <c r="AT1188" s="157" t="s">
        <v>221</v>
      </c>
      <c r="AU1188" s="157" t="s">
        <v>83</v>
      </c>
      <c r="AV1188" s="13" t="s">
        <v>83</v>
      </c>
      <c r="AW1188" s="13" t="s">
        <v>34</v>
      </c>
      <c r="AX1188" s="13" t="s">
        <v>74</v>
      </c>
      <c r="AY1188" s="157" t="s">
        <v>210</v>
      </c>
    </row>
    <row r="1189" spans="2:51" s="13" customFormat="1" ht="11.25">
      <c r="B1189" s="156"/>
      <c r="D1189" s="150" t="s">
        <v>221</v>
      </c>
      <c r="E1189" s="157" t="s">
        <v>19</v>
      </c>
      <c r="F1189" s="158" t="s">
        <v>1413</v>
      </c>
      <c r="H1189" s="159">
        <v>0.542</v>
      </c>
      <c r="I1189" s="160"/>
      <c r="L1189" s="156"/>
      <c r="M1189" s="161"/>
      <c r="T1189" s="162"/>
      <c r="AT1189" s="157" t="s">
        <v>221</v>
      </c>
      <c r="AU1189" s="157" t="s">
        <v>83</v>
      </c>
      <c r="AV1189" s="13" t="s">
        <v>83</v>
      </c>
      <c r="AW1189" s="13" t="s">
        <v>34</v>
      </c>
      <c r="AX1189" s="13" t="s">
        <v>74</v>
      </c>
      <c r="AY1189" s="157" t="s">
        <v>210</v>
      </c>
    </row>
    <row r="1190" spans="2:51" s="15" customFormat="1" ht="11.25">
      <c r="B1190" s="170"/>
      <c r="D1190" s="150" t="s">
        <v>221</v>
      </c>
      <c r="E1190" s="171" t="s">
        <v>19</v>
      </c>
      <c r="F1190" s="172" t="s">
        <v>236</v>
      </c>
      <c r="H1190" s="173">
        <v>8.35</v>
      </c>
      <c r="I1190" s="174"/>
      <c r="L1190" s="170"/>
      <c r="M1190" s="175"/>
      <c r="T1190" s="176"/>
      <c r="AT1190" s="171" t="s">
        <v>221</v>
      </c>
      <c r="AU1190" s="171" t="s">
        <v>83</v>
      </c>
      <c r="AV1190" s="15" t="s">
        <v>217</v>
      </c>
      <c r="AW1190" s="15" t="s">
        <v>34</v>
      </c>
      <c r="AX1190" s="15" t="s">
        <v>81</v>
      </c>
      <c r="AY1190" s="171" t="s">
        <v>210</v>
      </c>
    </row>
    <row r="1191" spans="2:65" s="1" customFormat="1" ht="21.75" customHeight="1">
      <c r="B1191" s="33"/>
      <c r="C1191" s="132" t="s">
        <v>1414</v>
      </c>
      <c r="D1191" s="132" t="s">
        <v>212</v>
      </c>
      <c r="E1191" s="133" t="s">
        <v>1415</v>
      </c>
      <c r="F1191" s="134" t="s">
        <v>1416</v>
      </c>
      <c r="G1191" s="135" t="s">
        <v>417</v>
      </c>
      <c r="H1191" s="136">
        <v>83.31</v>
      </c>
      <c r="I1191" s="137"/>
      <c r="J1191" s="138">
        <f>ROUND(I1191*H1191,2)</f>
        <v>0</v>
      </c>
      <c r="K1191" s="134" t="s">
        <v>216</v>
      </c>
      <c r="L1191" s="33"/>
      <c r="M1191" s="139" t="s">
        <v>19</v>
      </c>
      <c r="N1191" s="140" t="s">
        <v>45</v>
      </c>
      <c r="P1191" s="141">
        <f>O1191*H1191</f>
        <v>0</v>
      </c>
      <c r="Q1191" s="141">
        <v>0.0113</v>
      </c>
      <c r="R1191" s="141">
        <f>Q1191*H1191</f>
        <v>0.941403</v>
      </c>
      <c r="S1191" s="141">
        <v>0</v>
      </c>
      <c r="T1191" s="142">
        <f>S1191*H1191</f>
        <v>0</v>
      </c>
      <c r="AR1191" s="143" t="s">
        <v>368</v>
      </c>
      <c r="AT1191" s="143" t="s">
        <v>212</v>
      </c>
      <c r="AU1191" s="143" t="s">
        <v>83</v>
      </c>
      <c r="AY1191" s="18" t="s">
        <v>210</v>
      </c>
      <c r="BE1191" s="144">
        <f>IF(N1191="základní",J1191,0)</f>
        <v>0</v>
      </c>
      <c r="BF1191" s="144">
        <f>IF(N1191="snížená",J1191,0)</f>
        <v>0</v>
      </c>
      <c r="BG1191" s="144">
        <f>IF(N1191="zákl. přenesená",J1191,0)</f>
        <v>0</v>
      </c>
      <c r="BH1191" s="144">
        <f>IF(N1191="sníž. přenesená",J1191,0)</f>
        <v>0</v>
      </c>
      <c r="BI1191" s="144">
        <f>IF(N1191="nulová",J1191,0)</f>
        <v>0</v>
      </c>
      <c r="BJ1191" s="18" t="s">
        <v>81</v>
      </c>
      <c r="BK1191" s="144">
        <f>ROUND(I1191*H1191,2)</f>
        <v>0</v>
      </c>
      <c r="BL1191" s="18" t="s">
        <v>368</v>
      </c>
      <c r="BM1191" s="143" t="s">
        <v>1417</v>
      </c>
    </row>
    <row r="1192" spans="2:47" s="1" customFormat="1" ht="11.25">
      <c r="B1192" s="33"/>
      <c r="D1192" s="145" t="s">
        <v>219</v>
      </c>
      <c r="F1192" s="146" t="s">
        <v>1418</v>
      </c>
      <c r="I1192" s="147"/>
      <c r="L1192" s="33"/>
      <c r="M1192" s="148"/>
      <c r="T1192" s="54"/>
      <c r="AT1192" s="18" t="s">
        <v>219</v>
      </c>
      <c r="AU1192" s="18" t="s">
        <v>83</v>
      </c>
    </row>
    <row r="1193" spans="2:51" s="12" customFormat="1" ht="11.25">
      <c r="B1193" s="149"/>
      <c r="D1193" s="150" t="s">
        <v>221</v>
      </c>
      <c r="E1193" s="151" t="s">
        <v>19</v>
      </c>
      <c r="F1193" s="152" t="s">
        <v>1419</v>
      </c>
      <c r="H1193" s="151" t="s">
        <v>19</v>
      </c>
      <c r="I1193" s="153"/>
      <c r="L1193" s="149"/>
      <c r="M1193" s="154"/>
      <c r="T1193" s="155"/>
      <c r="AT1193" s="151" t="s">
        <v>221</v>
      </c>
      <c r="AU1193" s="151" t="s">
        <v>83</v>
      </c>
      <c r="AV1193" s="12" t="s">
        <v>81</v>
      </c>
      <c r="AW1193" s="12" t="s">
        <v>34</v>
      </c>
      <c r="AX1193" s="12" t="s">
        <v>74</v>
      </c>
      <c r="AY1193" s="151" t="s">
        <v>210</v>
      </c>
    </row>
    <row r="1194" spans="2:51" s="12" customFormat="1" ht="11.25">
      <c r="B1194" s="149"/>
      <c r="D1194" s="150" t="s">
        <v>221</v>
      </c>
      <c r="E1194" s="151" t="s">
        <v>19</v>
      </c>
      <c r="F1194" s="152" t="s">
        <v>853</v>
      </c>
      <c r="H1194" s="151" t="s">
        <v>19</v>
      </c>
      <c r="I1194" s="153"/>
      <c r="L1194" s="149"/>
      <c r="M1194" s="154"/>
      <c r="T1194" s="155"/>
      <c r="AT1194" s="151" t="s">
        <v>221</v>
      </c>
      <c r="AU1194" s="151" t="s">
        <v>83</v>
      </c>
      <c r="AV1194" s="12" t="s">
        <v>81</v>
      </c>
      <c r="AW1194" s="12" t="s">
        <v>34</v>
      </c>
      <c r="AX1194" s="12" t="s">
        <v>74</v>
      </c>
      <c r="AY1194" s="151" t="s">
        <v>210</v>
      </c>
    </row>
    <row r="1195" spans="2:51" s="13" customFormat="1" ht="11.25">
      <c r="B1195" s="156"/>
      <c r="D1195" s="150" t="s">
        <v>221</v>
      </c>
      <c r="E1195" s="157" t="s">
        <v>19</v>
      </c>
      <c r="F1195" s="158" t="s">
        <v>1420</v>
      </c>
      <c r="H1195" s="159">
        <v>17.36</v>
      </c>
      <c r="I1195" s="160"/>
      <c r="L1195" s="156"/>
      <c r="M1195" s="161"/>
      <c r="T1195" s="162"/>
      <c r="AT1195" s="157" t="s">
        <v>221</v>
      </c>
      <c r="AU1195" s="157" t="s">
        <v>83</v>
      </c>
      <c r="AV1195" s="13" t="s">
        <v>83</v>
      </c>
      <c r="AW1195" s="13" t="s">
        <v>34</v>
      </c>
      <c r="AX1195" s="13" t="s">
        <v>74</v>
      </c>
      <c r="AY1195" s="157" t="s">
        <v>210</v>
      </c>
    </row>
    <row r="1196" spans="2:51" s="13" customFormat="1" ht="11.25">
      <c r="B1196" s="156"/>
      <c r="D1196" s="150" t="s">
        <v>221</v>
      </c>
      <c r="E1196" s="157" t="s">
        <v>19</v>
      </c>
      <c r="F1196" s="158" t="s">
        <v>1421</v>
      </c>
      <c r="H1196" s="159">
        <v>1.5</v>
      </c>
      <c r="I1196" s="160"/>
      <c r="L1196" s="156"/>
      <c r="M1196" s="161"/>
      <c r="T1196" s="162"/>
      <c r="AT1196" s="157" t="s">
        <v>221</v>
      </c>
      <c r="AU1196" s="157" t="s">
        <v>83</v>
      </c>
      <c r="AV1196" s="13" t="s">
        <v>83</v>
      </c>
      <c r="AW1196" s="13" t="s">
        <v>34</v>
      </c>
      <c r="AX1196" s="13" t="s">
        <v>74</v>
      </c>
      <c r="AY1196" s="157" t="s">
        <v>210</v>
      </c>
    </row>
    <row r="1197" spans="2:51" s="13" customFormat="1" ht="11.25">
      <c r="B1197" s="156"/>
      <c r="D1197" s="150" t="s">
        <v>221</v>
      </c>
      <c r="E1197" s="157" t="s">
        <v>19</v>
      </c>
      <c r="F1197" s="158" t="s">
        <v>1422</v>
      </c>
      <c r="H1197" s="159">
        <v>35.2</v>
      </c>
      <c r="I1197" s="160"/>
      <c r="L1197" s="156"/>
      <c r="M1197" s="161"/>
      <c r="T1197" s="162"/>
      <c r="AT1197" s="157" t="s">
        <v>221</v>
      </c>
      <c r="AU1197" s="157" t="s">
        <v>83</v>
      </c>
      <c r="AV1197" s="13" t="s">
        <v>83</v>
      </c>
      <c r="AW1197" s="13" t="s">
        <v>34</v>
      </c>
      <c r="AX1197" s="13" t="s">
        <v>74</v>
      </c>
      <c r="AY1197" s="157" t="s">
        <v>210</v>
      </c>
    </row>
    <row r="1198" spans="2:51" s="13" customFormat="1" ht="11.25">
      <c r="B1198" s="156"/>
      <c r="D1198" s="150" t="s">
        <v>221</v>
      </c>
      <c r="E1198" s="157" t="s">
        <v>19</v>
      </c>
      <c r="F1198" s="158" t="s">
        <v>1423</v>
      </c>
      <c r="H1198" s="159">
        <v>4.25</v>
      </c>
      <c r="I1198" s="160"/>
      <c r="L1198" s="156"/>
      <c r="M1198" s="161"/>
      <c r="T1198" s="162"/>
      <c r="AT1198" s="157" t="s">
        <v>221</v>
      </c>
      <c r="AU1198" s="157" t="s">
        <v>83</v>
      </c>
      <c r="AV1198" s="13" t="s">
        <v>83</v>
      </c>
      <c r="AW1198" s="13" t="s">
        <v>34</v>
      </c>
      <c r="AX1198" s="13" t="s">
        <v>74</v>
      </c>
      <c r="AY1198" s="157" t="s">
        <v>210</v>
      </c>
    </row>
    <row r="1199" spans="2:51" s="13" customFormat="1" ht="11.25">
      <c r="B1199" s="156"/>
      <c r="D1199" s="150" t="s">
        <v>221</v>
      </c>
      <c r="E1199" s="157" t="s">
        <v>19</v>
      </c>
      <c r="F1199" s="158" t="s">
        <v>1424</v>
      </c>
      <c r="H1199" s="159">
        <v>4.3</v>
      </c>
      <c r="I1199" s="160"/>
      <c r="L1199" s="156"/>
      <c r="M1199" s="161"/>
      <c r="T1199" s="162"/>
      <c r="AT1199" s="157" t="s">
        <v>221</v>
      </c>
      <c r="AU1199" s="157" t="s">
        <v>83</v>
      </c>
      <c r="AV1199" s="13" t="s">
        <v>83</v>
      </c>
      <c r="AW1199" s="13" t="s">
        <v>34</v>
      </c>
      <c r="AX1199" s="13" t="s">
        <v>74</v>
      </c>
      <c r="AY1199" s="157" t="s">
        <v>210</v>
      </c>
    </row>
    <row r="1200" spans="2:51" s="13" customFormat="1" ht="11.25">
      <c r="B1200" s="156"/>
      <c r="D1200" s="150" t="s">
        <v>221</v>
      </c>
      <c r="E1200" s="157" t="s">
        <v>19</v>
      </c>
      <c r="F1200" s="158" t="s">
        <v>1425</v>
      </c>
      <c r="H1200" s="159">
        <v>5.8</v>
      </c>
      <c r="I1200" s="160"/>
      <c r="L1200" s="156"/>
      <c r="M1200" s="161"/>
      <c r="T1200" s="162"/>
      <c r="AT1200" s="157" t="s">
        <v>221</v>
      </c>
      <c r="AU1200" s="157" t="s">
        <v>83</v>
      </c>
      <c r="AV1200" s="13" t="s">
        <v>83</v>
      </c>
      <c r="AW1200" s="13" t="s">
        <v>34</v>
      </c>
      <c r="AX1200" s="13" t="s">
        <v>74</v>
      </c>
      <c r="AY1200" s="157" t="s">
        <v>210</v>
      </c>
    </row>
    <row r="1201" spans="2:51" s="13" customFormat="1" ht="11.25">
      <c r="B1201" s="156"/>
      <c r="D1201" s="150" t="s">
        <v>221</v>
      </c>
      <c r="E1201" s="157" t="s">
        <v>19</v>
      </c>
      <c r="F1201" s="158" t="s">
        <v>1426</v>
      </c>
      <c r="H1201" s="159">
        <v>5.6</v>
      </c>
      <c r="I1201" s="160"/>
      <c r="L1201" s="156"/>
      <c r="M1201" s="161"/>
      <c r="T1201" s="162"/>
      <c r="AT1201" s="157" t="s">
        <v>221</v>
      </c>
      <c r="AU1201" s="157" t="s">
        <v>83</v>
      </c>
      <c r="AV1201" s="13" t="s">
        <v>83</v>
      </c>
      <c r="AW1201" s="13" t="s">
        <v>34</v>
      </c>
      <c r="AX1201" s="13" t="s">
        <v>74</v>
      </c>
      <c r="AY1201" s="157" t="s">
        <v>210</v>
      </c>
    </row>
    <row r="1202" spans="2:51" s="13" customFormat="1" ht="11.25">
      <c r="B1202" s="156"/>
      <c r="D1202" s="150" t="s">
        <v>221</v>
      </c>
      <c r="E1202" s="157" t="s">
        <v>19</v>
      </c>
      <c r="F1202" s="158" t="s">
        <v>1427</v>
      </c>
      <c r="H1202" s="159">
        <v>8.05</v>
      </c>
      <c r="I1202" s="160"/>
      <c r="L1202" s="156"/>
      <c r="M1202" s="161"/>
      <c r="T1202" s="162"/>
      <c r="AT1202" s="157" t="s">
        <v>221</v>
      </c>
      <c r="AU1202" s="157" t="s">
        <v>83</v>
      </c>
      <c r="AV1202" s="13" t="s">
        <v>83</v>
      </c>
      <c r="AW1202" s="13" t="s">
        <v>34</v>
      </c>
      <c r="AX1202" s="13" t="s">
        <v>74</v>
      </c>
      <c r="AY1202" s="157" t="s">
        <v>210</v>
      </c>
    </row>
    <row r="1203" spans="2:51" s="13" customFormat="1" ht="11.25">
      <c r="B1203" s="156"/>
      <c r="D1203" s="150" t="s">
        <v>221</v>
      </c>
      <c r="E1203" s="157" t="s">
        <v>19</v>
      </c>
      <c r="F1203" s="158" t="s">
        <v>1428</v>
      </c>
      <c r="H1203" s="159">
        <v>1.25</v>
      </c>
      <c r="I1203" s="160"/>
      <c r="L1203" s="156"/>
      <c r="M1203" s="161"/>
      <c r="T1203" s="162"/>
      <c r="AT1203" s="157" t="s">
        <v>221</v>
      </c>
      <c r="AU1203" s="157" t="s">
        <v>83</v>
      </c>
      <c r="AV1203" s="13" t="s">
        <v>83</v>
      </c>
      <c r="AW1203" s="13" t="s">
        <v>34</v>
      </c>
      <c r="AX1203" s="13" t="s">
        <v>74</v>
      </c>
      <c r="AY1203" s="157" t="s">
        <v>210</v>
      </c>
    </row>
    <row r="1204" spans="2:51" s="15" customFormat="1" ht="11.25">
      <c r="B1204" s="170"/>
      <c r="D1204" s="150" t="s">
        <v>221</v>
      </c>
      <c r="E1204" s="171" t="s">
        <v>19</v>
      </c>
      <c r="F1204" s="172" t="s">
        <v>236</v>
      </c>
      <c r="H1204" s="173">
        <v>83.30999999999999</v>
      </c>
      <c r="I1204" s="174"/>
      <c r="L1204" s="170"/>
      <c r="M1204" s="175"/>
      <c r="T1204" s="176"/>
      <c r="AT1204" s="171" t="s">
        <v>221</v>
      </c>
      <c r="AU1204" s="171" t="s">
        <v>83</v>
      </c>
      <c r="AV1204" s="15" t="s">
        <v>217</v>
      </c>
      <c r="AW1204" s="15" t="s">
        <v>34</v>
      </c>
      <c r="AX1204" s="15" t="s">
        <v>81</v>
      </c>
      <c r="AY1204" s="171" t="s">
        <v>210</v>
      </c>
    </row>
    <row r="1205" spans="2:65" s="1" customFormat="1" ht="16.5" customHeight="1">
      <c r="B1205" s="33"/>
      <c r="C1205" s="132" t="s">
        <v>1429</v>
      </c>
      <c r="D1205" s="132" t="s">
        <v>212</v>
      </c>
      <c r="E1205" s="133" t="s">
        <v>1430</v>
      </c>
      <c r="F1205" s="134" t="s">
        <v>1431</v>
      </c>
      <c r="G1205" s="135" t="s">
        <v>1432</v>
      </c>
      <c r="H1205" s="136">
        <v>4.65</v>
      </c>
      <c r="I1205" s="137"/>
      <c r="J1205" s="138">
        <f>ROUND(I1205*H1205,2)</f>
        <v>0</v>
      </c>
      <c r="K1205" s="134" t="s">
        <v>296</v>
      </c>
      <c r="L1205" s="33"/>
      <c r="M1205" s="139" t="s">
        <v>19</v>
      </c>
      <c r="N1205" s="140" t="s">
        <v>45</v>
      </c>
      <c r="P1205" s="141">
        <f>O1205*H1205</f>
        <v>0</v>
      </c>
      <c r="Q1205" s="141">
        <v>0</v>
      </c>
      <c r="R1205" s="141">
        <f>Q1205*H1205</f>
        <v>0</v>
      </c>
      <c r="S1205" s="141">
        <v>0</v>
      </c>
      <c r="T1205" s="142">
        <f>S1205*H1205</f>
        <v>0</v>
      </c>
      <c r="AR1205" s="143" t="s">
        <v>368</v>
      </c>
      <c r="AT1205" s="143" t="s">
        <v>212</v>
      </c>
      <c r="AU1205" s="143" t="s">
        <v>83</v>
      </c>
      <c r="AY1205" s="18" t="s">
        <v>210</v>
      </c>
      <c r="BE1205" s="144">
        <f>IF(N1205="základní",J1205,0)</f>
        <v>0</v>
      </c>
      <c r="BF1205" s="144">
        <f>IF(N1205="snížená",J1205,0)</f>
        <v>0</v>
      </c>
      <c r="BG1205" s="144">
        <f>IF(N1205="zákl. přenesená",J1205,0)</f>
        <v>0</v>
      </c>
      <c r="BH1205" s="144">
        <f>IF(N1205="sníž. přenesená",J1205,0)</f>
        <v>0</v>
      </c>
      <c r="BI1205" s="144">
        <f>IF(N1205="nulová",J1205,0)</f>
        <v>0</v>
      </c>
      <c r="BJ1205" s="18" t="s">
        <v>81</v>
      </c>
      <c r="BK1205" s="144">
        <f>ROUND(I1205*H1205,2)</f>
        <v>0</v>
      </c>
      <c r="BL1205" s="18" t="s">
        <v>368</v>
      </c>
      <c r="BM1205" s="143" t="s">
        <v>1433</v>
      </c>
    </row>
    <row r="1206" spans="2:51" s="12" customFormat="1" ht="11.25">
      <c r="B1206" s="149"/>
      <c r="D1206" s="150" t="s">
        <v>221</v>
      </c>
      <c r="E1206" s="151" t="s">
        <v>19</v>
      </c>
      <c r="F1206" s="152" t="s">
        <v>1434</v>
      </c>
      <c r="H1206" s="151" t="s">
        <v>19</v>
      </c>
      <c r="I1206" s="153"/>
      <c r="L1206" s="149"/>
      <c r="M1206" s="154"/>
      <c r="T1206" s="155"/>
      <c r="AT1206" s="151" t="s">
        <v>221</v>
      </c>
      <c r="AU1206" s="151" t="s">
        <v>83</v>
      </c>
      <c r="AV1206" s="12" t="s">
        <v>81</v>
      </c>
      <c r="AW1206" s="12" t="s">
        <v>34</v>
      </c>
      <c r="AX1206" s="12" t="s">
        <v>74</v>
      </c>
      <c r="AY1206" s="151" t="s">
        <v>210</v>
      </c>
    </row>
    <row r="1207" spans="2:51" s="13" customFormat="1" ht="11.25">
      <c r="B1207" s="156"/>
      <c r="D1207" s="150" t="s">
        <v>221</v>
      </c>
      <c r="E1207" s="157" t="s">
        <v>19</v>
      </c>
      <c r="F1207" s="158" t="s">
        <v>1435</v>
      </c>
      <c r="H1207" s="159">
        <v>3.15</v>
      </c>
      <c r="I1207" s="160"/>
      <c r="L1207" s="156"/>
      <c r="M1207" s="161"/>
      <c r="T1207" s="162"/>
      <c r="AT1207" s="157" t="s">
        <v>221</v>
      </c>
      <c r="AU1207" s="157" t="s">
        <v>83</v>
      </c>
      <c r="AV1207" s="13" t="s">
        <v>83</v>
      </c>
      <c r="AW1207" s="13" t="s">
        <v>34</v>
      </c>
      <c r="AX1207" s="13" t="s">
        <v>74</v>
      </c>
      <c r="AY1207" s="157" t="s">
        <v>210</v>
      </c>
    </row>
    <row r="1208" spans="2:51" s="13" customFormat="1" ht="11.25">
      <c r="B1208" s="156"/>
      <c r="D1208" s="150" t="s">
        <v>221</v>
      </c>
      <c r="E1208" s="157" t="s">
        <v>19</v>
      </c>
      <c r="F1208" s="158" t="s">
        <v>1436</v>
      </c>
      <c r="H1208" s="159">
        <v>1</v>
      </c>
      <c r="I1208" s="160"/>
      <c r="L1208" s="156"/>
      <c r="M1208" s="161"/>
      <c r="T1208" s="162"/>
      <c r="AT1208" s="157" t="s">
        <v>221</v>
      </c>
      <c r="AU1208" s="157" t="s">
        <v>83</v>
      </c>
      <c r="AV1208" s="13" t="s">
        <v>83</v>
      </c>
      <c r="AW1208" s="13" t="s">
        <v>34</v>
      </c>
      <c r="AX1208" s="13" t="s">
        <v>74</v>
      </c>
      <c r="AY1208" s="157" t="s">
        <v>210</v>
      </c>
    </row>
    <row r="1209" spans="2:51" s="13" customFormat="1" ht="11.25">
      <c r="B1209" s="156"/>
      <c r="D1209" s="150" t="s">
        <v>221</v>
      </c>
      <c r="E1209" s="157" t="s">
        <v>19</v>
      </c>
      <c r="F1209" s="158" t="s">
        <v>1437</v>
      </c>
      <c r="H1209" s="159">
        <v>0.5</v>
      </c>
      <c r="I1209" s="160"/>
      <c r="L1209" s="156"/>
      <c r="M1209" s="161"/>
      <c r="T1209" s="162"/>
      <c r="AT1209" s="157" t="s">
        <v>221</v>
      </c>
      <c r="AU1209" s="157" t="s">
        <v>83</v>
      </c>
      <c r="AV1209" s="13" t="s">
        <v>83</v>
      </c>
      <c r="AW1209" s="13" t="s">
        <v>34</v>
      </c>
      <c r="AX1209" s="13" t="s">
        <v>74</v>
      </c>
      <c r="AY1209" s="157" t="s">
        <v>210</v>
      </c>
    </row>
    <row r="1210" spans="2:51" s="15" customFormat="1" ht="11.25">
      <c r="B1210" s="170"/>
      <c r="D1210" s="150" t="s">
        <v>221</v>
      </c>
      <c r="E1210" s="171" t="s">
        <v>19</v>
      </c>
      <c r="F1210" s="172" t="s">
        <v>236</v>
      </c>
      <c r="H1210" s="173">
        <v>4.65</v>
      </c>
      <c r="I1210" s="174"/>
      <c r="L1210" s="170"/>
      <c r="M1210" s="175"/>
      <c r="T1210" s="176"/>
      <c r="AT1210" s="171" t="s">
        <v>221</v>
      </c>
      <c r="AU1210" s="171" t="s">
        <v>83</v>
      </c>
      <c r="AV1210" s="15" t="s">
        <v>217</v>
      </c>
      <c r="AW1210" s="15" t="s">
        <v>34</v>
      </c>
      <c r="AX1210" s="15" t="s">
        <v>81</v>
      </c>
      <c r="AY1210" s="171" t="s">
        <v>210</v>
      </c>
    </row>
    <row r="1211" spans="2:65" s="1" customFormat="1" ht="16.5" customHeight="1">
      <c r="B1211" s="33"/>
      <c r="C1211" s="132" t="s">
        <v>1438</v>
      </c>
      <c r="D1211" s="132" t="s">
        <v>212</v>
      </c>
      <c r="E1211" s="133" t="s">
        <v>1439</v>
      </c>
      <c r="F1211" s="134" t="s">
        <v>1440</v>
      </c>
      <c r="G1211" s="135" t="s">
        <v>295</v>
      </c>
      <c r="H1211" s="136">
        <v>1</v>
      </c>
      <c r="I1211" s="137"/>
      <c r="J1211" s="138">
        <f>ROUND(I1211*H1211,2)</f>
        <v>0</v>
      </c>
      <c r="K1211" s="134" t="s">
        <v>296</v>
      </c>
      <c r="L1211" s="33"/>
      <c r="M1211" s="139" t="s">
        <v>19</v>
      </c>
      <c r="N1211" s="140" t="s">
        <v>45</v>
      </c>
      <c r="P1211" s="141">
        <f>O1211*H1211</f>
        <v>0</v>
      </c>
      <c r="Q1211" s="141">
        <v>0</v>
      </c>
      <c r="R1211" s="141">
        <f>Q1211*H1211</f>
        <v>0</v>
      </c>
      <c r="S1211" s="141">
        <v>0</v>
      </c>
      <c r="T1211" s="142">
        <f>S1211*H1211</f>
        <v>0</v>
      </c>
      <c r="AR1211" s="143" t="s">
        <v>368</v>
      </c>
      <c r="AT1211" s="143" t="s">
        <v>212</v>
      </c>
      <c r="AU1211" s="143" t="s">
        <v>83</v>
      </c>
      <c r="AY1211" s="18" t="s">
        <v>210</v>
      </c>
      <c r="BE1211" s="144">
        <f>IF(N1211="základní",J1211,0)</f>
        <v>0</v>
      </c>
      <c r="BF1211" s="144">
        <f>IF(N1211="snížená",J1211,0)</f>
        <v>0</v>
      </c>
      <c r="BG1211" s="144">
        <f>IF(N1211="zákl. přenesená",J1211,0)</f>
        <v>0</v>
      </c>
      <c r="BH1211" s="144">
        <f>IF(N1211="sníž. přenesená",J1211,0)</f>
        <v>0</v>
      </c>
      <c r="BI1211" s="144">
        <f>IF(N1211="nulová",J1211,0)</f>
        <v>0</v>
      </c>
      <c r="BJ1211" s="18" t="s">
        <v>81</v>
      </c>
      <c r="BK1211" s="144">
        <f>ROUND(I1211*H1211,2)</f>
        <v>0</v>
      </c>
      <c r="BL1211" s="18" t="s">
        <v>368</v>
      </c>
      <c r="BM1211" s="143" t="s">
        <v>1441</v>
      </c>
    </row>
    <row r="1212" spans="2:51" s="12" customFormat="1" ht="11.25">
      <c r="B1212" s="149"/>
      <c r="D1212" s="150" t="s">
        <v>221</v>
      </c>
      <c r="E1212" s="151" t="s">
        <v>19</v>
      </c>
      <c r="F1212" s="152" t="s">
        <v>852</v>
      </c>
      <c r="H1212" s="151" t="s">
        <v>19</v>
      </c>
      <c r="I1212" s="153"/>
      <c r="L1212" s="149"/>
      <c r="M1212" s="154"/>
      <c r="T1212" s="155"/>
      <c r="AT1212" s="151" t="s">
        <v>221</v>
      </c>
      <c r="AU1212" s="151" t="s">
        <v>83</v>
      </c>
      <c r="AV1212" s="12" t="s">
        <v>81</v>
      </c>
      <c r="AW1212" s="12" t="s">
        <v>34</v>
      </c>
      <c r="AX1212" s="12" t="s">
        <v>74</v>
      </c>
      <c r="AY1212" s="151" t="s">
        <v>210</v>
      </c>
    </row>
    <row r="1213" spans="2:51" s="12" customFormat="1" ht="11.25">
      <c r="B1213" s="149"/>
      <c r="D1213" s="150" t="s">
        <v>221</v>
      </c>
      <c r="E1213" s="151" t="s">
        <v>19</v>
      </c>
      <c r="F1213" s="152" t="s">
        <v>950</v>
      </c>
      <c r="H1213" s="151" t="s">
        <v>19</v>
      </c>
      <c r="I1213" s="153"/>
      <c r="L1213" s="149"/>
      <c r="M1213" s="154"/>
      <c r="T1213" s="155"/>
      <c r="AT1213" s="151" t="s">
        <v>221</v>
      </c>
      <c r="AU1213" s="151" t="s">
        <v>83</v>
      </c>
      <c r="AV1213" s="12" t="s">
        <v>81</v>
      </c>
      <c r="AW1213" s="12" t="s">
        <v>34</v>
      </c>
      <c r="AX1213" s="12" t="s">
        <v>74</v>
      </c>
      <c r="AY1213" s="151" t="s">
        <v>210</v>
      </c>
    </row>
    <row r="1214" spans="2:51" s="13" customFormat="1" ht="11.25">
      <c r="B1214" s="156"/>
      <c r="D1214" s="150" t="s">
        <v>221</v>
      </c>
      <c r="E1214" s="157" t="s">
        <v>19</v>
      </c>
      <c r="F1214" s="158" t="s">
        <v>81</v>
      </c>
      <c r="H1214" s="159">
        <v>1</v>
      </c>
      <c r="I1214" s="160"/>
      <c r="L1214" s="156"/>
      <c r="M1214" s="161"/>
      <c r="T1214" s="162"/>
      <c r="AT1214" s="157" t="s">
        <v>221</v>
      </c>
      <c r="AU1214" s="157" t="s">
        <v>83</v>
      </c>
      <c r="AV1214" s="13" t="s">
        <v>83</v>
      </c>
      <c r="AW1214" s="13" t="s">
        <v>34</v>
      </c>
      <c r="AX1214" s="13" t="s">
        <v>74</v>
      </c>
      <c r="AY1214" s="157" t="s">
        <v>210</v>
      </c>
    </row>
    <row r="1215" spans="2:51" s="15" customFormat="1" ht="11.25">
      <c r="B1215" s="170"/>
      <c r="D1215" s="150" t="s">
        <v>221</v>
      </c>
      <c r="E1215" s="171" t="s">
        <v>19</v>
      </c>
      <c r="F1215" s="172" t="s">
        <v>236</v>
      </c>
      <c r="H1215" s="173">
        <v>1</v>
      </c>
      <c r="I1215" s="174"/>
      <c r="L1215" s="170"/>
      <c r="M1215" s="175"/>
      <c r="T1215" s="176"/>
      <c r="AT1215" s="171" t="s">
        <v>221</v>
      </c>
      <c r="AU1215" s="171" t="s">
        <v>83</v>
      </c>
      <c r="AV1215" s="15" t="s">
        <v>217</v>
      </c>
      <c r="AW1215" s="15" t="s">
        <v>34</v>
      </c>
      <c r="AX1215" s="15" t="s">
        <v>81</v>
      </c>
      <c r="AY1215" s="171" t="s">
        <v>210</v>
      </c>
    </row>
    <row r="1216" spans="2:65" s="1" customFormat="1" ht="16.5" customHeight="1">
      <c r="B1216" s="33"/>
      <c r="C1216" s="132" t="s">
        <v>1442</v>
      </c>
      <c r="D1216" s="132" t="s">
        <v>212</v>
      </c>
      <c r="E1216" s="133" t="s">
        <v>1443</v>
      </c>
      <c r="F1216" s="134" t="s">
        <v>1444</v>
      </c>
      <c r="G1216" s="135" t="s">
        <v>868</v>
      </c>
      <c r="H1216" s="136">
        <v>3</v>
      </c>
      <c r="I1216" s="137"/>
      <c r="J1216" s="138">
        <f>ROUND(I1216*H1216,2)</f>
        <v>0</v>
      </c>
      <c r="K1216" s="134" t="s">
        <v>296</v>
      </c>
      <c r="L1216" s="33"/>
      <c r="M1216" s="139" t="s">
        <v>19</v>
      </c>
      <c r="N1216" s="140" t="s">
        <v>45</v>
      </c>
      <c r="P1216" s="141">
        <f>O1216*H1216</f>
        <v>0</v>
      </c>
      <c r="Q1216" s="141">
        <v>0</v>
      </c>
      <c r="R1216" s="141">
        <f>Q1216*H1216</f>
        <v>0</v>
      </c>
      <c r="S1216" s="141">
        <v>0</v>
      </c>
      <c r="T1216" s="142">
        <f>S1216*H1216</f>
        <v>0</v>
      </c>
      <c r="AR1216" s="143" t="s">
        <v>368</v>
      </c>
      <c r="AT1216" s="143" t="s">
        <v>212</v>
      </c>
      <c r="AU1216" s="143" t="s">
        <v>83</v>
      </c>
      <c r="AY1216" s="18" t="s">
        <v>210</v>
      </c>
      <c r="BE1216" s="144">
        <f>IF(N1216="základní",J1216,0)</f>
        <v>0</v>
      </c>
      <c r="BF1216" s="144">
        <f>IF(N1216="snížená",J1216,0)</f>
        <v>0</v>
      </c>
      <c r="BG1216" s="144">
        <f>IF(N1216="zákl. přenesená",J1216,0)</f>
        <v>0</v>
      </c>
      <c r="BH1216" s="144">
        <f>IF(N1216="sníž. přenesená",J1216,0)</f>
        <v>0</v>
      </c>
      <c r="BI1216" s="144">
        <f>IF(N1216="nulová",J1216,0)</f>
        <v>0</v>
      </c>
      <c r="BJ1216" s="18" t="s">
        <v>81</v>
      </c>
      <c r="BK1216" s="144">
        <f>ROUND(I1216*H1216,2)</f>
        <v>0</v>
      </c>
      <c r="BL1216" s="18" t="s">
        <v>368</v>
      </c>
      <c r="BM1216" s="143" t="s">
        <v>1445</v>
      </c>
    </row>
    <row r="1217" spans="2:51" s="12" customFormat="1" ht="11.25">
      <c r="B1217" s="149"/>
      <c r="D1217" s="150" t="s">
        <v>221</v>
      </c>
      <c r="E1217" s="151" t="s">
        <v>19</v>
      </c>
      <c r="F1217" s="152" t="s">
        <v>1446</v>
      </c>
      <c r="H1217" s="151" t="s">
        <v>19</v>
      </c>
      <c r="I1217" s="153"/>
      <c r="L1217" s="149"/>
      <c r="M1217" s="154"/>
      <c r="T1217" s="155"/>
      <c r="AT1217" s="151" t="s">
        <v>221</v>
      </c>
      <c r="AU1217" s="151" t="s">
        <v>83</v>
      </c>
      <c r="AV1217" s="12" t="s">
        <v>81</v>
      </c>
      <c r="AW1217" s="12" t="s">
        <v>34</v>
      </c>
      <c r="AX1217" s="12" t="s">
        <v>74</v>
      </c>
      <c r="AY1217" s="151" t="s">
        <v>210</v>
      </c>
    </row>
    <row r="1218" spans="2:51" s="13" customFormat="1" ht="11.25">
      <c r="B1218" s="156"/>
      <c r="D1218" s="150" t="s">
        <v>221</v>
      </c>
      <c r="E1218" s="157" t="s">
        <v>19</v>
      </c>
      <c r="F1218" s="158" t="s">
        <v>91</v>
      </c>
      <c r="H1218" s="159">
        <v>3</v>
      </c>
      <c r="I1218" s="160"/>
      <c r="L1218" s="156"/>
      <c r="M1218" s="161"/>
      <c r="T1218" s="162"/>
      <c r="AT1218" s="157" t="s">
        <v>221</v>
      </c>
      <c r="AU1218" s="157" t="s">
        <v>83</v>
      </c>
      <c r="AV1218" s="13" t="s">
        <v>83</v>
      </c>
      <c r="AW1218" s="13" t="s">
        <v>34</v>
      </c>
      <c r="AX1218" s="13" t="s">
        <v>81</v>
      </c>
      <c r="AY1218" s="157" t="s">
        <v>210</v>
      </c>
    </row>
    <row r="1219" spans="2:65" s="1" customFormat="1" ht="24.2" customHeight="1">
      <c r="B1219" s="33"/>
      <c r="C1219" s="132" t="s">
        <v>1447</v>
      </c>
      <c r="D1219" s="132" t="s">
        <v>212</v>
      </c>
      <c r="E1219" s="133" t="s">
        <v>1448</v>
      </c>
      <c r="F1219" s="134" t="s">
        <v>1449</v>
      </c>
      <c r="G1219" s="135" t="s">
        <v>356</v>
      </c>
      <c r="H1219" s="136">
        <v>1.224</v>
      </c>
      <c r="I1219" s="137"/>
      <c r="J1219" s="138">
        <f>ROUND(I1219*H1219,2)</f>
        <v>0</v>
      </c>
      <c r="K1219" s="134" t="s">
        <v>216</v>
      </c>
      <c r="L1219" s="33"/>
      <c r="M1219" s="139" t="s">
        <v>19</v>
      </c>
      <c r="N1219" s="140" t="s">
        <v>45</v>
      </c>
      <c r="P1219" s="141">
        <f>O1219*H1219</f>
        <v>0</v>
      </c>
      <c r="Q1219" s="141">
        <v>0</v>
      </c>
      <c r="R1219" s="141">
        <f>Q1219*H1219</f>
        <v>0</v>
      </c>
      <c r="S1219" s="141">
        <v>0</v>
      </c>
      <c r="T1219" s="142">
        <f>S1219*H1219</f>
        <v>0</v>
      </c>
      <c r="AR1219" s="143" t="s">
        <v>368</v>
      </c>
      <c r="AT1219" s="143" t="s">
        <v>212</v>
      </c>
      <c r="AU1219" s="143" t="s">
        <v>83</v>
      </c>
      <c r="AY1219" s="18" t="s">
        <v>210</v>
      </c>
      <c r="BE1219" s="144">
        <f>IF(N1219="základní",J1219,0)</f>
        <v>0</v>
      </c>
      <c r="BF1219" s="144">
        <f>IF(N1219="snížená",J1219,0)</f>
        <v>0</v>
      </c>
      <c r="BG1219" s="144">
        <f>IF(N1219="zákl. přenesená",J1219,0)</f>
        <v>0</v>
      </c>
      <c r="BH1219" s="144">
        <f>IF(N1219="sníž. přenesená",J1219,0)</f>
        <v>0</v>
      </c>
      <c r="BI1219" s="144">
        <f>IF(N1219="nulová",J1219,0)</f>
        <v>0</v>
      </c>
      <c r="BJ1219" s="18" t="s">
        <v>81</v>
      </c>
      <c r="BK1219" s="144">
        <f>ROUND(I1219*H1219,2)</f>
        <v>0</v>
      </c>
      <c r="BL1219" s="18" t="s">
        <v>368</v>
      </c>
      <c r="BM1219" s="143" t="s">
        <v>1450</v>
      </c>
    </row>
    <row r="1220" spans="2:47" s="1" customFormat="1" ht="11.25">
      <c r="B1220" s="33"/>
      <c r="D1220" s="145" t="s">
        <v>219</v>
      </c>
      <c r="F1220" s="146" t="s">
        <v>1451</v>
      </c>
      <c r="I1220" s="147"/>
      <c r="L1220" s="33"/>
      <c r="M1220" s="148"/>
      <c r="T1220" s="54"/>
      <c r="AT1220" s="18" t="s">
        <v>219</v>
      </c>
      <c r="AU1220" s="18" t="s">
        <v>83</v>
      </c>
    </row>
    <row r="1221" spans="2:65" s="1" customFormat="1" ht="24.2" customHeight="1">
      <c r="B1221" s="33"/>
      <c r="C1221" s="132" t="s">
        <v>1452</v>
      </c>
      <c r="D1221" s="132" t="s">
        <v>212</v>
      </c>
      <c r="E1221" s="133" t="s">
        <v>1453</v>
      </c>
      <c r="F1221" s="134" t="s">
        <v>1454</v>
      </c>
      <c r="G1221" s="135" t="s">
        <v>356</v>
      </c>
      <c r="H1221" s="136">
        <v>1.224</v>
      </c>
      <c r="I1221" s="137"/>
      <c r="J1221" s="138">
        <f>ROUND(I1221*H1221,2)</f>
        <v>0</v>
      </c>
      <c r="K1221" s="134" t="s">
        <v>216</v>
      </c>
      <c r="L1221" s="33"/>
      <c r="M1221" s="139" t="s">
        <v>19</v>
      </c>
      <c r="N1221" s="140" t="s">
        <v>45</v>
      </c>
      <c r="P1221" s="141">
        <f>O1221*H1221</f>
        <v>0</v>
      </c>
      <c r="Q1221" s="141">
        <v>0</v>
      </c>
      <c r="R1221" s="141">
        <f>Q1221*H1221</f>
        <v>0</v>
      </c>
      <c r="S1221" s="141">
        <v>0</v>
      </c>
      <c r="T1221" s="142">
        <f>S1221*H1221</f>
        <v>0</v>
      </c>
      <c r="AR1221" s="143" t="s">
        <v>368</v>
      </c>
      <c r="AT1221" s="143" t="s">
        <v>212</v>
      </c>
      <c r="AU1221" s="143" t="s">
        <v>83</v>
      </c>
      <c r="AY1221" s="18" t="s">
        <v>210</v>
      </c>
      <c r="BE1221" s="144">
        <f>IF(N1221="základní",J1221,0)</f>
        <v>0</v>
      </c>
      <c r="BF1221" s="144">
        <f>IF(N1221="snížená",J1221,0)</f>
        <v>0</v>
      </c>
      <c r="BG1221" s="144">
        <f>IF(N1221="zákl. přenesená",J1221,0)</f>
        <v>0</v>
      </c>
      <c r="BH1221" s="144">
        <f>IF(N1221="sníž. přenesená",J1221,0)</f>
        <v>0</v>
      </c>
      <c r="BI1221" s="144">
        <f>IF(N1221="nulová",J1221,0)</f>
        <v>0</v>
      </c>
      <c r="BJ1221" s="18" t="s">
        <v>81</v>
      </c>
      <c r="BK1221" s="144">
        <f>ROUND(I1221*H1221,2)</f>
        <v>0</v>
      </c>
      <c r="BL1221" s="18" t="s">
        <v>368</v>
      </c>
      <c r="BM1221" s="143" t="s">
        <v>1455</v>
      </c>
    </row>
    <row r="1222" spans="2:47" s="1" customFormat="1" ht="11.25">
      <c r="B1222" s="33"/>
      <c r="D1222" s="145" t="s">
        <v>219</v>
      </c>
      <c r="F1222" s="146" t="s">
        <v>1456</v>
      </c>
      <c r="I1222" s="147"/>
      <c r="L1222" s="33"/>
      <c r="M1222" s="148"/>
      <c r="T1222" s="54"/>
      <c r="AT1222" s="18" t="s">
        <v>219</v>
      </c>
      <c r="AU1222" s="18" t="s">
        <v>83</v>
      </c>
    </row>
    <row r="1223" spans="2:63" s="11" customFormat="1" ht="22.9" customHeight="1">
      <c r="B1223" s="120"/>
      <c r="D1223" s="121" t="s">
        <v>73</v>
      </c>
      <c r="E1223" s="130" t="s">
        <v>1457</v>
      </c>
      <c r="F1223" s="130" t="s">
        <v>1458</v>
      </c>
      <c r="I1223" s="123"/>
      <c r="J1223" s="131">
        <f>BK1223</f>
        <v>0</v>
      </c>
      <c r="L1223" s="120"/>
      <c r="M1223" s="125"/>
      <c r="P1223" s="126">
        <f>SUM(P1224:P1252)</f>
        <v>0</v>
      </c>
      <c r="R1223" s="126">
        <f>SUM(R1224:R1252)</f>
        <v>33.48629999999999</v>
      </c>
      <c r="T1223" s="127">
        <f>SUM(T1224:T1252)</f>
        <v>8.9887</v>
      </c>
      <c r="AR1223" s="121" t="s">
        <v>83</v>
      </c>
      <c r="AT1223" s="128" t="s">
        <v>73</v>
      </c>
      <c r="AU1223" s="128" t="s">
        <v>81</v>
      </c>
      <c r="AY1223" s="121" t="s">
        <v>210</v>
      </c>
      <c r="BK1223" s="129">
        <f>SUM(BK1224:BK1252)</f>
        <v>0</v>
      </c>
    </row>
    <row r="1224" spans="2:65" s="1" customFormat="1" ht="24.2" customHeight="1">
      <c r="B1224" s="33"/>
      <c r="C1224" s="132" t="s">
        <v>1459</v>
      </c>
      <c r="D1224" s="132" t="s">
        <v>212</v>
      </c>
      <c r="E1224" s="133" t="s">
        <v>1460</v>
      </c>
      <c r="F1224" s="134" t="s">
        <v>1461</v>
      </c>
      <c r="G1224" s="135" t="s">
        <v>270</v>
      </c>
      <c r="H1224" s="136">
        <v>580</v>
      </c>
      <c r="I1224" s="137"/>
      <c r="J1224" s="138">
        <f>ROUND(I1224*H1224,2)</f>
        <v>0</v>
      </c>
      <c r="K1224" s="134" t="s">
        <v>216</v>
      </c>
      <c r="L1224" s="33"/>
      <c r="M1224" s="139" t="s">
        <v>19</v>
      </c>
      <c r="N1224" s="140" t="s">
        <v>45</v>
      </c>
      <c r="P1224" s="141">
        <f>O1224*H1224</f>
        <v>0</v>
      </c>
      <c r="Q1224" s="141">
        <v>0.00038</v>
      </c>
      <c r="R1224" s="141">
        <f>Q1224*H1224</f>
        <v>0.2204</v>
      </c>
      <c r="S1224" s="141">
        <v>0</v>
      </c>
      <c r="T1224" s="142">
        <f>S1224*H1224</f>
        <v>0</v>
      </c>
      <c r="AR1224" s="143" t="s">
        <v>368</v>
      </c>
      <c r="AT1224" s="143" t="s">
        <v>212</v>
      </c>
      <c r="AU1224" s="143" t="s">
        <v>83</v>
      </c>
      <c r="AY1224" s="18" t="s">
        <v>210</v>
      </c>
      <c r="BE1224" s="144">
        <f>IF(N1224="základní",J1224,0)</f>
        <v>0</v>
      </c>
      <c r="BF1224" s="144">
        <f>IF(N1224="snížená",J1224,0)</f>
        <v>0</v>
      </c>
      <c r="BG1224" s="144">
        <f>IF(N1224="zákl. přenesená",J1224,0)</f>
        <v>0</v>
      </c>
      <c r="BH1224" s="144">
        <f>IF(N1224="sníž. přenesená",J1224,0)</f>
        <v>0</v>
      </c>
      <c r="BI1224" s="144">
        <f>IF(N1224="nulová",J1224,0)</f>
        <v>0</v>
      </c>
      <c r="BJ1224" s="18" t="s">
        <v>81</v>
      </c>
      <c r="BK1224" s="144">
        <f>ROUND(I1224*H1224,2)</f>
        <v>0</v>
      </c>
      <c r="BL1224" s="18" t="s">
        <v>368</v>
      </c>
      <c r="BM1224" s="143" t="s">
        <v>1462</v>
      </c>
    </row>
    <row r="1225" spans="2:47" s="1" customFormat="1" ht="11.25">
      <c r="B1225" s="33"/>
      <c r="D1225" s="145" t="s">
        <v>219</v>
      </c>
      <c r="F1225" s="146" t="s">
        <v>1463</v>
      </c>
      <c r="I1225" s="147"/>
      <c r="L1225" s="33"/>
      <c r="M1225" s="148"/>
      <c r="T1225" s="54"/>
      <c r="AT1225" s="18" t="s">
        <v>219</v>
      </c>
      <c r="AU1225" s="18" t="s">
        <v>83</v>
      </c>
    </row>
    <row r="1226" spans="2:51" s="12" customFormat="1" ht="11.25">
      <c r="B1226" s="149"/>
      <c r="D1226" s="150" t="s">
        <v>221</v>
      </c>
      <c r="E1226" s="151" t="s">
        <v>19</v>
      </c>
      <c r="F1226" s="152" t="s">
        <v>852</v>
      </c>
      <c r="H1226" s="151" t="s">
        <v>19</v>
      </c>
      <c r="I1226" s="153"/>
      <c r="L1226" s="149"/>
      <c r="M1226" s="154"/>
      <c r="T1226" s="155"/>
      <c r="AT1226" s="151" t="s">
        <v>221</v>
      </c>
      <c r="AU1226" s="151" t="s">
        <v>83</v>
      </c>
      <c r="AV1226" s="12" t="s">
        <v>81</v>
      </c>
      <c r="AW1226" s="12" t="s">
        <v>34</v>
      </c>
      <c r="AX1226" s="12" t="s">
        <v>74</v>
      </c>
      <c r="AY1226" s="151" t="s">
        <v>210</v>
      </c>
    </row>
    <row r="1227" spans="2:51" s="12" customFormat="1" ht="11.25">
      <c r="B1227" s="149"/>
      <c r="D1227" s="150" t="s">
        <v>221</v>
      </c>
      <c r="E1227" s="151" t="s">
        <v>19</v>
      </c>
      <c r="F1227" s="152" t="s">
        <v>853</v>
      </c>
      <c r="H1227" s="151" t="s">
        <v>19</v>
      </c>
      <c r="I1227" s="153"/>
      <c r="L1227" s="149"/>
      <c r="M1227" s="154"/>
      <c r="T1227" s="155"/>
      <c r="AT1227" s="151" t="s">
        <v>221</v>
      </c>
      <c r="AU1227" s="151" t="s">
        <v>83</v>
      </c>
      <c r="AV1227" s="12" t="s">
        <v>81</v>
      </c>
      <c r="AW1227" s="12" t="s">
        <v>34</v>
      </c>
      <c r="AX1227" s="12" t="s">
        <v>74</v>
      </c>
      <c r="AY1227" s="151" t="s">
        <v>210</v>
      </c>
    </row>
    <row r="1228" spans="2:51" s="13" customFormat="1" ht="11.25">
      <c r="B1228" s="156"/>
      <c r="D1228" s="150" t="s">
        <v>221</v>
      </c>
      <c r="E1228" s="157" t="s">
        <v>19</v>
      </c>
      <c r="F1228" s="158" t="s">
        <v>1464</v>
      </c>
      <c r="H1228" s="159">
        <v>580</v>
      </c>
      <c r="I1228" s="160"/>
      <c r="L1228" s="156"/>
      <c r="M1228" s="161"/>
      <c r="T1228" s="162"/>
      <c r="AT1228" s="157" t="s">
        <v>221</v>
      </c>
      <c r="AU1228" s="157" t="s">
        <v>83</v>
      </c>
      <c r="AV1228" s="13" t="s">
        <v>83</v>
      </c>
      <c r="AW1228" s="13" t="s">
        <v>34</v>
      </c>
      <c r="AX1228" s="13" t="s">
        <v>74</v>
      </c>
      <c r="AY1228" s="157" t="s">
        <v>210</v>
      </c>
    </row>
    <row r="1229" spans="2:51" s="15" customFormat="1" ht="11.25">
      <c r="B1229" s="170"/>
      <c r="D1229" s="150" t="s">
        <v>221</v>
      </c>
      <c r="E1229" s="171" t="s">
        <v>19</v>
      </c>
      <c r="F1229" s="172" t="s">
        <v>236</v>
      </c>
      <c r="H1229" s="173">
        <v>580</v>
      </c>
      <c r="I1229" s="174"/>
      <c r="L1229" s="170"/>
      <c r="M1229" s="175"/>
      <c r="T1229" s="176"/>
      <c r="AT1229" s="171" t="s">
        <v>221</v>
      </c>
      <c r="AU1229" s="171" t="s">
        <v>83</v>
      </c>
      <c r="AV1229" s="15" t="s">
        <v>217</v>
      </c>
      <c r="AW1229" s="15" t="s">
        <v>34</v>
      </c>
      <c r="AX1229" s="15" t="s">
        <v>81</v>
      </c>
      <c r="AY1229" s="171" t="s">
        <v>210</v>
      </c>
    </row>
    <row r="1230" spans="2:65" s="1" customFormat="1" ht="16.5" customHeight="1">
      <c r="B1230" s="33"/>
      <c r="C1230" s="177" t="s">
        <v>1465</v>
      </c>
      <c r="D1230" s="177" t="s">
        <v>424</v>
      </c>
      <c r="E1230" s="178" t="s">
        <v>1466</v>
      </c>
      <c r="F1230" s="179" t="s">
        <v>1467</v>
      </c>
      <c r="G1230" s="180" t="s">
        <v>270</v>
      </c>
      <c r="H1230" s="181">
        <v>1542.8</v>
      </c>
      <c r="I1230" s="182"/>
      <c r="J1230" s="183">
        <f>ROUND(I1230*H1230,2)</f>
        <v>0</v>
      </c>
      <c r="K1230" s="179" t="s">
        <v>216</v>
      </c>
      <c r="L1230" s="184"/>
      <c r="M1230" s="185" t="s">
        <v>19</v>
      </c>
      <c r="N1230" s="186" t="s">
        <v>45</v>
      </c>
      <c r="P1230" s="141">
        <f>O1230*H1230</f>
        <v>0</v>
      </c>
      <c r="Q1230" s="141">
        <v>0.0215</v>
      </c>
      <c r="R1230" s="141">
        <f>Q1230*H1230</f>
        <v>33.170199999999994</v>
      </c>
      <c r="S1230" s="141">
        <v>0</v>
      </c>
      <c r="T1230" s="142">
        <f>S1230*H1230</f>
        <v>0</v>
      </c>
      <c r="AR1230" s="143" t="s">
        <v>498</v>
      </c>
      <c r="AT1230" s="143" t="s">
        <v>424</v>
      </c>
      <c r="AU1230" s="143" t="s">
        <v>83</v>
      </c>
      <c r="AY1230" s="18" t="s">
        <v>210</v>
      </c>
      <c r="BE1230" s="144">
        <f>IF(N1230="základní",J1230,0)</f>
        <v>0</v>
      </c>
      <c r="BF1230" s="144">
        <f>IF(N1230="snížená",J1230,0)</f>
        <v>0</v>
      </c>
      <c r="BG1230" s="144">
        <f>IF(N1230="zákl. přenesená",J1230,0)</f>
        <v>0</v>
      </c>
      <c r="BH1230" s="144">
        <f>IF(N1230="sníž. přenesená",J1230,0)</f>
        <v>0</v>
      </c>
      <c r="BI1230" s="144">
        <f>IF(N1230="nulová",J1230,0)</f>
        <v>0</v>
      </c>
      <c r="BJ1230" s="18" t="s">
        <v>81</v>
      </c>
      <c r="BK1230" s="144">
        <f>ROUND(I1230*H1230,2)</f>
        <v>0</v>
      </c>
      <c r="BL1230" s="18" t="s">
        <v>368</v>
      </c>
      <c r="BM1230" s="143" t="s">
        <v>1468</v>
      </c>
    </row>
    <row r="1231" spans="2:51" s="13" customFormat="1" ht="11.25">
      <c r="B1231" s="156"/>
      <c r="D1231" s="150" t="s">
        <v>221</v>
      </c>
      <c r="E1231" s="157" t="s">
        <v>19</v>
      </c>
      <c r="F1231" s="158" t="s">
        <v>1469</v>
      </c>
      <c r="H1231" s="159">
        <v>1160</v>
      </c>
      <c r="I1231" s="160"/>
      <c r="L1231" s="156"/>
      <c r="M1231" s="161"/>
      <c r="T1231" s="162"/>
      <c r="AT1231" s="157" t="s">
        <v>221</v>
      </c>
      <c r="AU1231" s="157" t="s">
        <v>83</v>
      </c>
      <c r="AV1231" s="13" t="s">
        <v>83</v>
      </c>
      <c r="AW1231" s="13" t="s">
        <v>34</v>
      </c>
      <c r="AX1231" s="13" t="s">
        <v>81</v>
      </c>
      <c r="AY1231" s="157" t="s">
        <v>210</v>
      </c>
    </row>
    <row r="1232" spans="2:51" s="13" customFormat="1" ht="11.25">
      <c r="B1232" s="156"/>
      <c r="D1232" s="150" t="s">
        <v>221</v>
      </c>
      <c r="F1232" s="158" t="s">
        <v>1470</v>
      </c>
      <c r="H1232" s="159">
        <v>1542.8</v>
      </c>
      <c r="I1232" s="160"/>
      <c r="L1232" s="156"/>
      <c r="M1232" s="161"/>
      <c r="T1232" s="162"/>
      <c r="AT1232" s="157" t="s">
        <v>221</v>
      </c>
      <c r="AU1232" s="157" t="s">
        <v>83</v>
      </c>
      <c r="AV1232" s="13" t="s">
        <v>83</v>
      </c>
      <c r="AW1232" s="13" t="s">
        <v>4</v>
      </c>
      <c r="AX1232" s="13" t="s">
        <v>81</v>
      </c>
      <c r="AY1232" s="157" t="s">
        <v>210</v>
      </c>
    </row>
    <row r="1233" spans="2:65" s="1" customFormat="1" ht="16.5" customHeight="1">
      <c r="B1233" s="33"/>
      <c r="C1233" s="132" t="s">
        <v>1471</v>
      </c>
      <c r="D1233" s="132" t="s">
        <v>212</v>
      </c>
      <c r="E1233" s="133" t="s">
        <v>1472</v>
      </c>
      <c r="F1233" s="134" t="s">
        <v>1473</v>
      </c>
      <c r="G1233" s="135" t="s">
        <v>295</v>
      </c>
      <c r="H1233" s="136">
        <v>0.75</v>
      </c>
      <c r="I1233" s="137"/>
      <c r="J1233" s="138">
        <f>ROUND(I1233*H1233,2)</f>
        <v>0</v>
      </c>
      <c r="K1233" s="134" t="s">
        <v>296</v>
      </c>
      <c r="L1233" s="33"/>
      <c r="M1233" s="139" t="s">
        <v>19</v>
      </c>
      <c r="N1233" s="140" t="s">
        <v>45</v>
      </c>
      <c r="P1233" s="141">
        <f>O1233*H1233</f>
        <v>0</v>
      </c>
      <c r="Q1233" s="141">
        <v>0</v>
      </c>
      <c r="R1233" s="141">
        <f>Q1233*H1233</f>
        <v>0</v>
      </c>
      <c r="S1233" s="141">
        <v>0.006</v>
      </c>
      <c r="T1233" s="142">
        <f>S1233*H1233</f>
        <v>0.0045000000000000005</v>
      </c>
      <c r="AR1233" s="143" t="s">
        <v>368</v>
      </c>
      <c r="AT1233" s="143" t="s">
        <v>212</v>
      </c>
      <c r="AU1233" s="143" t="s">
        <v>83</v>
      </c>
      <c r="AY1233" s="18" t="s">
        <v>210</v>
      </c>
      <c r="BE1233" s="144">
        <f>IF(N1233="základní",J1233,0)</f>
        <v>0</v>
      </c>
      <c r="BF1233" s="144">
        <f>IF(N1233="snížená",J1233,0)</f>
        <v>0</v>
      </c>
      <c r="BG1233" s="144">
        <f>IF(N1233="zákl. přenesená",J1233,0)</f>
        <v>0</v>
      </c>
      <c r="BH1233" s="144">
        <f>IF(N1233="sníž. přenesená",J1233,0)</f>
        <v>0</v>
      </c>
      <c r="BI1233" s="144">
        <f>IF(N1233="nulová",J1233,0)</f>
        <v>0</v>
      </c>
      <c r="BJ1233" s="18" t="s">
        <v>81</v>
      </c>
      <c r="BK1233" s="144">
        <f>ROUND(I1233*H1233,2)</f>
        <v>0</v>
      </c>
      <c r="BL1233" s="18" t="s">
        <v>368</v>
      </c>
      <c r="BM1233" s="143" t="s">
        <v>1474</v>
      </c>
    </row>
    <row r="1234" spans="2:65" s="1" customFormat="1" ht="16.5" customHeight="1">
      <c r="B1234" s="33"/>
      <c r="C1234" s="132" t="s">
        <v>1475</v>
      </c>
      <c r="D1234" s="132" t="s">
        <v>212</v>
      </c>
      <c r="E1234" s="133" t="s">
        <v>1476</v>
      </c>
      <c r="F1234" s="134" t="s">
        <v>1477</v>
      </c>
      <c r="G1234" s="135" t="s">
        <v>270</v>
      </c>
      <c r="H1234" s="136">
        <v>580</v>
      </c>
      <c r="I1234" s="137"/>
      <c r="J1234" s="138">
        <f>ROUND(I1234*H1234,2)</f>
        <v>0</v>
      </c>
      <c r="K1234" s="134" t="s">
        <v>216</v>
      </c>
      <c r="L1234" s="33"/>
      <c r="M1234" s="139" t="s">
        <v>19</v>
      </c>
      <c r="N1234" s="140" t="s">
        <v>45</v>
      </c>
      <c r="P1234" s="141">
        <f>O1234*H1234</f>
        <v>0</v>
      </c>
      <c r="Q1234" s="141">
        <v>0</v>
      </c>
      <c r="R1234" s="141">
        <f>Q1234*H1234</f>
        <v>0</v>
      </c>
      <c r="S1234" s="141">
        <v>0.00013</v>
      </c>
      <c r="T1234" s="142">
        <f>S1234*H1234</f>
        <v>0.0754</v>
      </c>
      <c r="AR1234" s="143" t="s">
        <v>368</v>
      </c>
      <c r="AT1234" s="143" t="s">
        <v>212</v>
      </c>
      <c r="AU1234" s="143" t="s">
        <v>83</v>
      </c>
      <c r="AY1234" s="18" t="s">
        <v>210</v>
      </c>
      <c r="BE1234" s="144">
        <f>IF(N1234="základní",J1234,0)</f>
        <v>0</v>
      </c>
      <c r="BF1234" s="144">
        <f>IF(N1234="snížená",J1234,0)</f>
        <v>0</v>
      </c>
      <c r="BG1234" s="144">
        <f>IF(N1234="zákl. přenesená",J1234,0)</f>
        <v>0</v>
      </c>
      <c r="BH1234" s="144">
        <f>IF(N1234="sníž. přenesená",J1234,0)</f>
        <v>0</v>
      </c>
      <c r="BI1234" s="144">
        <f>IF(N1234="nulová",J1234,0)</f>
        <v>0</v>
      </c>
      <c r="BJ1234" s="18" t="s">
        <v>81</v>
      </c>
      <c r="BK1234" s="144">
        <f>ROUND(I1234*H1234,2)</f>
        <v>0</v>
      </c>
      <c r="BL1234" s="18" t="s">
        <v>368</v>
      </c>
      <c r="BM1234" s="143" t="s">
        <v>1478</v>
      </c>
    </row>
    <row r="1235" spans="2:47" s="1" customFormat="1" ht="11.25">
      <c r="B1235" s="33"/>
      <c r="D1235" s="145" t="s">
        <v>219</v>
      </c>
      <c r="F1235" s="146" t="s">
        <v>1479</v>
      </c>
      <c r="I1235" s="147"/>
      <c r="L1235" s="33"/>
      <c r="M1235" s="148"/>
      <c r="T1235" s="54"/>
      <c r="AT1235" s="18" t="s">
        <v>219</v>
      </c>
      <c r="AU1235" s="18" t="s">
        <v>83</v>
      </c>
    </row>
    <row r="1236" spans="2:65" s="1" customFormat="1" ht="16.5" customHeight="1">
      <c r="B1236" s="33"/>
      <c r="C1236" s="132" t="s">
        <v>1480</v>
      </c>
      <c r="D1236" s="132" t="s">
        <v>212</v>
      </c>
      <c r="E1236" s="133" t="s">
        <v>1481</v>
      </c>
      <c r="F1236" s="134" t="s">
        <v>1482</v>
      </c>
      <c r="G1236" s="135" t="s">
        <v>270</v>
      </c>
      <c r="H1236" s="136">
        <v>580</v>
      </c>
      <c r="I1236" s="137"/>
      <c r="J1236" s="138">
        <f>ROUND(I1236*H1236,2)</f>
        <v>0</v>
      </c>
      <c r="K1236" s="134" t="s">
        <v>216</v>
      </c>
      <c r="L1236" s="33"/>
      <c r="M1236" s="139" t="s">
        <v>19</v>
      </c>
      <c r="N1236" s="140" t="s">
        <v>45</v>
      </c>
      <c r="P1236" s="141">
        <f>O1236*H1236</f>
        <v>0</v>
      </c>
      <c r="Q1236" s="141">
        <v>0</v>
      </c>
      <c r="R1236" s="141">
        <f>Q1236*H1236</f>
        <v>0</v>
      </c>
      <c r="S1236" s="141">
        <v>0.01536</v>
      </c>
      <c r="T1236" s="142">
        <f>S1236*H1236</f>
        <v>8.9088</v>
      </c>
      <c r="AR1236" s="143" t="s">
        <v>368</v>
      </c>
      <c r="AT1236" s="143" t="s">
        <v>212</v>
      </c>
      <c r="AU1236" s="143" t="s">
        <v>83</v>
      </c>
      <c r="AY1236" s="18" t="s">
        <v>210</v>
      </c>
      <c r="BE1236" s="144">
        <f>IF(N1236="základní",J1236,0)</f>
        <v>0</v>
      </c>
      <c r="BF1236" s="144">
        <f>IF(N1236="snížená",J1236,0)</f>
        <v>0</v>
      </c>
      <c r="BG1236" s="144">
        <f>IF(N1236="zákl. přenesená",J1236,0)</f>
        <v>0</v>
      </c>
      <c r="BH1236" s="144">
        <f>IF(N1236="sníž. přenesená",J1236,0)</f>
        <v>0</v>
      </c>
      <c r="BI1236" s="144">
        <f>IF(N1236="nulová",J1236,0)</f>
        <v>0</v>
      </c>
      <c r="BJ1236" s="18" t="s">
        <v>81</v>
      </c>
      <c r="BK1236" s="144">
        <f>ROUND(I1236*H1236,2)</f>
        <v>0</v>
      </c>
      <c r="BL1236" s="18" t="s">
        <v>368</v>
      </c>
      <c r="BM1236" s="143" t="s">
        <v>1483</v>
      </c>
    </row>
    <row r="1237" spans="2:47" s="1" customFormat="1" ht="11.25">
      <c r="B1237" s="33"/>
      <c r="D1237" s="145" t="s">
        <v>219</v>
      </c>
      <c r="F1237" s="146" t="s">
        <v>1484</v>
      </c>
      <c r="I1237" s="147"/>
      <c r="L1237" s="33"/>
      <c r="M1237" s="148"/>
      <c r="T1237" s="54"/>
      <c r="AT1237" s="18" t="s">
        <v>219</v>
      </c>
      <c r="AU1237" s="18" t="s">
        <v>83</v>
      </c>
    </row>
    <row r="1238" spans="2:51" s="12" customFormat="1" ht="11.25">
      <c r="B1238" s="149"/>
      <c r="D1238" s="150" t="s">
        <v>221</v>
      </c>
      <c r="E1238" s="151" t="s">
        <v>19</v>
      </c>
      <c r="F1238" s="152" t="s">
        <v>852</v>
      </c>
      <c r="H1238" s="151" t="s">
        <v>19</v>
      </c>
      <c r="I1238" s="153"/>
      <c r="L1238" s="149"/>
      <c r="M1238" s="154"/>
      <c r="T1238" s="155"/>
      <c r="AT1238" s="151" t="s">
        <v>221</v>
      </c>
      <c r="AU1238" s="151" t="s">
        <v>83</v>
      </c>
      <c r="AV1238" s="12" t="s">
        <v>81</v>
      </c>
      <c r="AW1238" s="12" t="s">
        <v>34</v>
      </c>
      <c r="AX1238" s="12" t="s">
        <v>74</v>
      </c>
      <c r="AY1238" s="151" t="s">
        <v>210</v>
      </c>
    </row>
    <row r="1239" spans="2:51" s="12" customFormat="1" ht="11.25">
      <c r="B1239" s="149"/>
      <c r="D1239" s="150" t="s">
        <v>221</v>
      </c>
      <c r="E1239" s="151" t="s">
        <v>19</v>
      </c>
      <c r="F1239" s="152" t="s">
        <v>853</v>
      </c>
      <c r="H1239" s="151" t="s">
        <v>19</v>
      </c>
      <c r="I1239" s="153"/>
      <c r="L1239" s="149"/>
      <c r="M1239" s="154"/>
      <c r="T1239" s="155"/>
      <c r="AT1239" s="151" t="s">
        <v>221</v>
      </c>
      <c r="AU1239" s="151" t="s">
        <v>83</v>
      </c>
      <c r="AV1239" s="12" t="s">
        <v>81</v>
      </c>
      <c r="AW1239" s="12" t="s">
        <v>34</v>
      </c>
      <c r="AX1239" s="12" t="s">
        <v>74</v>
      </c>
      <c r="AY1239" s="151" t="s">
        <v>210</v>
      </c>
    </row>
    <row r="1240" spans="2:51" s="13" customFormat="1" ht="11.25">
      <c r="B1240" s="156"/>
      <c r="D1240" s="150" t="s">
        <v>221</v>
      </c>
      <c r="E1240" s="157" t="s">
        <v>19</v>
      </c>
      <c r="F1240" s="158" t="s">
        <v>1162</v>
      </c>
      <c r="H1240" s="159">
        <v>580</v>
      </c>
      <c r="I1240" s="160"/>
      <c r="L1240" s="156"/>
      <c r="M1240" s="161"/>
      <c r="T1240" s="162"/>
      <c r="AT1240" s="157" t="s">
        <v>221</v>
      </c>
      <c r="AU1240" s="157" t="s">
        <v>83</v>
      </c>
      <c r="AV1240" s="13" t="s">
        <v>83</v>
      </c>
      <c r="AW1240" s="13" t="s">
        <v>34</v>
      </c>
      <c r="AX1240" s="13" t="s">
        <v>74</v>
      </c>
      <c r="AY1240" s="157" t="s">
        <v>210</v>
      </c>
    </row>
    <row r="1241" spans="2:51" s="15" customFormat="1" ht="11.25">
      <c r="B1241" s="170"/>
      <c r="D1241" s="150" t="s">
        <v>221</v>
      </c>
      <c r="E1241" s="171" t="s">
        <v>19</v>
      </c>
      <c r="F1241" s="172" t="s">
        <v>236</v>
      </c>
      <c r="H1241" s="173">
        <v>580</v>
      </c>
      <c r="I1241" s="174"/>
      <c r="L1241" s="170"/>
      <c r="M1241" s="175"/>
      <c r="T1241" s="176"/>
      <c r="AT1241" s="171" t="s">
        <v>221</v>
      </c>
      <c r="AU1241" s="171" t="s">
        <v>83</v>
      </c>
      <c r="AV1241" s="15" t="s">
        <v>217</v>
      </c>
      <c r="AW1241" s="15" t="s">
        <v>34</v>
      </c>
      <c r="AX1241" s="15" t="s">
        <v>81</v>
      </c>
      <c r="AY1241" s="171" t="s">
        <v>210</v>
      </c>
    </row>
    <row r="1242" spans="2:65" s="1" customFormat="1" ht="24.2" customHeight="1">
      <c r="B1242" s="33"/>
      <c r="C1242" s="132" t="s">
        <v>1485</v>
      </c>
      <c r="D1242" s="132" t="s">
        <v>212</v>
      </c>
      <c r="E1242" s="133" t="s">
        <v>1486</v>
      </c>
      <c r="F1242" s="134" t="s">
        <v>1487</v>
      </c>
      <c r="G1242" s="135" t="s">
        <v>270</v>
      </c>
      <c r="H1242" s="136">
        <v>580</v>
      </c>
      <c r="I1242" s="137"/>
      <c r="J1242" s="138">
        <f>ROUND(I1242*H1242,2)</f>
        <v>0</v>
      </c>
      <c r="K1242" s="134" t="s">
        <v>216</v>
      </c>
      <c r="L1242" s="33"/>
      <c r="M1242" s="139" t="s">
        <v>19</v>
      </c>
      <c r="N1242" s="140" t="s">
        <v>45</v>
      </c>
      <c r="P1242" s="141">
        <f>O1242*H1242</f>
        <v>0</v>
      </c>
      <c r="Q1242" s="141">
        <v>0</v>
      </c>
      <c r="R1242" s="141">
        <f>Q1242*H1242</f>
        <v>0</v>
      </c>
      <c r="S1242" s="141">
        <v>0</v>
      </c>
      <c r="T1242" s="142">
        <f>S1242*H1242</f>
        <v>0</v>
      </c>
      <c r="AR1242" s="143" t="s">
        <v>368</v>
      </c>
      <c r="AT1242" s="143" t="s">
        <v>212</v>
      </c>
      <c r="AU1242" s="143" t="s">
        <v>83</v>
      </c>
      <c r="AY1242" s="18" t="s">
        <v>210</v>
      </c>
      <c r="BE1242" s="144">
        <f>IF(N1242="základní",J1242,0)</f>
        <v>0</v>
      </c>
      <c r="BF1242" s="144">
        <f>IF(N1242="snížená",J1242,0)</f>
        <v>0</v>
      </c>
      <c r="BG1242" s="144">
        <f>IF(N1242="zákl. přenesená",J1242,0)</f>
        <v>0</v>
      </c>
      <c r="BH1242" s="144">
        <f>IF(N1242="sníž. přenesená",J1242,0)</f>
        <v>0</v>
      </c>
      <c r="BI1242" s="144">
        <f>IF(N1242="nulová",J1242,0)</f>
        <v>0</v>
      </c>
      <c r="BJ1242" s="18" t="s">
        <v>81</v>
      </c>
      <c r="BK1242" s="144">
        <f>ROUND(I1242*H1242,2)</f>
        <v>0</v>
      </c>
      <c r="BL1242" s="18" t="s">
        <v>368</v>
      </c>
      <c r="BM1242" s="143" t="s">
        <v>1488</v>
      </c>
    </row>
    <row r="1243" spans="2:47" s="1" customFormat="1" ht="11.25">
      <c r="B1243" s="33"/>
      <c r="D1243" s="145" t="s">
        <v>219</v>
      </c>
      <c r="F1243" s="146" t="s">
        <v>1489</v>
      </c>
      <c r="I1243" s="147"/>
      <c r="L1243" s="33"/>
      <c r="M1243" s="148"/>
      <c r="T1243" s="54"/>
      <c r="AT1243" s="18" t="s">
        <v>219</v>
      </c>
      <c r="AU1243" s="18" t="s">
        <v>83</v>
      </c>
    </row>
    <row r="1244" spans="2:51" s="12" customFormat="1" ht="11.25">
      <c r="B1244" s="149"/>
      <c r="D1244" s="150" t="s">
        <v>221</v>
      </c>
      <c r="E1244" s="151" t="s">
        <v>19</v>
      </c>
      <c r="F1244" s="152" t="s">
        <v>852</v>
      </c>
      <c r="H1244" s="151" t="s">
        <v>19</v>
      </c>
      <c r="I1244" s="153"/>
      <c r="L1244" s="149"/>
      <c r="M1244" s="154"/>
      <c r="T1244" s="155"/>
      <c r="AT1244" s="151" t="s">
        <v>221</v>
      </c>
      <c r="AU1244" s="151" t="s">
        <v>83</v>
      </c>
      <c r="AV1244" s="12" t="s">
        <v>81</v>
      </c>
      <c r="AW1244" s="12" t="s">
        <v>34</v>
      </c>
      <c r="AX1244" s="12" t="s">
        <v>74</v>
      </c>
      <c r="AY1244" s="151" t="s">
        <v>210</v>
      </c>
    </row>
    <row r="1245" spans="2:51" s="12" customFormat="1" ht="11.25">
      <c r="B1245" s="149"/>
      <c r="D1245" s="150" t="s">
        <v>221</v>
      </c>
      <c r="E1245" s="151" t="s">
        <v>19</v>
      </c>
      <c r="F1245" s="152" t="s">
        <v>853</v>
      </c>
      <c r="H1245" s="151" t="s">
        <v>19</v>
      </c>
      <c r="I1245" s="153"/>
      <c r="L1245" s="149"/>
      <c r="M1245" s="154"/>
      <c r="T1245" s="155"/>
      <c r="AT1245" s="151" t="s">
        <v>221</v>
      </c>
      <c r="AU1245" s="151" t="s">
        <v>83</v>
      </c>
      <c r="AV1245" s="12" t="s">
        <v>81</v>
      </c>
      <c r="AW1245" s="12" t="s">
        <v>34</v>
      </c>
      <c r="AX1245" s="12" t="s">
        <v>74</v>
      </c>
      <c r="AY1245" s="151" t="s">
        <v>210</v>
      </c>
    </row>
    <row r="1246" spans="2:51" s="13" customFormat="1" ht="11.25">
      <c r="B1246" s="156"/>
      <c r="D1246" s="150" t="s">
        <v>221</v>
      </c>
      <c r="E1246" s="157" t="s">
        <v>19</v>
      </c>
      <c r="F1246" s="158" t="s">
        <v>1162</v>
      </c>
      <c r="H1246" s="159">
        <v>580</v>
      </c>
      <c r="I1246" s="160"/>
      <c r="L1246" s="156"/>
      <c r="M1246" s="161"/>
      <c r="T1246" s="162"/>
      <c r="AT1246" s="157" t="s">
        <v>221</v>
      </c>
      <c r="AU1246" s="157" t="s">
        <v>83</v>
      </c>
      <c r="AV1246" s="13" t="s">
        <v>83</v>
      </c>
      <c r="AW1246" s="13" t="s">
        <v>34</v>
      </c>
      <c r="AX1246" s="13" t="s">
        <v>81</v>
      </c>
      <c r="AY1246" s="157" t="s">
        <v>210</v>
      </c>
    </row>
    <row r="1247" spans="2:65" s="1" customFormat="1" ht="16.5" customHeight="1">
      <c r="B1247" s="33"/>
      <c r="C1247" s="177" t="s">
        <v>1490</v>
      </c>
      <c r="D1247" s="177" t="s">
        <v>424</v>
      </c>
      <c r="E1247" s="178" t="s">
        <v>1491</v>
      </c>
      <c r="F1247" s="179" t="s">
        <v>1492</v>
      </c>
      <c r="G1247" s="180" t="s">
        <v>270</v>
      </c>
      <c r="H1247" s="181">
        <v>638</v>
      </c>
      <c r="I1247" s="182"/>
      <c r="J1247" s="183">
        <f>ROUND(I1247*H1247,2)</f>
        <v>0</v>
      </c>
      <c r="K1247" s="179" t="s">
        <v>216</v>
      </c>
      <c r="L1247" s="184"/>
      <c r="M1247" s="185" t="s">
        <v>19</v>
      </c>
      <c r="N1247" s="186" t="s">
        <v>45</v>
      </c>
      <c r="P1247" s="141">
        <f>O1247*H1247</f>
        <v>0</v>
      </c>
      <c r="Q1247" s="141">
        <v>0.00015</v>
      </c>
      <c r="R1247" s="141">
        <f>Q1247*H1247</f>
        <v>0.0957</v>
      </c>
      <c r="S1247" s="141">
        <v>0</v>
      </c>
      <c r="T1247" s="142">
        <f>S1247*H1247</f>
        <v>0</v>
      </c>
      <c r="AR1247" s="143" t="s">
        <v>498</v>
      </c>
      <c r="AT1247" s="143" t="s">
        <v>424</v>
      </c>
      <c r="AU1247" s="143" t="s">
        <v>83</v>
      </c>
      <c r="AY1247" s="18" t="s">
        <v>210</v>
      </c>
      <c r="BE1247" s="144">
        <f>IF(N1247="základní",J1247,0)</f>
        <v>0</v>
      </c>
      <c r="BF1247" s="144">
        <f>IF(N1247="snížená",J1247,0)</f>
        <v>0</v>
      </c>
      <c r="BG1247" s="144">
        <f>IF(N1247="zákl. přenesená",J1247,0)</f>
        <v>0</v>
      </c>
      <c r="BH1247" s="144">
        <f>IF(N1247="sníž. přenesená",J1247,0)</f>
        <v>0</v>
      </c>
      <c r="BI1247" s="144">
        <f>IF(N1247="nulová",J1247,0)</f>
        <v>0</v>
      </c>
      <c r="BJ1247" s="18" t="s">
        <v>81</v>
      </c>
      <c r="BK1247" s="144">
        <f>ROUND(I1247*H1247,2)</f>
        <v>0</v>
      </c>
      <c r="BL1247" s="18" t="s">
        <v>368</v>
      </c>
      <c r="BM1247" s="143" t="s">
        <v>1493</v>
      </c>
    </row>
    <row r="1248" spans="2:51" s="13" customFormat="1" ht="11.25">
      <c r="B1248" s="156"/>
      <c r="D1248" s="150" t="s">
        <v>221</v>
      </c>
      <c r="F1248" s="158" t="s">
        <v>1494</v>
      </c>
      <c r="H1248" s="159">
        <v>638</v>
      </c>
      <c r="I1248" s="160"/>
      <c r="L1248" s="156"/>
      <c r="M1248" s="161"/>
      <c r="T1248" s="162"/>
      <c r="AT1248" s="157" t="s">
        <v>221</v>
      </c>
      <c r="AU1248" s="157" t="s">
        <v>83</v>
      </c>
      <c r="AV1248" s="13" t="s">
        <v>83</v>
      </c>
      <c r="AW1248" s="13" t="s">
        <v>4</v>
      </c>
      <c r="AX1248" s="13" t="s">
        <v>81</v>
      </c>
      <c r="AY1248" s="157" t="s">
        <v>210</v>
      </c>
    </row>
    <row r="1249" spans="2:65" s="1" customFormat="1" ht="24.2" customHeight="1">
      <c r="B1249" s="33"/>
      <c r="C1249" s="132" t="s">
        <v>1495</v>
      </c>
      <c r="D1249" s="132" t="s">
        <v>212</v>
      </c>
      <c r="E1249" s="133" t="s">
        <v>1496</v>
      </c>
      <c r="F1249" s="134" t="s">
        <v>1497</v>
      </c>
      <c r="G1249" s="135" t="s">
        <v>356</v>
      </c>
      <c r="H1249" s="136">
        <v>33.486</v>
      </c>
      <c r="I1249" s="137"/>
      <c r="J1249" s="138">
        <f>ROUND(I1249*H1249,2)</f>
        <v>0</v>
      </c>
      <c r="K1249" s="134" t="s">
        <v>216</v>
      </c>
      <c r="L1249" s="33"/>
      <c r="M1249" s="139" t="s">
        <v>19</v>
      </c>
      <c r="N1249" s="140" t="s">
        <v>45</v>
      </c>
      <c r="P1249" s="141">
        <f>O1249*H1249</f>
        <v>0</v>
      </c>
      <c r="Q1249" s="141">
        <v>0</v>
      </c>
      <c r="R1249" s="141">
        <f>Q1249*H1249</f>
        <v>0</v>
      </c>
      <c r="S1249" s="141">
        <v>0</v>
      </c>
      <c r="T1249" s="142">
        <f>S1249*H1249</f>
        <v>0</v>
      </c>
      <c r="AR1249" s="143" t="s">
        <v>368</v>
      </c>
      <c r="AT1249" s="143" t="s">
        <v>212</v>
      </c>
      <c r="AU1249" s="143" t="s">
        <v>83</v>
      </c>
      <c r="AY1249" s="18" t="s">
        <v>210</v>
      </c>
      <c r="BE1249" s="144">
        <f>IF(N1249="základní",J1249,0)</f>
        <v>0</v>
      </c>
      <c r="BF1249" s="144">
        <f>IF(N1249="snížená",J1249,0)</f>
        <v>0</v>
      </c>
      <c r="BG1249" s="144">
        <f>IF(N1249="zákl. přenesená",J1249,0)</f>
        <v>0</v>
      </c>
      <c r="BH1249" s="144">
        <f>IF(N1249="sníž. přenesená",J1249,0)</f>
        <v>0</v>
      </c>
      <c r="BI1249" s="144">
        <f>IF(N1249="nulová",J1249,0)</f>
        <v>0</v>
      </c>
      <c r="BJ1249" s="18" t="s">
        <v>81</v>
      </c>
      <c r="BK1249" s="144">
        <f>ROUND(I1249*H1249,2)</f>
        <v>0</v>
      </c>
      <c r="BL1249" s="18" t="s">
        <v>368</v>
      </c>
      <c r="BM1249" s="143" t="s">
        <v>1498</v>
      </c>
    </row>
    <row r="1250" spans="2:47" s="1" customFormat="1" ht="11.25">
      <c r="B1250" s="33"/>
      <c r="D1250" s="145" t="s">
        <v>219</v>
      </c>
      <c r="F1250" s="146" t="s">
        <v>1499</v>
      </c>
      <c r="I1250" s="147"/>
      <c r="L1250" s="33"/>
      <c r="M1250" s="148"/>
      <c r="T1250" s="54"/>
      <c r="AT1250" s="18" t="s">
        <v>219</v>
      </c>
      <c r="AU1250" s="18" t="s">
        <v>83</v>
      </c>
    </row>
    <row r="1251" spans="2:65" s="1" customFormat="1" ht="24.2" customHeight="1">
      <c r="B1251" s="33"/>
      <c r="C1251" s="132" t="s">
        <v>1500</v>
      </c>
      <c r="D1251" s="132" t="s">
        <v>212</v>
      </c>
      <c r="E1251" s="133" t="s">
        <v>1501</v>
      </c>
      <c r="F1251" s="134" t="s">
        <v>1502</v>
      </c>
      <c r="G1251" s="135" t="s">
        <v>356</v>
      </c>
      <c r="H1251" s="136">
        <v>33.486</v>
      </c>
      <c r="I1251" s="137"/>
      <c r="J1251" s="138">
        <f>ROUND(I1251*H1251,2)</f>
        <v>0</v>
      </c>
      <c r="K1251" s="134" t="s">
        <v>216</v>
      </c>
      <c r="L1251" s="33"/>
      <c r="M1251" s="139" t="s">
        <v>19</v>
      </c>
      <c r="N1251" s="140" t="s">
        <v>45</v>
      </c>
      <c r="P1251" s="141">
        <f>O1251*H1251</f>
        <v>0</v>
      </c>
      <c r="Q1251" s="141">
        <v>0</v>
      </c>
      <c r="R1251" s="141">
        <f>Q1251*H1251</f>
        <v>0</v>
      </c>
      <c r="S1251" s="141">
        <v>0</v>
      </c>
      <c r="T1251" s="142">
        <f>S1251*H1251</f>
        <v>0</v>
      </c>
      <c r="AR1251" s="143" t="s">
        <v>368</v>
      </c>
      <c r="AT1251" s="143" t="s">
        <v>212</v>
      </c>
      <c r="AU1251" s="143" t="s">
        <v>83</v>
      </c>
      <c r="AY1251" s="18" t="s">
        <v>210</v>
      </c>
      <c r="BE1251" s="144">
        <f>IF(N1251="základní",J1251,0)</f>
        <v>0</v>
      </c>
      <c r="BF1251" s="144">
        <f>IF(N1251="snížená",J1251,0)</f>
        <v>0</v>
      </c>
      <c r="BG1251" s="144">
        <f>IF(N1251="zákl. přenesená",J1251,0)</f>
        <v>0</v>
      </c>
      <c r="BH1251" s="144">
        <f>IF(N1251="sníž. přenesená",J1251,0)</f>
        <v>0</v>
      </c>
      <c r="BI1251" s="144">
        <f>IF(N1251="nulová",J1251,0)</f>
        <v>0</v>
      </c>
      <c r="BJ1251" s="18" t="s">
        <v>81</v>
      </c>
      <c r="BK1251" s="144">
        <f>ROUND(I1251*H1251,2)</f>
        <v>0</v>
      </c>
      <c r="BL1251" s="18" t="s">
        <v>368</v>
      </c>
      <c r="BM1251" s="143" t="s">
        <v>1503</v>
      </c>
    </row>
    <row r="1252" spans="2:47" s="1" customFormat="1" ht="11.25">
      <c r="B1252" s="33"/>
      <c r="D1252" s="145" t="s">
        <v>219</v>
      </c>
      <c r="F1252" s="146" t="s">
        <v>1504</v>
      </c>
      <c r="I1252" s="147"/>
      <c r="L1252" s="33"/>
      <c r="M1252" s="148"/>
      <c r="T1252" s="54"/>
      <c r="AT1252" s="18" t="s">
        <v>219</v>
      </c>
      <c r="AU1252" s="18" t="s">
        <v>83</v>
      </c>
    </row>
    <row r="1253" spans="2:63" s="11" customFormat="1" ht="22.9" customHeight="1">
      <c r="B1253" s="120"/>
      <c r="D1253" s="121" t="s">
        <v>73</v>
      </c>
      <c r="E1253" s="130" t="s">
        <v>1505</v>
      </c>
      <c r="F1253" s="130" t="s">
        <v>1506</v>
      </c>
      <c r="I1253" s="123"/>
      <c r="J1253" s="131">
        <f>BK1253</f>
        <v>0</v>
      </c>
      <c r="L1253" s="120"/>
      <c r="M1253" s="125"/>
      <c r="P1253" s="126">
        <f>SUM(P1254:P1296)</f>
        <v>0</v>
      </c>
      <c r="R1253" s="126">
        <f>SUM(R1254:R1296)</f>
        <v>0.15800000000000003</v>
      </c>
      <c r="T1253" s="127">
        <f>SUM(T1254:T1296)</f>
        <v>0</v>
      </c>
      <c r="AR1253" s="121" t="s">
        <v>83</v>
      </c>
      <c r="AT1253" s="128" t="s">
        <v>73</v>
      </c>
      <c r="AU1253" s="128" t="s">
        <v>81</v>
      </c>
      <c r="AY1253" s="121" t="s">
        <v>210</v>
      </c>
      <c r="BK1253" s="129">
        <f>SUM(BK1254:BK1296)</f>
        <v>0</v>
      </c>
    </row>
    <row r="1254" spans="2:65" s="1" customFormat="1" ht="16.5" customHeight="1">
      <c r="B1254" s="33"/>
      <c r="C1254" s="132" t="s">
        <v>1507</v>
      </c>
      <c r="D1254" s="132" t="s">
        <v>212</v>
      </c>
      <c r="E1254" s="133" t="s">
        <v>1508</v>
      </c>
      <c r="F1254" s="134" t="s">
        <v>1509</v>
      </c>
      <c r="G1254" s="135" t="s">
        <v>295</v>
      </c>
      <c r="H1254" s="136">
        <v>1</v>
      </c>
      <c r="I1254" s="137"/>
      <c r="J1254" s="138">
        <f>ROUND(I1254*H1254,2)</f>
        <v>0</v>
      </c>
      <c r="K1254" s="134" t="s">
        <v>296</v>
      </c>
      <c r="L1254" s="33"/>
      <c r="M1254" s="139" t="s">
        <v>19</v>
      </c>
      <c r="N1254" s="140" t="s">
        <v>45</v>
      </c>
      <c r="P1254" s="141">
        <f>O1254*H1254</f>
        <v>0</v>
      </c>
      <c r="Q1254" s="141">
        <v>0</v>
      </c>
      <c r="R1254" s="141">
        <f>Q1254*H1254</f>
        <v>0</v>
      </c>
      <c r="S1254" s="141">
        <v>0</v>
      </c>
      <c r="T1254" s="142">
        <f>S1254*H1254</f>
        <v>0</v>
      </c>
      <c r="AR1254" s="143" t="s">
        <v>368</v>
      </c>
      <c r="AT1254" s="143" t="s">
        <v>212</v>
      </c>
      <c r="AU1254" s="143" t="s">
        <v>83</v>
      </c>
      <c r="AY1254" s="18" t="s">
        <v>210</v>
      </c>
      <c r="BE1254" s="144">
        <f>IF(N1254="základní",J1254,0)</f>
        <v>0</v>
      </c>
      <c r="BF1254" s="144">
        <f>IF(N1254="snížená",J1254,0)</f>
        <v>0</v>
      </c>
      <c r="BG1254" s="144">
        <f>IF(N1254="zákl. přenesená",J1254,0)</f>
        <v>0</v>
      </c>
      <c r="BH1254" s="144">
        <f>IF(N1254="sníž. přenesená",J1254,0)</f>
        <v>0</v>
      </c>
      <c r="BI1254" s="144">
        <f>IF(N1254="nulová",J1254,0)</f>
        <v>0</v>
      </c>
      <c r="BJ1254" s="18" t="s">
        <v>81</v>
      </c>
      <c r="BK1254" s="144">
        <f>ROUND(I1254*H1254,2)</f>
        <v>0</v>
      </c>
      <c r="BL1254" s="18" t="s">
        <v>368</v>
      </c>
      <c r="BM1254" s="143" t="s">
        <v>1510</v>
      </c>
    </row>
    <row r="1255" spans="2:47" s="1" customFormat="1" ht="19.5">
      <c r="B1255" s="33"/>
      <c r="D1255" s="150" t="s">
        <v>1511</v>
      </c>
      <c r="F1255" s="187" t="s">
        <v>1512</v>
      </c>
      <c r="I1255" s="147"/>
      <c r="L1255" s="33"/>
      <c r="M1255" s="148"/>
      <c r="T1255" s="54"/>
      <c r="AT1255" s="18" t="s">
        <v>1511</v>
      </c>
      <c r="AU1255" s="18" t="s">
        <v>83</v>
      </c>
    </row>
    <row r="1256" spans="2:65" s="1" customFormat="1" ht="16.5" customHeight="1">
      <c r="B1256" s="33"/>
      <c r="C1256" s="132" t="s">
        <v>1513</v>
      </c>
      <c r="D1256" s="132" t="s">
        <v>212</v>
      </c>
      <c r="E1256" s="133" t="s">
        <v>1514</v>
      </c>
      <c r="F1256" s="134" t="s">
        <v>1515</v>
      </c>
      <c r="G1256" s="135" t="s">
        <v>295</v>
      </c>
      <c r="H1256" s="136">
        <v>1</v>
      </c>
      <c r="I1256" s="137"/>
      <c r="J1256" s="138">
        <f>ROUND(I1256*H1256,2)</f>
        <v>0</v>
      </c>
      <c r="K1256" s="134" t="s">
        <v>296</v>
      </c>
      <c r="L1256" s="33"/>
      <c r="M1256" s="139" t="s">
        <v>19</v>
      </c>
      <c r="N1256" s="140" t="s">
        <v>45</v>
      </c>
      <c r="P1256" s="141">
        <f>O1256*H1256</f>
        <v>0</v>
      </c>
      <c r="Q1256" s="141">
        <v>0.055</v>
      </c>
      <c r="R1256" s="141">
        <f>Q1256*H1256</f>
        <v>0.055</v>
      </c>
      <c r="S1256" s="141">
        <v>0</v>
      </c>
      <c r="T1256" s="142">
        <f>S1256*H1256</f>
        <v>0</v>
      </c>
      <c r="AR1256" s="143" t="s">
        <v>368</v>
      </c>
      <c r="AT1256" s="143" t="s">
        <v>212</v>
      </c>
      <c r="AU1256" s="143" t="s">
        <v>83</v>
      </c>
      <c r="AY1256" s="18" t="s">
        <v>210</v>
      </c>
      <c r="BE1256" s="144">
        <f>IF(N1256="základní",J1256,0)</f>
        <v>0</v>
      </c>
      <c r="BF1256" s="144">
        <f>IF(N1256="snížená",J1256,0)</f>
        <v>0</v>
      </c>
      <c r="BG1256" s="144">
        <f>IF(N1256="zákl. přenesená",J1256,0)</f>
        <v>0</v>
      </c>
      <c r="BH1256" s="144">
        <f>IF(N1256="sníž. přenesená",J1256,0)</f>
        <v>0</v>
      </c>
      <c r="BI1256" s="144">
        <f>IF(N1256="nulová",J1256,0)</f>
        <v>0</v>
      </c>
      <c r="BJ1256" s="18" t="s">
        <v>81</v>
      </c>
      <c r="BK1256" s="144">
        <f>ROUND(I1256*H1256,2)</f>
        <v>0</v>
      </c>
      <c r="BL1256" s="18" t="s">
        <v>368</v>
      </c>
      <c r="BM1256" s="143" t="s">
        <v>1516</v>
      </c>
    </row>
    <row r="1257" spans="2:65" s="1" customFormat="1" ht="16.5" customHeight="1">
      <c r="B1257" s="33"/>
      <c r="C1257" s="132" t="s">
        <v>1517</v>
      </c>
      <c r="D1257" s="132" t="s">
        <v>212</v>
      </c>
      <c r="E1257" s="133" t="s">
        <v>1518</v>
      </c>
      <c r="F1257" s="134" t="s">
        <v>1519</v>
      </c>
      <c r="G1257" s="135" t="s">
        <v>868</v>
      </c>
      <c r="H1257" s="136">
        <v>1</v>
      </c>
      <c r="I1257" s="137"/>
      <c r="J1257" s="138">
        <f>ROUND(I1257*H1257,2)</f>
        <v>0</v>
      </c>
      <c r="K1257" s="134" t="s">
        <v>296</v>
      </c>
      <c r="L1257" s="33"/>
      <c r="M1257" s="139" t="s">
        <v>19</v>
      </c>
      <c r="N1257" s="140" t="s">
        <v>45</v>
      </c>
      <c r="P1257" s="141">
        <f>O1257*H1257</f>
        <v>0</v>
      </c>
      <c r="Q1257" s="141">
        <v>0</v>
      </c>
      <c r="R1257" s="141">
        <f>Q1257*H1257</f>
        <v>0</v>
      </c>
      <c r="S1257" s="141">
        <v>0</v>
      </c>
      <c r="T1257" s="142">
        <f>S1257*H1257</f>
        <v>0</v>
      </c>
      <c r="AR1257" s="143" t="s">
        <v>368</v>
      </c>
      <c r="AT1257" s="143" t="s">
        <v>212</v>
      </c>
      <c r="AU1257" s="143" t="s">
        <v>83</v>
      </c>
      <c r="AY1257" s="18" t="s">
        <v>210</v>
      </c>
      <c r="BE1257" s="144">
        <f>IF(N1257="základní",J1257,0)</f>
        <v>0</v>
      </c>
      <c r="BF1257" s="144">
        <f>IF(N1257="snížená",J1257,0)</f>
        <v>0</v>
      </c>
      <c r="BG1257" s="144">
        <f>IF(N1257="zákl. přenesená",J1257,0)</f>
        <v>0</v>
      </c>
      <c r="BH1257" s="144">
        <f>IF(N1257="sníž. přenesená",J1257,0)</f>
        <v>0</v>
      </c>
      <c r="BI1257" s="144">
        <f>IF(N1257="nulová",J1257,0)</f>
        <v>0</v>
      </c>
      <c r="BJ1257" s="18" t="s">
        <v>81</v>
      </c>
      <c r="BK1257" s="144">
        <f>ROUND(I1257*H1257,2)</f>
        <v>0</v>
      </c>
      <c r="BL1257" s="18" t="s">
        <v>368</v>
      </c>
      <c r="BM1257" s="143" t="s">
        <v>1520</v>
      </c>
    </row>
    <row r="1258" spans="2:47" s="1" customFormat="1" ht="19.5">
      <c r="B1258" s="33"/>
      <c r="D1258" s="150" t="s">
        <v>1511</v>
      </c>
      <c r="F1258" s="187" t="s">
        <v>1521</v>
      </c>
      <c r="I1258" s="147"/>
      <c r="L1258" s="33"/>
      <c r="M1258" s="148"/>
      <c r="T1258" s="54"/>
      <c r="AT1258" s="18" t="s">
        <v>1511</v>
      </c>
      <c r="AU1258" s="18" t="s">
        <v>83</v>
      </c>
    </row>
    <row r="1259" spans="2:65" s="1" customFormat="1" ht="16.5" customHeight="1">
      <c r="B1259" s="33"/>
      <c r="C1259" s="132" t="s">
        <v>1522</v>
      </c>
      <c r="D1259" s="132" t="s">
        <v>212</v>
      </c>
      <c r="E1259" s="133" t="s">
        <v>1523</v>
      </c>
      <c r="F1259" s="134" t="s">
        <v>1524</v>
      </c>
      <c r="G1259" s="135" t="s">
        <v>868</v>
      </c>
      <c r="H1259" s="136">
        <v>1</v>
      </c>
      <c r="I1259" s="137"/>
      <c r="J1259" s="138">
        <f>ROUND(I1259*H1259,2)</f>
        <v>0</v>
      </c>
      <c r="K1259" s="134" t="s">
        <v>296</v>
      </c>
      <c r="L1259" s="33"/>
      <c r="M1259" s="139" t="s">
        <v>19</v>
      </c>
      <c r="N1259" s="140" t="s">
        <v>45</v>
      </c>
      <c r="P1259" s="141">
        <f>O1259*H1259</f>
        <v>0</v>
      </c>
      <c r="Q1259" s="141">
        <v>0</v>
      </c>
      <c r="R1259" s="141">
        <f>Q1259*H1259</f>
        <v>0</v>
      </c>
      <c r="S1259" s="141">
        <v>0</v>
      </c>
      <c r="T1259" s="142">
        <f>S1259*H1259</f>
        <v>0</v>
      </c>
      <c r="AR1259" s="143" t="s">
        <v>368</v>
      </c>
      <c r="AT1259" s="143" t="s">
        <v>212</v>
      </c>
      <c r="AU1259" s="143" t="s">
        <v>83</v>
      </c>
      <c r="AY1259" s="18" t="s">
        <v>210</v>
      </c>
      <c r="BE1259" s="144">
        <f>IF(N1259="základní",J1259,0)</f>
        <v>0</v>
      </c>
      <c r="BF1259" s="144">
        <f>IF(N1259="snížená",J1259,0)</f>
        <v>0</v>
      </c>
      <c r="BG1259" s="144">
        <f>IF(N1259="zákl. přenesená",J1259,0)</f>
        <v>0</v>
      </c>
      <c r="BH1259" s="144">
        <f>IF(N1259="sníž. přenesená",J1259,0)</f>
        <v>0</v>
      </c>
      <c r="BI1259" s="144">
        <f>IF(N1259="nulová",J1259,0)</f>
        <v>0</v>
      </c>
      <c r="BJ1259" s="18" t="s">
        <v>81</v>
      </c>
      <c r="BK1259" s="144">
        <f>ROUND(I1259*H1259,2)</f>
        <v>0</v>
      </c>
      <c r="BL1259" s="18" t="s">
        <v>368</v>
      </c>
      <c r="BM1259" s="143" t="s">
        <v>1525</v>
      </c>
    </row>
    <row r="1260" spans="2:47" s="1" customFormat="1" ht="19.5">
      <c r="B1260" s="33"/>
      <c r="D1260" s="150" t="s">
        <v>1511</v>
      </c>
      <c r="F1260" s="187" t="s">
        <v>1526</v>
      </c>
      <c r="I1260" s="147"/>
      <c r="L1260" s="33"/>
      <c r="M1260" s="148"/>
      <c r="T1260" s="54"/>
      <c r="AT1260" s="18" t="s">
        <v>1511</v>
      </c>
      <c r="AU1260" s="18" t="s">
        <v>83</v>
      </c>
    </row>
    <row r="1261" spans="2:65" s="1" customFormat="1" ht="16.5" customHeight="1">
      <c r="B1261" s="33"/>
      <c r="C1261" s="132" t="s">
        <v>1527</v>
      </c>
      <c r="D1261" s="132" t="s">
        <v>212</v>
      </c>
      <c r="E1261" s="133" t="s">
        <v>1528</v>
      </c>
      <c r="F1261" s="134" t="s">
        <v>1529</v>
      </c>
      <c r="G1261" s="135" t="s">
        <v>868</v>
      </c>
      <c r="H1261" s="136">
        <v>1</v>
      </c>
      <c r="I1261" s="137"/>
      <c r="J1261" s="138">
        <f>ROUND(I1261*H1261,2)</f>
        <v>0</v>
      </c>
      <c r="K1261" s="134" t="s">
        <v>296</v>
      </c>
      <c r="L1261" s="33"/>
      <c r="M1261" s="139" t="s">
        <v>19</v>
      </c>
      <c r="N1261" s="140" t="s">
        <v>45</v>
      </c>
      <c r="P1261" s="141">
        <f>O1261*H1261</f>
        <v>0</v>
      </c>
      <c r="Q1261" s="141">
        <v>0</v>
      </c>
      <c r="R1261" s="141">
        <f>Q1261*H1261</f>
        <v>0</v>
      </c>
      <c r="S1261" s="141">
        <v>0</v>
      </c>
      <c r="T1261" s="142">
        <f>S1261*H1261</f>
        <v>0</v>
      </c>
      <c r="AR1261" s="143" t="s">
        <v>368</v>
      </c>
      <c r="AT1261" s="143" t="s">
        <v>212</v>
      </c>
      <c r="AU1261" s="143" t="s">
        <v>83</v>
      </c>
      <c r="AY1261" s="18" t="s">
        <v>210</v>
      </c>
      <c r="BE1261" s="144">
        <f>IF(N1261="základní",J1261,0)</f>
        <v>0</v>
      </c>
      <c r="BF1261" s="144">
        <f>IF(N1261="snížená",J1261,0)</f>
        <v>0</v>
      </c>
      <c r="BG1261" s="144">
        <f>IF(N1261="zákl. přenesená",J1261,0)</f>
        <v>0</v>
      </c>
      <c r="BH1261" s="144">
        <f>IF(N1261="sníž. přenesená",J1261,0)</f>
        <v>0</v>
      </c>
      <c r="BI1261" s="144">
        <f>IF(N1261="nulová",J1261,0)</f>
        <v>0</v>
      </c>
      <c r="BJ1261" s="18" t="s">
        <v>81</v>
      </c>
      <c r="BK1261" s="144">
        <f>ROUND(I1261*H1261,2)</f>
        <v>0</v>
      </c>
      <c r="BL1261" s="18" t="s">
        <v>368</v>
      </c>
      <c r="BM1261" s="143" t="s">
        <v>1530</v>
      </c>
    </row>
    <row r="1262" spans="2:47" s="1" customFormat="1" ht="19.5">
      <c r="B1262" s="33"/>
      <c r="D1262" s="150" t="s">
        <v>1511</v>
      </c>
      <c r="F1262" s="187" t="s">
        <v>1526</v>
      </c>
      <c r="I1262" s="147"/>
      <c r="L1262" s="33"/>
      <c r="M1262" s="148"/>
      <c r="T1262" s="54"/>
      <c r="AT1262" s="18" t="s">
        <v>1511</v>
      </c>
      <c r="AU1262" s="18" t="s">
        <v>83</v>
      </c>
    </row>
    <row r="1263" spans="2:65" s="1" customFormat="1" ht="16.5" customHeight="1">
      <c r="B1263" s="33"/>
      <c r="C1263" s="132" t="s">
        <v>1531</v>
      </c>
      <c r="D1263" s="132" t="s">
        <v>212</v>
      </c>
      <c r="E1263" s="133" t="s">
        <v>1532</v>
      </c>
      <c r="F1263" s="134" t="s">
        <v>1533</v>
      </c>
      <c r="G1263" s="135" t="s">
        <v>868</v>
      </c>
      <c r="H1263" s="136">
        <v>1</v>
      </c>
      <c r="I1263" s="137"/>
      <c r="J1263" s="138">
        <f>ROUND(I1263*H1263,2)</f>
        <v>0</v>
      </c>
      <c r="K1263" s="134" t="s">
        <v>296</v>
      </c>
      <c r="L1263" s="33"/>
      <c r="M1263" s="139" t="s">
        <v>19</v>
      </c>
      <c r="N1263" s="140" t="s">
        <v>45</v>
      </c>
      <c r="P1263" s="141">
        <f>O1263*H1263</f>
        <v>0</v>
      </c>
      <c r="Q1263" s="141">
        <v>0.008</v>
      </c>
      <c r="R1263" s="141">
        <f>Q1263*H1263</f>
        <v>0.008</v>
      </c>
      <c r="S1263" s="141">
        <v>0</v>
      </c>
      <c r="T1263" s="142">
        <f>S1263*H1263</f>
        <v>0</v>
      </c>
      <c r="AR1263" s="143" t="s">
        <v>368</v>
      </c>
      <c r="AT1263" s="143" t="s">
        <v>212</v>
      </c>
      <c r="AU1263" s="143" t="s">
        <v>83</v>
      </c>
      <c r="AY1263" s="18" t="s">
        <v>210</v>
      </c>
      <c r="BE1263" s="144">
        <f>IF(N1263="základní",J1263,0)</f>
        <v>0</v>
      </c>
      <c r="BF1263" s="144">
        <f>IF(N1263="snížená",J1263,0)</f>
        <v>0</v>
      </c>
      <c r="BG1263" s="144">
        <f>IF(N1263="zákl. přenesená",J1263,0)</f>
        <v>0</v>
      </c>
      <c r="BH1263" s="144">
        <f>IF(N1263="sníž. přenesená",J1263,0)</f>
        <v>0</v>
      </c>
      <c r="BI1263" s="144">
        <f>IF(N1263="nulová",J1263,0)</f>
        <v>0</v>
      </c>
      <c r="BJ1263" s="18" t="s">
        <v>81</v>
      </c>
      <c r="BK1263" s="144">
        <f>ROUND(I1263*H1263,2)</f>
        <v>0</v>
      </c>
      <c r="BL1263" s="18" t="s">
        <v>368</v>
      </c>
      <c r="BM1263" s="143" t="s">
        <v>1534</v>
      </c>
    </row>
    <row r="1264" spans="2:47" s="1" customFormat="1" ht="29.25">
      <c r="B1264" s="33"/>
      <c r="D1264" s="150" t="s">
        <v>1511</v>
      </c>
      <c r="F1264" s="187" t="s">
        <v>1535</v>
      </c>
      <c r="I1264" s="147"/>
      <c r="L1264" s="33"/>
      <c r="M1264" s="148"/>
      <c r="T1264" s="54"/>
      <c r="AT1264" s="18" t="s">
        <v>1511</v>
      </c>
      <c r="AU1264" s="18" t="s">
        <v>83</v>
      </c>
    </row>
    <row r="1265" spans="2:65" s="1" customFormat="1" ht="16.5" customHeight="1">
      <c r="B1265" s="33"/>
      <c r="C1265" s="132" t="s">
        <v>1536</v>
      </c>
      <c r="D1265" s="132" t="s">
        <v>212</v>
      </c>
      <c r="E1265" s="133" t="s">
        <v>1537</v>
      </c>
      <c r="F1265" s="134" t="s">
        <v>1538</v>
      </c>
      <c r="G1265" s="135" t="s">
        <v>868</v>
      </c>
      <c r="H1265" s="136">
        <v>1</v>
      </c>
      <c r="I1265" s="137"/>
      <c r="J1265" s="138">
        <f>ROUND(I1265*H1265,2)</f>
        <v>0</v>
      </c>
      <c r="K1265" s="134" t="s">
        <v>296</v>
      </c>
      <c r="L1265" s="33"/>
      <c r="M1265" s="139" t="s">
        <v>19</v>
      </c>
      <c r="N1265" s="140" t="s">
        <v>45</v>
      </c>
      <c r="P1265" s="141">
        <f>O1265*H1265</f>
        <v>0</v>
      </c>
      <c r="Q1265" s="141">
        <v>0</v>
      </c>
      <c r="R1265" s="141">
        <f>Q1265*H1265</f>
        <v>0</v>
      </c>
      <c r="S1265" s="141">
        <v>0</v>
      </c>
      <c r="T1265" s="142">
        <f>S1265*H1265</f>
        <v>0</v>
      </c>
      <c r="AR1265" s="143" t="s">
        <v>368</v>
      </c>
      <c r="AT1265" s="143" t="s">
        <v>212</v>
      </c>
      <c r="AU1265" s="143" t="s">
        <v>83</v>
      </c>
      <c r="AY1265" s="18" t="s">
        <v>210</v>
      </c>
      <c r="BE1265" s="144">
        <f>IF(N1265="základní",J1265,0)</f>
        <v>0</v>
      </c>
      <c r="BF1265" s="144">
        <f>IF(N1265="snížená",J1265,0)</f>
        <v>0</v>
      </c>
      <c r="BG1265" s="144">
        <f>IF(N1265="zákl. přenesená",J1265,0)</f>
        <v>0</v>
      </c>
      <c r="BH1265" s="144">
        <f>IF(N1265="sníž. přenesená",J1265,0)</f>
        <v>0</v>
      </c>
      <c r="BI1265" s="144">
        <f>IF(N1265="nulová",J1265,0)</f>
        <v>0</v>
      </c>
      <c r="BJ1265" s="18" t="s">
        <v>81</v>
      </c>
      <c r="BK1265" s="144">
        <f>ROUND(I1265*H1265,2)</f>
        <v>0</v>
      </c>
      <c r="BL1265" s="18" t="s">
        <v>368</v>
      </c>
      <c r="BM1265" s="143" t="s">
        <v>1539</v>
      </c>
    </row>
    <row r="1266" spans="2:47" s="1" customFormat="1" ht="19.5">
      <c r="B1266" s="33"/>
      <c r="D1266" s="150" t="s">
        <v>1511</v>
      </c>
      <c r="F1266" s="187" t="s">
        <v>1526</v>
      </c>
      <c r="I1266" s="147"/>
      <c r="L1266" s="33"/>
      <c r="M1266" s="148"/>
      <c r="T1266" s="54"/>
      <c r="AT1266" s="18" t="s">
        <v>1511</v>
      </c>
      <c r="AU1266" s="18" t="s">
        <v>83</v>
      </c>
    </row>
    <row r="1267" spans="2:65" s="1" customFormat="1" ht="16.5" customHeight="1">
      <c r="B1267" s="33"/>
      <c r="C1267" s="132" t="s">
        <v>1540</v>
      </c>
      <c r="D1267" s="132" t="s">
        <v>212</v>
      </c>
      <c r="E1267" s="133" t="s">
        <v>1541</v>
      </c>
      <c r="F1267" s="134" t="s">
        <v>1542</v>
      </c>
      <c r="G1267" s="135" t="s">
        <v>868</v>
      </c>
      <c r="H1267" s="136">
        <v>1</v>
      </c>
      <c r="I1267" s="137"/>
      <c r="J1267" s="138">
        <f>ROUND(I1267*H1267,2)</f>
        <v>0</v>
      </c>
      <c r="K1267" s="134" t="s">
        <v>296</v>
      </c>
      <c r="L1267" s="33"/>
      <c r="M1267" s="139" t="s">
        <v>19</v>
      </c>
      <c r="N1267" s="140" t="s">
        <v>45</v>
      </c>
      <c r="P1267" s="141">
        <f>O1267*H1267</f>
        <v>0</v>
      </c>
      <c r="Q1267" s="141">
        <v>0</v>
      </c>
      <c r="R1267" s="141">
        <f>Q1267*H1267</f>
        <v>0</v>
      </c>
      <c r="S1267" s="141">
        <v>0</v>
      </c>
      <c r="T1267" s="142">
        <f>S1267*H1267</f>
        <v>0</v>
      </c>
      <c r="AR1267" s="143" t="s">
        <v>368</v>
      </c>
      <c r="AT1267" s="143" t="s">
        <v>212</v>
      </c>
      <c r="AU1267" s="143" t="s">
        <v>83</v>
      </c>
      <c r="AY1267" s="18" t="s">
        <v>210</v>
      </c>
      <c r="BE1267" s="144">
        <f>IF(N1267="základní",J1267,0)</f>
        <v>0</v>
      </c>
      <c r="BF1267" s="144">
        <f>IF(N1267="snížená",J1267,0)</f>
        <v>0</v>
      </c>
      <c r="BG1267" s="144">
        <f>IF(N1267="zákl. přenesená",J1267,0)</f>
        <v>0</v>
      </c>
      <c r="BH1267" s="144">
        <f>IF(N1267="sníž. přenesená",J1267,0)</f>
        <v>0</v>
      </c>
      <c r="BI1267" s="144">
        <f>IF(N1267="nulová",J1267,0)</f>
        <v>0</v>
      </c>
      <c r="BJ1267" s="18" t="s">
        <v>81</v>
      </c>
      <c r="BK1267" s="144">
        <f>ROUND(I1267*H1267,2)</f>
        <v>0</v>
      </c>
      <c r="BL1267" s="18" t="s">
        <v>368</v>
      </c>
      <c r="BM1267" s="143" t="s">
        <v>1543</v>
      </c>
    </row>
    <row r="1268" spans="2:47" s="1" customFormat="1" ht="19.5">
      <c r="B1268" s="33"/>
      <c r="D1268" s="150" t="s">
        <v>1511</v>
      </c>
      <c r="F1268" s="187" t="s">
        <v>1526</v>
      </c>
      <c r="I1268" s="147"/>
      <c r="L1268" s="33"/>
      <c r="M1268" s="148"/>
      <c r="T1268" s="54"/>
      <c r="AT1268" s="18" t="s">
        <v>1511</v>
      </c>
      <c r="AU1268" s="18" t="s">
        <v>83</v>
      </c>
    </row>
    <row r="1269" spans="2:65" s="1" customFormat="1" ht="16.5" customHeight="1">
      <c r="B1269" s="33"/>
      <c r="C1269" s="132" t="s">
        <v>1544</v>
      </c>
      <c r="D1269" s="132" t="s">
        <v>212</v>
      </c>
      <c r="E1269" s="133" t="s">
        <v>1545</v>
      </c>
      <c r="F1269" s="134" t="s">
        <v>1546</v>
      </c>
      <c r="G1269" s="135" t="s">
        <v>868</v>
      </c>
      <c r="H1269" s="136">
        <v>1</v>
      </c>
      <c r="I1269" s="137"/>
      <c r="J1269" s="138">
        <f>ROUND(I1269*H1269,2)</f>
        <v>0</v>
      </c>
      <c r="K1269" s="134" t="s">
        <v>296</v>
      </c>
      <c r="L1269" s="33"/>
      <c r="M1269" s="139" t="s">
        <v>19</v>
      </c>
      <c r="N1269" s="140" t="s">
        <v>45</v>
      </c>
      <c r="P1269" s="141">
        <f>O1269*H1269</f>
        <v>0</v>
      </c>
      <c r="Q1269" s="141">
        <v>0</v>
      </c>
      <c r="R1269" s="141">
        <f>Q1269*H1269</f>
        <v>0</v>
      </c>
      <c r="S1269" s="141">
        <v>0</v>
      </c>
      <c r="T1269" s="142">
        <f>S1269*H1269</f>
        <v>0</v>
      </c>
      <c r="AR1269" s="143" t="s">
        <v>368</v>
      </c>
      <c r="AT1269" s="143" t="s">
        <v>212</v>
      </c>
      <c r="AU1269" s="143" t="s">
        <v>83</v>
      </c>
      <c r="AY1269" s="18" t="s">
        <v>210</v>
      </c>
      <c r="BE1269" s="144">
        <f>IF(N1269="základní",J1269,0)</f>
        <v>0</v>
      </c>
      <c r="BF1269" s="144">
        <f>IF(N1269="snížená",J1269,0)</f>
        <v>0</v>
      </c>
      <c r="BG1269" s="144">
        <f>IF(N1269="zákl. přenesená",J1269,0)</f>
        <v>0</v>
      </c>
      <c r="BH1269" s="144">
        <f>IF(N1269="sníž. přenesená",J1269,0)</f>
        <v>0</v>
      </c>
      <c r="BI1269" s="144">
        <f>IF(N1269="nulová",J1269,0)</f>
        <v>0</v>
      </c>
      <c r="BJ1269" s="18" t="s">
        <v>81</v>
      </c>
      <c r="BK1269" s="144">
        <f>ROUND(I1269*H1269,2)</f>
        <v>0</v>
      </c>
      <c r="BL1269" s="18" t="s">
        <v>368</v>
      </c>
      <c r="BM1269" s="143" t="s">
        <v>1547</v>
      </c>
    </row>
    <row r="1270" spans="2:47" s="1" customFormat="1" ht="19.5">
      <c r="B1270" s="33"/>
      <c r="D1270" s="150" t="s">
        <v>1511</v>
      </c>
      <c r="F1270" s="187" t="s">
        <v>1526</v>
      </c>
      <c r="I1270" s="147"/>
      <c r="L1270" s="33"/>
      <c r="M1270" s="148"/>
      <c r="T1270" s="54"/>
      <c r="AT1270" s="18" t="s">
        <v>1511</v>
      </c>
      <c r="AU1270" s="18" t="s">
        <v>83</v>
      </c>
    </row>
    <row r="1271" spans="2:65" s="1" customFormat="1" ht="16.5" customHeight="1">
      <c r="B1271" s="33"/>
      <c r="C1271" s="132" t="s">
        <v>1548</v>
      </c>
      <c r="D1271" s="132" t="s">
        <v>212</v>
      </c>
      <c r="E1271" s="133" t="s">
        <v>1549</v>
      </c>
      <c r="F1271" s="134" t="s">
        <v>1550</v>
      </c>
      <c r="G1271" s="135" t="s">
        <v>868</v>
      </c>
      <c r="H1271" s="136">
        <v>1</v>
      </c>
      <c r="I1271" s="137"/>
      <c r="J1271" s="138">
        <f>ROUND(I1271*H1271,2)</f>
        <v>0</v>
      </c>
      <c r="K1271" s="134" t="s">
        <v>296</v>
      </c>
      <c r="L1271" s="33"/>
      <c r="M1271" s="139" t="s">
        <v>19</v>
      </c>
      <c r="N1271" s="140" t="s">
        <v>45</v>
      </c>
      <c r="P1271" s="141">
        <f>O1271*H1271</f>
        <v>0</v>
      </c>
      <c r="Q1271" s="141">
        <v>0.004</v>
      </c>
      <c r="R1271" s="141">
        <f>Q1271*H1271</f>
        <v>0.004</v>
      </c>
      <c r="S1271" s="141">
        <v>0</v>
      </c>
      <c r="T1271" s="142">
        <f>S1271*H1271</f>
        <v>0</v>
      </c>
      <c r="AR1271" s="143" t="s">
        <v>368</v>
      </c>
      <c r="AT1271" s="143" t="s">
        <v>212</v>
      </c>
      <c r="AU1271" s="143" t="s">
        <v>83</v>
      </c>
      <c r="AY1271" s="18" t="s">
        <v>210</v>
      </c>
      <c r="BE1271" s="144">
        <f>IF(N1271="základní",J1271,0)</f>
        <v>0</v>
      </c>
      <c r="BF1271" s="144">
        <f>IF(N1271="snížená",J1271,0)</f>
        <v>0</v>
      </c>
      <c r="BG1271" s="144">
        <f>IF(N1271="zákl. přenesená",J1271,0)</f>
        <v>0</v>
      </c>
      <c r="BH1271" s="144">
        <f>IF(N1271="sníž. přenesená",J1271,0)</f>
        <v>0</v>
      </c>
      <c r="BI1271" s="144">
        <f>IF(N1271="nulová",J1271,0)</f>
        <v>0</v>
      </c>
      <c r="BJ1271" s="18" t="s">
        <v>81</v>
      </c>
      <c r="BK1271" s="144">
        <f>ROUND(I1271*H1271,2)</f>
        <v>0</v>
      </c>
      <c r="BL1271" s="18" t="s">
        <v>368</v>
      </c>
      <c r="BM1271" s="143" t="s">
        <v>1551</v>
      </c>
    </row>
    <row r="1272" spans="2:47" s="1" customFormat="1" ht="19.5">
      <c r="B1272" s="33"/>
      <c r="D1272" s="150" t="s">
        <v>1511</v>
      </c>
      <c r="F1272" s="187" t="s">
        <v>1552</v>
      </c>
      <c r="I1272" s="147"/>
      <c r="L1272" s="33"/>
      <c r="M1272" s="148"/>
      <c r="T1272" s="54"/>
      <c r="AT1272" s="18" t="s">
        <v>1511</v>
      </c>
      <c r="AU1272" s="18" t="s">
        <v>83</v>
      </c>
    </row>
    <row r="1273" spans="2:65" s="1" customFormat="1" ht="16.5" customHeight="1">
      <c r="B1273" s="33"/>
      <c r="C1273" s="132" t="s">
        <v>1553</v>
      </c>
      <c r="D1273" s="132" t="s">
        <v>212</v>
      </c>
      <c r="E1273" s="133" t="s">
        <v>1554</v>
      </c>
      <c r="F1273" s="134" t="s">
        <v>1555</v>
      </c>
      <c r="G1273" s="135" t="s">
        <v>868</v>
      </c>
      <c r="H1273" s="136">
        <v>1</v>
      </c>
      <c r="I1273" s="137"/>
      <c r="J1273" s="138">
        <f>ROUND(I1273*H1273,2)</f>
        <v>0</v>
      </c>
      <c r="K1273" s="134" t="s">
        <v>296</v>
      </c>
      <c r="L1273" s="33"/>
      <c r="M1273" s="139" t="s">
        <v>19</v>
      </c>
      <c r="N1273" s="140" t="s">
        <v>45</v>
      </c>
      <c r="P1273" s="141">
        <f>O1273*H1273</f>
        <v>0</v>
      </c>
      <c r="Q1273" s="141">
        <v>0.012</v>
      </c>
      <c r="R1273" s="141">
        <f>Q1273*H1273</f>
        <v>0.012</v>
      </c>
      <c r="S1273" s="141">
        <v>0</v>
      </c>
      <c r="T1273" s="142">
        <f>S1273*H1273</f>
        <v>0</v>
      </c>
      <c r="AR1273" s="143" t="s">
        <v>368</v>
      </c>
      <c r="AT1273" s="143" t="s">
        <v>212</v>
      </c>
      <c r="AU1273" s="143" t="s">
        <v>83</v>
      </c>
      <c r="AY1273" s="18" t="s">
        <v>210</v>
      </c>
      <c r="BE1273" s="144">
        <f>IF(N1273="základní",J1273,0)</f>
        <v>0</v>
      </c>
      <c r="BF1273" s="144">
        <f>IF(N1273="snížená",J1273,0)</f>
        <v>0</v>
      </c>
      <c r="BG1273" s="144">
        <f>IF(N1273="zákl. přenesená",J1273,0)</f>
        <v>0</v>
      </c>
      <c r="BH1273" s="144">
        <f>IF(N1273="sníž. přenesená",J1273,0)</f>
        <v>0</v>
      </c>
      <c r="BI1273" s="144">
        <f>IF(N1273="nulová",J1273,0)</f>
        <v>0</v>
      </c>
      <c r="BJ1273" s="18" t="s">
        <v>81</v>
      </c>
      <c r="BK1273" s="144">
        <f>ROUND(I1273*H1273,2)</f>
        <v>0</v>
      </c>
      <c r="BL1273" s="18" t="s">
        <v>368</v>
      </c>
      <c r="BM1273" s="143" t="s">
        <v>1556</v>
      </c>
    </row>
    <row r="1274" spans="2:47" s="1" customFormat="1" ht="19.5">
      <c r="B1274" s="33"/>
      <c r="D1274" s="150" t="s">
        <v>1511</v>
      </c>
      <c r="F1274" s="187" t="s">
        <v>1557</v>
      </c>
      <c r="I1274" s="147"/>
      <c r="L1274" s="33"/>
      <c r="M1274" s="148"/>
      <c r="T1274" s="54"/>
      <c r="AT1274" s="18" t="s">
        <v>1511</v>
      </c>
      <c r="AU1274" s="18" t="s">
        <v>83</v>
      </c>
    </row>
    <row r="1275" spans="2:65" s="1" customFormat="1" ht="16.5" customHeight="1">
      <c r="B1275" s="33"/>
      <c r="C1275" s="132" t="s">
        <v>1558</v>
      </c>
      <c r="D1275" s="132" t="s">
        <v>212</v>
      </c>
      <c r="E1275" s="133" t="s">
        <v>1559</v>
      </c>
      <c r="F1275" s="134" t="s">
        <v>1560</v>
      </c>
      <c r="G1275" s="135" t="s">
        <v>868</v>
      </c>
      <c r="H1275" s="136">
        <v>1</v>
      </c>
      <c r="I1275" s="137"/>
      <c r="J1275" s="138">
        <f>ROUND(I1275*H1275,2)</f>
        <v>0</v>
      </c>
      <c r="K1275" s="134" t="s">
        <v>296</v>
      </c>
      <c r="L1275" s="33"/>
      <c r="M1275" s="139" t="s">
        <v>19</v>
      </c>
      <c r="N1275" s="140" t="s">
        <v>45</v>
      </c>
      <c r="P1275" s="141">
        <f>O1275*H1275</f>
        <v>0</v>
      </c>
      <c r="Q1275" s="141">
        <v>0.005</v>
      </c>
      <c r="R1275" s="141">
        <f>Q1275*H1275</f>
        <v>0.005</v>
      </c>
      <c r="S1275" s="141">
        <v>0</v>
      </c>
      <c r="T1275" s="142">
        <f>S1275*H1275</f>
        <v>0</v>
      </c>
      <c r="AR1275" s="143" t="s">
        <v>368</v>
      </c>
      <c r="AT1275" s="143" t="s">
        <v>212</v>
      </c>
      <c r="AU1275" s="143" t="s">
        <v>83</v>
      </c>
      <c r="AY1275" s="18" t="s">
        <v>210</v>
      </c>
      <c r="BE1275" s="144">
        <f>IF(N1275="základní",J1275,0)</f>
        <v>0</v>
      </c>
      <c r="BF1275" s="144">
        <f>IF(N1275="snížená",J1275,0)</f>
        <v>0</v>
      </c>
      <c r="BG1275" s="144">
        <f>IF(N1275="zákl. přenesená",J1275,0)</f>
        <v>0</v>
      </c>
      <c r="BH1275" s="144">
        <f>IF(N1275="sníž. přenesená",J1275,0)</f>
        <v>0</v>
      </c>
      <c r="BI1275" s="144">
        <f>IF(N1275="nulová",J1275,0)</f>
        <v>0</v>
      </c>
      <c r="BJ1275" s="18" t="s">
        <v>81</v>
      </c>
      <c r="BK1275" s="144">
        <f>ROUND(I1275*H1275,2)</f>
        <v>0</v>
      </c>
      <c r="BL1275" s="18" t="s">
        <v>368</v>
      </c>
      <c r="BM1275" s="143" t="s">
        <v>1561</v>
      </c>
    </row>
    <row r="1276" spans="2:47" s="1" customFormat="1" ht="19.5">
      <c r="B1276" s="33"/>
      <c r="D1276" s="150" t="s">
        <v>1511</v>
      </c>
      <c r="F1276" s="187" t="s">
        <v>1557</v>
      </c>
      <c r="I1276" s="147"/>
      <c r="L1276" s="33"/>
      <c r="M1276" s="148"/>
      <c r="T1276" s="54"/>
      <c r="AT1276" s="18" t="s">
        <v>1511</v>
      </c>
      <c r="AU1276" s="18" t="s">
        <v>83</v>
      </c>
    </row>
    <row r="1277" spans="2:65" s="1" customFormat="1" ht="16.5" customHeight="1">
      <c r="B1277" s="33"/>
      <c r="C1277" s="132" t="s">
        <v>1562</v>
      </c>
      <c r="D1277" s="132" t="s">
        <v>212</v>
      </c>
      <c r="E1277" s="133" t="s">
        <v>1563</v>
      </c>
      <c r="F1277" s="134" t="s">
        <v>1564</v>
      </c>
      <c r="G1277" s="135" t="s">
        <v>868</v>
      </c>
      <c r="H1277" s="136">
        <v>1</v>
      </c>
      <c r="I1277" s="137"/>
      <c r="J1277" s="138">
        <f>ROUND(I1277*H1277,2)</f>
        <v>0</v>
      </c>
      <c r="K1277" s="134" t="s">
        <v>296</v>
      </c>
      <c r="L1277" s="33"/>
      <c r="M1277" s="139" t="s">
        <v>19</v>
      </c>
      <c r="N1277" s="140" t="s">
        <v>45</v>
      </c>
      <c r="P1277" s="141">
        <f>O1277*H1277</f>
        <v>0</v>
      </c>
      <c r="Q1277" s="141">
        <v>0.005</v>
      </c>
      <c r="R1277" s="141">
        <f>Q1277*H1277</f>
        <v>0.005</v>
      </c>
      <c r="S1277" s="141">
        <v>0</v>
      </c>
      <c r="T1277" s="142">
        <f>S1277*H1277</f>
        <v>0</v>
      </c>
      <c r="AR1277" s="143" t="s">
        <v>368</v>
      </c>
      <c r="AT1277" s="143" t="s">
        <v>212</v>
      </c>
      <c r="AU1277" s="143" t="s">
        <v>83</v>
      </c>
      <c r="AY1277" s="18" t="s">
        <v>210</v>
      </c>
      <c r="BE1277" s="144">
        <f>IF(N1277="základní",J1277,0)</f>
        <v>0</v>
      </c>
      <c r="BF1277" s="144">
        <f>IF(N1277="snížená",J1277,0)</f>
        <v>0</v>
      </c>
      <c r="BG1277" s="144">
        <f>IF(N1277="zákl. přenesená",J1277,0)</f>
        <v>0</v>
      </c>
      <c r="BH1277" s="144">
        <f>IF(N1277="sníž. přenesená",J1277,0)</f>
        <v>0</v>
      </c>
      <c r="BI1277" s="144">
        <f>IF(N1277="nulová",J1277,0)</f>
        <v>0</v>
      </c>
      <c r="BJ1277" s="18" t="s">
        <v>81</v>
      </c>
      <c r="BK1277" s="144">
        <f>ROUND(I1277*H1277,2)</f>
        <v>0</v>
      </c>
      <c r="BL1277" s="18" t="s">
        <v>368</v>
      </c>
      <c r="BM1277" s="143" t="s">
        <v>1565</v>
      </c>
    </row>
    <row r="1278" spans="2:47" s="1" customFormat="1" ht="19.5">
      <c r="B1278" s="33"/>
      <c r="D1278" s="150" t="s">
        <v>1511</v>
      </c>
      <c r="F1278" s="187" t="s">
        <v>1557</v>
      </c>
      <c r="I1278" s="147"/>
      <c r="L1278" s="33"/>
      <c r="M1278" s="148"/>
      <c r="T1278" s="54"/>
      <c r="AT1278" s="18" t="s">
        <v>1511</v>
      </c>
      <c r="AU1278" s="18" t="s">
        <v>83</v>
      </c>
    </row>
    <row r="1279" spans="2:65" s="1" customFormat="1" ht="16.5" customHeight="1">
      <c r="B1279" s="33"/>
      <c r="C1279" s="132" t="s">
        <v>1566</v>
      </c>
      <c r="D1279" s="132" t="s">
        <v>212</v>
      </c>
      <c r="E1279" s="133" t="s">
        <v>1567</v>
      </c>
      <c r="F1279" s="134" t="s">
        <v>1568</v>
      </c>
      <c r="G1279" s="135" t="s">
        <v>868</v>
      </c>
      <c r="H1279" s="136">
        <v>1</v>
      </c>
      <c r="I1279" s="137"/>
      <c r="J1279" s="138">
        <f>ROUND(I1279*H1279,2)</f>
        <v>0</v>
      </c>
      <c r="K1279" s="134" t="s">
        <v>296</v>
      </c>
      <c r="L1279" s="33"/>
      <c r="M1279" s="139" t="s">
        <v>19</v>
      </c>
      <c r="N1279" s="140" t="s">
        <v>45</v>
      </c>
      <c r="P1279" s="141">
        <f>O1279*H1279</f>
        <v>0</v>
      </c>
      <c r="Q1279" s="141">
        <v>0.022</v>
      </c>
      <c r="R1279" s="141">
        <f>Q1279*H1279</f>
        <v>0.022</v>
      </c>
      <c r="S1279" s="141">
        <v>0</v>
      </c>
      <c r="T1279" s="142">
        <f>S1279*H1279</f>
        <v>0</v>
      </c>
      <c r="AR1279" s="143" t="s">
        <v>368</v>
      </c>
      <c r="AT1279" s="143" t="s">
        <v>212</v>
      </c>
      <c r="AU1279" s="143" t="s">
        <v>83</v>
      </c>
      <c r="AY1279" s="18" t="s">
        <v>210</v>
      </c>
      <c r="BE1279" s="144">
        <f>IF(N1279="základní",J1279,0)</f>
        <v>0</v>
      </c>
      <c r="BF1279" s="144">
        <f>IF(N1279="snížená",J1279,0)</f>
        <v>0</v>
      </c>
      <c r="BG1279" s="144">
        <f>IF(N1279="zákl. přenesená",J1279,0)</f>
        <v>0</v>
      </c>
      <c r="BH1279" s="144">
        <f>IF(N1279="sníž. přenesená",J1279,0)</f>
        <v>0</v>
      </c>
      <c r="BI1279" s="144">
        <f>IF(N1279="nulová",J1279,0)</f>
        <v>0</v>
      </c>
      <c r="BJ1279" s="18" t="s">
        <v>81</v>
      </c>
      <c r="BK1279" s="144">
        <f>ROUND(I1279*H1279,2)</f>
        <v>0</v>
      </c>
      <c r="BL1279" s="18" t="s">
        <v>368</v>
      </c>
      <c r="BM1279" s="143" t="s">
        <v>1569</v>
      </c>
    </row>
    <row r="1280" spans="2:47" s="1" customFormat="1" ht="19.5">
      <c r="B1280" s="33"/>
      <c r="D1280" s="150" t="s">
        <v>1511</v>
      </c>
      <c r="F1280" s="187" t="s">
        <v>1557</v>
      </c>
      <c r="I1280" s="147"/>
      <c r="L1280" s="33"/>
      <c r="M1280" s="148"/>
      <c r="T1280" s="54"/>
      <c r="AT1280" s="18" t="s">
        <v>1511</v>
      </c>
      <c r="AU1280" s="18" t="s">
        <v>83</v>
      </c>
    </row>
    <row r="1281" spans="2:65" s="1" customFormat="1" ht="16.5" customHeight="1">
      <c r="B1281" s="33"/>
      <c r="C1281" s="132" t="s">
        <v>1570</v>
      </c>
      <c r="D1281" s="132" t="s">
        <v>212</v>
      </c>
      <c r="E1281" s="133" t="s">
        <v>1571</v>
      </c>
      <c r="F1281" s="134" t="s">
        <v>1572</v>
      </c>
      <c r="G1281" s="135" t="s">
        <v>868</v>
      </c>
      <c r="H1281" s="136">
        <v>1</v>
      </c>
      <c r="I1281" s="137"/>
      <c r="J1281" s="138">
        <f>ROUND(I1281*H1281,2)</f>
        <v>0</v>
      </c>
      <c r="K1281" s="134" t="s">
        <v>296</v>
      </c>
      <c r="L1281" s="33"/>
      <c r="M1281" s="139" t="s">
        <v>19</v>
      </c>
      <c r="N1281" s="140" t="s">
        <v>45</v>
      </c>
      <c r="P1281" s="141">
        <f>O1281*H1281</f>
        <v>0</v>
      </c>
      <c r="Q1281" s="141">
        <v>0.012</v>
      </c>
      <c r="R1281" s="141">
        <f>Q1281*H1281</f>
        <v>0.012</v>
      </c>
      <c r="S1281" s="141">
        <v>0</v>
      </c>
      <c r="T1281" s="142">
        <f>S1281*H1281</f>
        <v>0</v>
      </c>
      <c r="AR1281" s="143" t="s">
        <v>368</v>
      </c>
      <c r="AT1281" s="143" t="s">
        <v>212</v>
      </c>
      <c r="AU1281" s="143" t="s">
        <v>83</v>
      </c>
      <c r="AY1281" s="18" t="s">
        <v>210</v>
      </c>
      <c r="BE1281" s="144">
        <f>IF(N1281="základní",J1281,0)</f>
        <v>0</v>
      </c>
      <c r="BF1281" s="144">
        <f>IF(N1281="snížená",J1281,0)</f>
        <v>0</v>
      </c>
      <c r="BG1281" s="144">
        <f>IF(N1281="zákl. přenesená",J1281,0)</f>
        <v>0</v>
      </c>
      <c r="BH1281" s="144">
        <f>IF(N1281="sníž. přenesená",J1281,0)</f>
        <v>0</v>
      </c>
      <c r="BI1281" s="144">
        <f>IF(N1281="nulová",J1281,0)</f>
        <v>0</v>
      </c>
      <c r="BJ1281" s="18" t="s">
        <v>81</v>
      </c>
      <c r="BK1281" s="144">
        <f>ROUND(I1281*H1281,2)</f>
        <v>0</v>
      </c>
      <c r="BL1281" s="18" t="s">
        <v>368</v>
      </c>
      <c r="BM1281" s="143" t="s">
        <v>1573</v>
      </c>
    </row>
    <row r="1282" spans="2:47" s="1" customFormat="1" ht="29.25">
      <c r="B1282" s="33"/>
      <c r="D1282" s="150" t="s">
        <v>1511</v>
      </c>
      <c r="F1282" s="187" t="s">
        <v>1574</v>
      </c>
      <c r="I1282" s="147"/>
      <c r="L1282" s="33"/>
      <c r="M1282" s="148"/>
      <c r="T1282" s="54"/>
      <c r="AT1282" s="18" t="s">
        <v>1511</v>
      </c>
      <c r="AU1282" s="18" t="s">
        <v>83</v>
      </c>
    </row>
    <row r="1283" spans="2:65" s="1" customFormat="1" ht="16.5" customHeight="1">
      <c r="B1283" s="33"/>
      <c r="C1283" s="132" t="s">
        <v>1575</v>
      </c>
      <c r="D1283" s="132" t="s">
        <v>212</v>
      </c>
      <c r="E1283" s="133" t="s">
        <v>1576</v>
      </c>
      <c r="F1283" s="134" t="s">
        <v>1577</v>
      </c>
      <c r="G1283" s="135" t="s">
        <v>868</v>
      </c>
      <c r="H1283" s="136">
        <v>1</v>
      </c>
      <c r="I1283" s="137"/>
      <c r="J1283" s="138">
        <f>ROUND(I1283*H1283,2)</f>
        <v>0</v>
      </c>
      <c r="K1283" s="134" t="s">
        <v>296</v>
      </c>
      <c r="L1283" s="33"/>
      <c r="M1283" s="139" t="s">
        <v>19</v>
      </c>
      <c r="N1283" s="140" t="s">
        <v>45</v>
      </c>
      <c r="P1283" s="141">
        <f>O1283*H1283</f>
        <v>0</v>
      </c>
      <c r="Q1283" s="141">
        <v>0.01</v>
      </c>
      <c r="R1283" s="141">
        <f>Q1283*H1283</f>
        <v>0.01</v>
      </c>
      <c r="S1283" s="141">
        <v>0</v>
      </c>
      <c r="T1283" s="142">
        <f>S1283*H1283</f>
        <v>0</v>
      </c>
      <c r="AR1283" s="143" t="s">
        <v>368</v>
      </c>
      <c r="AT1283" s="143" t="s">
        <v>212</v>
      </c>
      <c r="AU1283" s="143" t="s">
        <v>83</v>
      </c>
      <c r="AY1283" s="18" t="s">
        <v>210</v>
      </c>
      <c r="BE1283" s="144">
        <f>IF(N1283="základní",J1283,0)</f>
        <v>0</v>
      </c>
      <c r="BF1283" s="144">
        <f>IF(N1283="snížená",J1283,0)</f>
        <v>0</v>
      </c>
      <c r="BG1283" s="144">
        <f>IF(N1283="zákl. přenesená",J1283,0)</f>
        <v>0</v>
      </c>
      <c r="BH1283" s="144">
        <f>IF(N1283="sníž. přenesená",J1283,0)</f>
        <v>0</v>
      </c>
      <c r="BI1283" s="144">
        <f>IF(N1283="nulová",J1283,0)</f>
        <v>0</v>
      </c>
      <c r="BJ1283" s="18" t="s">
        <v>81</v>
      </c>
      <c r="BK1283" s="144">
        <f>ROUND(I1283*H1283,2)</f>
        <v>0</v>
      </c>
      <c r="BL1283" s="18" t="s">
        <v>368</v>
      </c>
      <c r="BM1283" s="143" t="s">
        <v>1578</v>
      </c>
    </row>
    <row r="1284" spans="2:47" s="1" customFormat="1" ht="29.25">
      <c r="B1284" s="33"/>
      <c r="D1284" s="150" t="s">
        <v>1511</v>
      </c>
      <c r="F1284" s="187" t="s">
        <v>1574</v>
      </c>
      <c r="I1284" s="147"/>
      <c r="L1284" s="33"/>
      <c r="M1284" s="148"/>
      <c r="T1284" s="54"/>
      <c r="AT1284" s="18" t="s">
        <v>1511</v>
      </c>
      <c r="AU1284" s="18" t="s">
        <v>83</v>
      </c>
    </row>
    <row r="1285" spans="2:65" s="1" customFormat="1" ht="16.5" customHeight="1">
      <c r="B1285" s="33"/>
      <c r="C1285" s="132" t="s">
        <v>1579</v>
      </c>
      <c r="D1285" s="132" t="s">
        <v>212</v>
      </c>
      <c r="E1285" s="133" t="s">
        <v>1580</v>
      </c>
      <c r="F1285" s="134" t="s">
        <v>1581</v>
      </c>
      <c r="G1285" s="135" t="s">
        <v>868</v>
      </c>
      <c r="H1285" s="136">
        <v>1</v>
      </c>
      <c r="I1285" s="137"/>
      <c r="J1285" s="138">
        <f>ROUND(I1285*H1285,2)</f>
        <v>0</v>
      </c>
      <c r="K1285" s="134" t="s">
        <v>296</v>
      </c>
      <c r="L1285" s="33"/>
      <c r="M1285" s="139" t="s">
        <v>19</v>
      </c>
      <c r="N1285" s="140" t="s">
        <v>45</v>
      </c>
      <c r="P1285" s="141">
        <f>O1285*H1285</f>
        <v>0</v>
      </c>
      <c r="Q1285" s="141">
        <v>0.01</v>
      </c>
      <c r="R1285" s="141">
        <f>Q1285*H1285</f>
        <v>0.01</v>
      </c>
      <c r="S1285" s="141">
        <v>0</v>
      </c>
      <c r="T1285" s="142">
        <f>S1285*H1285</f>
        <v>0</v>
      </c>
      <c r="AR1285" s="143" t="s">
        <v>368</v>
      </c>
      <c r="AT1285" s="143" t="s">
        <v>212</v>
      </c>
      <c r="AU1285" s="143" t="s">
        <v>83</v>
      </c>
      <c r="AY1285" s="18" t="s">
        <v>210</v>
      </c>
      <c r="BE1285" s="144">
        <f>IF(N1285="základní",J1285,0)</f>
        <v>0</v>
      </c>
      <c r="BF1285" s="144">
        <f>IF(N1285="snížená",J1285,0)</f>
        <v>0</v>
      </c>
      <c r="BG1285" s="144">
        <f>IF(N1285="zákl. přenesená",J1285,0)</f>
        <v>0</v>
      </c>
      <c r="BH1285" s="144">
        <f>IF(N1285="sníž. přenesená",J1285,0)</f>
        <v>0</v>
      </c>
      <c r="BI1285" s="144">
        <f>IF(N1285="nulová",J1285,0)</f>
        <v>0</v>
      </c>
      <c r="BJ1285" s="18" t="s">
        <v>81</v>
      </c>
      <c r="BK1285" s="144">
        <f>ROUND(I1285*H1285,2)</f>
        <v>0</v>
      </c>
      <c r="BL1285" s="18" t="s">
        <v>368</v>
      </c>
      <c r="BM1285" s="143" t="s">
        <v>1582</v>
      </c>
    </row>
    <row r="1286" spans="2:47" s="1" customFormat="1" ht="29.25">
      <c r="B1286" s="33"/>
      <c r="D1286" s="150" t="s">
        <v>1511</v>
      </c>
      <c r="F1286" s="187" t="s">
        <v>1574</v>
      </c>
      <c r="I1286" s="147"/>
      <c r="L1286" s="33"/>
      <c r="M1286" s="148"/>
      <c r="T1286" s="54"/>
      <c r="AT1286" s="18" t="s">
        <v>1511</v>
      </c>
      <c r="AU1286" s="18" t="s">
        <v>83</v>
      </c>
    </row>
    <row r="1287" spans="2:65" s="1" customFormat="1" ht="16.5" customHeight="1">
      <c r="B1287" s="33"/>
      <c r="C1287" s="132" t="s">
        <v>1583</v>
      </c>
      <c r="D1287" s="132" t="s">
        <v>212</v>
      </c>
      <c r="E1287" s="133" t="s">
        <v>1584</v>
      </c>
      <c r="F1287" s="134" t="s">
        <v>1585</v>
      </c>
      <c r="G1287" s="135" t="s">
        <v>868</v>
      </c>
      <c r="H1287" s="136">
        <v>1</v>
      </c>
      <c r="I1287" s="137"/>
      <c r="J1287" s="138">
        <f>ROUND(I1287*H1287,2)</f>
        <v>0</v>
      </c>
      <c r="K1287" s="134" t="s">
        <v>296</v>
      </c>
      <c r="L1287" s="33"/>
      <c r="M1287" s="139" t="s">
        <v>19</v>
      </c>
      <c r="N1287" s="140" t="s">
        <v>45</v>
      </c>
      <c r="P1287" s="141">
        <f>O1287*H1287</f>
        <v>0</v>
      </c>
      <c r="Q1287" s="141">
        <v>0.005</v>
      </c>
      <c r="R1287" s="141">
        <f>Q1287*H1287</f>
        <v>0.005</v>
      </c>
      <c r="S1287" s="141">
        <v>0</v>
      </c>
      <c r="T1287" s="142">
        <f>S1287*H1287</f>
        <v>0</v>
      </c>
      <c r="AR1287" s="143" t="s">
        <v>368</v>
      </c>
      <c r="AT1287" s="143" t="s">
        <v>212</v>
      </c>
      <c r="AU1287" s="143" t="s">
        <v>83</v>
      </c>
      <c r="AY1287" s="18" t="s">
        <v>210</v>
      </c>
      <c r="BE1287" s="144">
        <f>IF(N1287="základní",J1287,0)</f>
        <v>0</v>
      </c>
      <c r="BF1287" s="144">
        <f>IF(N1287="snížená",J1287,0)</f>
        <v>0</v>
      </c>
      <c r="BG1287" s="144">
        <f>IF(N1287="zákl. přenesená",J1287,0)</f>
        <v>0</v>
      </c>
      <c r="BH1287" s="144">
        <f>IF(N1287="sníž. přenesená",J1287,0)</f>
        <v>0</v>
      </c>
      <c r="BI1287" s="144">
        <f>IF(N1287="nulová",J1287,0)</f>
        <v>0</v>
      </c>
      <c r="BJ1287" s="18" t="s">
        <v>81</v>
      </c>
      <c r="BK1287" s="144">
        <f>ROUND(I1287*H1287,2)</f>
        <v>0</v>
      </c>
      <c r="BL1287" s="18" t="s">
        <v>368</v>
      </c>
      <c r="BM1287" s="143" t="s">
        <v>1586</v>
      </c>
    </row>
    <row r="1288" spans="2:47" s="1" customFormat="1" ht="29.25">
      <c r="B1288" s="33"/>
      <c r="D1288" s="150" t="s">
        <v>1511</v>
      </c>
      <c r="F1288" s="187" t="s">
        <v>1574</v>
      </c>
      <c r="I1288" s="147"/>
      <c r="L1288" s="33"/>
      <c r="M1288" s="148"/>
      <c r="T1288" s="54"/>
      <c r="AT1288" s="18" t="s">
        <v>1511</v>
      </c>
      <c r="AU1288" s="18" t="s">
        <v>83</v>
      </c>
    </row>
    <row r="1289" spans="2:65" s="1" customFormat="1" ht="16.5" customHeight="1">
      <c r="B1289" s="33"/>
      <c r="C1289" s="132" t="s">
        <v>1587</v>
      </c>
      <c r="D1289" s="132" t="s">
        <v>212</v>
      </c>
      <c r="E1289" s="133" t="s">
        <v>1588</v>
      </c>
      <c r="F1289" s="134" t="s">
        <v>1589</v>
      </c>
      <c r="G1289" s="135" t="s">
        <v>868</v>
      </c>
      <c r="H1289" s="136">
        <v>1</v>
      </c>
      <c r="I1289" s="137"/>
      <c r="J1289" s="138">
        <f>ROUND(I1289*H1289,2)</f>
        <v>0</v>
      </c>
      <c r="K1289" s="134" t="s">
        <v>296</v>
      </c>
      <c r="L1289" s="33"/>
      <c r="M1289" s="139" t="s">
        <v>19</v>
      </c>
      <c r="N1289" s="140" t="s">
        <v>45</v>
      </c>
      <c r="P1289" s="141">
        <f>O1289*H1289</f>
        <v>0</v>
      </c>
      <c r="Q1289" s="141">
        <v>0.005</v>
      </c>
      <c r="R1289" s="141">
        <f>Q1289*H1289</f>
        <v>0.005</v>
      </c>
      <c r="S1289" s="141">
        <v>0</v>
      </c>
      <c r="T1289" s="142">
        <f>S1289*H1289</f>
        <v>0</v>
      </c>
      <c r="AR1289" s="143" t="s">
        <v>368</v>
      </c>
      <c r="AT1289" s="143" t="s">
        <v>212</v>
      </c>
      <c r="AU1289" s="143" t="s">
        <v>83</v>
      </c>
      <c r="AY1289" s="18" t="s">
        <v>210</v>
      </c>
      <c r="BE1289" s="144">
        <f>IF(N1289="základní",J1289,0)</f>
        <v>0</v>
      </c>
      <c r="BF1289" s="144">
        <f>IF(N1289="snížená",J1289,0)</f>
        <v>0</v>
      </c>
      <c r="BG1289" s="144">
        <f>IF(N1289="zákl. přenesená",J1289,0)</f>
        <v>0</v>
      </c>
      <c r="BH1289" s="144">
        <f>IF(N1289="sníž. přenesená",J1289,0)</f>
        <v>0</v>
      </c>
      <c r="BI1289" s="144">
        <f>IF(N1289="nulová",J1289,0)</f>
        <v>0</v>
      </c>
      <c r="BJ1289" s="18" t="s">
        <v>81</v>
      </c>
      <c r="BK1289" s="144">
        <f>ROUND(I1289*H1289,2)</f>
        <v>0</v>
      </c>
      <c r="BL1289" s="18" t="s">
        <v>368</v>
      </c>
      <c r="BM1289" s="143" t="s">
        <v>1590</v>
      </c>
    </row>
    <row r="1290" spans="2:47" s="1" customFormat="1" ht="29.25">
      <c r="B1290" s="33"/>
      <c r="D1290" s="150" t="s">
        <v>1511</v>
      </c>
      <c r="F1290" s="187" t="s">
        <v>1574</v>
      </c>
      <c r="I1290" s="147"/>
      <c r="L1290" s="33"/>
      <c r="M1290" s="148"/>
      <c r="T1290" s="54"/>
      <c r="AT1290" s="18" t="s">
        <v>1511</v>
      </c>
      <c r="AU1290" s="18" t="s">
        <v>83</v>
      </c>
    </row>
    <row r="1291" spans="2:65" s="1" customFormat="1" ht="16.5" customHeight="1">
      <c r="B1291" s="33"/>
      <c r="C1291" s="132" t="s">
        <v>1591</v>
      </c>
      <c r="D1291" s="132" t="s">
        <v>212</v>
      </c>
      <c r="E1291" s="133" t="s">
        <v>1592</v>
      </c>
      <c r="F1291" s="134" t="s">
        <v>1593</v>
      </c>
      <c r="G1291" s="135" t="s">
        <v>868</v>
      </c>
      <c r="H1291" s="136">
        <v>1</v>
      </c>
      <c r="I1291" s="137"/>
      <c r="J1291" s="138">
        <f>ROUND(I1291*H1291,2)</f>
        <v>0</v>
      </c>
      <c r="K1291" s="134" t="s">
        <v>296</v>
      </c>
      <c r="L1291" s="33"/>
      <c r="M1291" s="139" t="s">
        <v>19</v>
      </c>
      <c r="N1291" s="140" t="s">
        <v>45</v>
      </c>
      <c r="P1291" s="141">
        <f>O1291*H1291</f>
        <v>0</v>
      </c>
      <c r="Q1291" s="141">
        <v>0.005</v>
      </c>
      <c r="R1291" s="141">
        <f>Q1291*H1291</f>
        <v>0.005</v>
      </c>
      <c r="S1291" s="141">
        <v>0</v>
      </c>
      <c r="T1291" s="142">
        <f>S1291*H1291</f>
        <v>0</v>
      </c>
      <c r="AR1291" s="143" t="s">
        <v>368</v>
      </c>
      <c r="AT1291" s="143" t="s">
        <v>212</v>
      </c>
      <c r="AU1291" s="143" t="s">
        <v>83</v>
      </c>
      <c r="AY1291" s="18" t="s">
        <v>210</v>
      </c>
      <c r="BE1291" s="144">
        <f>IF(N1291="základní",J1291,0)</f>
        <v>0</v>
      </c>
      <c r="BF1291" s="144">
        <f>IF(N1291="snížená",J1291,0)</f>
        <v>0</v>
      </c>
      <c r="BG1291" s="144">
        <f>IF(N1291="zákl. přenesená",J1291,0)</f>
        <v>0</v>
      </c>
      <c r="BH1291" s="144">
        <f>IF(N1291="sníž. přenesená",J1291,0)</f>
        <v>0</v>
      </c>
      <c r="BI1291" s="144">
        <f>IF(N1291="nulová",J1291,0)</f>
        <v>0</v>
      </c>
      <c r="BJ1291" s="18" t="s">
        <v>81</v>
      </c>
      <c r="BK1291" s="144">
        <f>ROUND(I1291*H1291,2)</f>
        <v>0</v>
      </c>
      <c r="BL1291" s="18" t="s">
        <v>368</v>
      </c>
      <c r="BM1291" s="143" t="s">
        <v>1594</v>
      </c>
    </row>
    <row r="1292" spans="2:47" s="1" customFormat="1" ht="29.25">
      <c r="B1292" s="33"/>
      <c r="D1292" s="150" t="s">
        <v>1511</v>
      </c>
      <c r="F1292" s="187" t="s">
        <v>1574</v>
      </c>
      <c r="I1292" s="147"/>
      <c r="L1292" s="33"/>
      <c r="M1292" s="148"/>
      <c r="T1292" s="54"/>
      <c r="AT1292" s="18" t="s">
        <v>1511</v>
      </c>
      <c r="AU1292" s="18" t="s">
        <v>83</v>
      </c>
    </row>
    <row r="1293" spans="2:65" s="1" customFormat="1" ht="24.2" customHeight="1">
      <c r="B1293" s="33"/>
      <c r="C1293" s="132" t="s">
        <v>1595</v>
      </c>
      <c r="D1293" s="132" t="s">
        <v>212</v>
      </c>
      <c r="E1293" s="133" t="s">
        <v>1596</v>
      </c>
      <c r="F1293" s="134" t="s">
        <v>1597</v>
      </c>
      <c r="G1293" s="135" t="s">
        <v>356</v>
      </c>
      <c r="H1293" s="136">
        <v>0.158</v>
      </c>
      <c r="I1293" s="137"/>
      <c r="J1293" s="138">
        <f>ROUND(I1293*H1293,2)</f>
        <v>0</v>
      </c>
      <c r="K1293" s="134" t="s">
        <v>216</v>
      </c>
      <c r="L1293" s="33"/>
      <c r="M1293" s="139" t="s">
        <v>19</v>
      </c>
      <c r="N1293" s="140" t="s">
        <v>45</v>
      </c>
      <c r="P1293" s="141">
        <f>O1293*H1293</f>
        <v>0</v>
      </c>
      <c r="Q1293" s="141">
        <v>0</v>
      </c>
      <c r="R1293" s="141">
        <f>Q1293*H1293</f>
        <v>0</v>
      </c>
      <c r="S1293" s="141">
        <v>0</v>
      </c>
      <c r="T1293" s="142">
        <f>S1293*H1293</f>
        <v>0</v>
      </c>
      <c r="AR1293" s="143" t="s">
        <v>368</v>
      </c>
      <c r="AT1293" s="143" t="s">
        <v>212</v>
      </c>
      <c r="AU1293" s="143" t="s">
        <v>83</v>
      </c>
      <c r="AY1293" s="18" t="s">
        <v>210</v>
      </c>
      <c r="BE1293" s="144">
        <f>IF(N1293="základní",J1293,0)</f>
        <v>0</v>
      </c>
      <c r="BF1293" s="144">
        <f>IF(N1293="snížená",J1293,0)</f>
        <v>0</v>
      </c>
      <c r="BG1293" s="144">
        <f>IF(N1293="zákl. přenesená",J1293,0)</f>
        <v>0</v>
      </c>
      <c r="BH1293" s="144">
        <f>IF(N1293="sníž. přenesená",J1293,0)</f>
        <v>0</v>
      </c>
      <c r="BI1293" s="144">
        <f>IF(N1293="nulová",J1293,0)</f>
        <v>0</v>
      </c>
      <c r="BJ1293" s="18" t="s">
        <v>81</v>
      </c>
      <c r="BK1293" s="144">
        <f>ROUND(I1293*H1293,2)</f>
        <v>0</v>
      </c>
      <c r="BL1293" s="18" t="s">
        <v>368</v>
      </c>
      <c r="BM1293" s="143" t="s">
        <v>1598</v>
      </c>
    </row>
    <row r="1294" spans="2:47" s="1" customFormat="1" ht="11.25">
      <c r="B1294" s="33"/>
      <c r="D1294" s="145" t="s">
        <v>219</v>
      </c>
      <c r="F1294" s="146" t="s">
        <v>1599</v>
      </c>
      <c r="I1294" s="147"/>
      <c r="L1294" s="33"/>
      <c r="M1294" s="148"/>
      <c r="T1294" s="54"/>
      <c r="AT1294" s="18" t="s">
        <v>219</v>
      </c>
      <c r="AU1294" s="18" t="s">
        <v>83</v>
      </c>
    </row>
    <row r="1295" spans="2:65" s="1" customFormat="1" ht="24.2" customHeight="1">
      <c r="B1295" s="33"/>
      <c r="C1295" s="132" t="s">
        <v>1600</v>
      </c>
      <c r="D1295" s="132" t="s">
        <v>212</v>
      </c>
      <c r="E1295" s="133" t="s">
        <v>1601</v>
      </c>
      <c r="F1295" s="134" t="s">
        <v>1602</v>
      </c>
      <c r="G1295" s="135" t="s">
        <v>356</v>
      </c>
      <c r="H1295" s="136">
        <v>0.158</v>
      </c>
      <c r="I1295" s="137"/>
      <c r="J1295" s="138">
        <f>ROUND(I1295*H1295,2)</f>
        <v>0</v>
      </c>
      <c r="K1295" s="134" t="s">
        <v>216</v>
      </c>
      <c r="L1295" s="33"/>
      <c r="M1295" s="139" t="s">
        <v>19</v>
      </c>
      <c r="N1295" s="140" t="s">
        <v>45</v>
      </c>
      <c r="P1295" s="141">
        <f>O1295*H1295</f>
        <v>0</v>
      </c>
      <c r="Q1295" s="141">
        <v>0</v>
      </c>
      <c r="R1295" s="141">
        <f>Q1295*H1295</f>
        <v>0</v>
      </c>
      <c r="S1295" s="141">
        <v>0</v>
      </c>
      <c r="T1295" s="142">
        <f>S1295*H1295</f>
        <v>0</v>
      </c>
      <c r="AR1295" s="143" t="s">
        <v>368</v>
      </c>
      <c r="AT1295" s="143" t="s">
        <v>212</v>
      </c>
      <c r="AU1295" s="143" t="s">
        <v>83</v>
      </c>
      <c r="AY1295" s="18" t="s">
        <v>210</v>
      </c>
      <c r="BE1295" s="144">
        <f>IF(N1295="základní",J1295,0)</f>
        <v>0</v>
      </c>
      <c r="BF1295" s="144">
        <f>IF(N1295="snížená",J1295,0)</f>
        <v>0</v>
      </c>
      <c r="BG1295" s="144">
        <f>IF(N1295="zákl. přenesená",J1295,0)</f>
        <v>0</v>
      </c>
      <c r="BH1295" s="144">
        <f>IF(N1295="sníž. přenesená",J1295,0)</f>
        <v>0</v>
      </c>
      <c r="BI1295" s="144">
        <f>IF(N1295="nulová",J1295,0)</f>
        <v>0</v>
      </c>
      <c r="BJ1295" s="18" t="s">
        <v>81</v>
      </c>
      <c r="BK1295" s="144">
        <f>ROUND(I1295*H1295,2)</f>
        <v>0</v>
      </c>
      <c r="BL1295" s="18" t="s">
        <v>368</v>
      </c>
      <c r="BM1295" s="143" t="s">
        <v>1603</v>
      </c>
    </row>
    <row r="1296" spans="2:47" s="1" customFormat="1" ht="11.25">
      <c r="B1296" s="33"/>
      <c r="D1296" s="145" t="s">
        <v>219</v>
      </c>
      <c r="F1296" s="146" t="s">
        <v>1604</v>
      </c>
      <c r="I1296" s="147"/>
      <c r="L1296" s="33"/>
      <c r="M1296" s="148"/>
      <c r="T1296" s="54"/>
      <c r="AT1296" s="18" t="s">
        <v>219</v>
      </c>
      <c r="AU1296" s="18" t="s">
        <v>83</v>
      </c>
    </row>
    <row r="1297" spans="2:63" s="11" customFormat="1" ht="22.9" customHeight="1">
      <c r="B1297" s="120"/>
      <c r="D1297" s="121" t="s">
        <v>73</v>
      </c>
      <c r="E1297" s="130" t="s">
        <v>1605</v>
      </c>
      <c r="F1297" s="130" t="s">
        <v>1606</v>
      </c>
      <c r="I1297" s="123"/>
      <c r="J1297" s="131">
        <f>BK1297</f>
        <v>0</v>
      </c>
      <c r="L1297" s="120"/>
      <c r="M1297" s="125"/>
      <c r="P1297" s="126">
        <f>SUM(P1298:P1592)</f>
        <v>0</v>
      </c>
      <c r="R1297" s="126">
        <f>SUM(R1298:R1592)</f>
        <v>3.789320000000001</v>
      </c>
      <c r="T1297" s="127">
        <f>SUM(T1298:T1592)</f>
        <v>2.342714</v>
      </c>
      <c r="AR1297" s="121" t="s">
        <v>83</v>
      </c>
      <c r="AT1297" s="128" t="s">
        <v>73</v>
      </c>
      <c r="AU1297" s="128" t="s">
        <v>81</v>
      </c>
      <c r="AY1297" s="121" t="s">
        <v>210</v>
      </c>
      <c r="BK1297" s="129">
        <f>SUM(BK1298:BK1592)</f>
        <v>0</v>
      </c>
    </row>
    <row r="1298" spans="2:65" s="1" customFormat="1" ht="16.5" customHeight="1">
      <c r="B1298" s="33"/>
      <c r="C1298" s="132" t="s">
        <v>1607</v>
      </c>
      <c r="D1298" s="132" t="s">
        <v>212</v>
      </c>
      <c r="E1298" s="133" t="s">
        <v>1608</v>
      </c>
      <c r="F1298" s="134" t="s">
        <v>1609</v>
      </c>
      <c r="G1298" s="135" t="s">
        <v>270</v>
      </c>
      <c r="H1298" s="136">
        <v>110</v>
      </c>
      <c r="I1298" s="137"/>
      <c r="J1298" s="138">
        <f>ROUND(I1298*H1298,2)</f>
        <v>0</v>
      </c>
      <c r="K1298" s="134" t="s">
        <v>216</v>
      </c>
      <c r="L1298" s="33"/>
      <c r="M1298" s="139" t="s">
        <v>19</v>
      </c>
      <c r="N1298" s="140" t="s">
        <v>45</v>
      </c>
      <c r="P1298" s="141">
        <f>O1298*H1298</f>
        <v>0</v>
      </c>
      <c r="Q1298" s="141">
        <v>0</v>
      </c>
      <c r="R1298" s="141">
        <f>Q1298*H1298</f>
        <v>0</v>
      </c>
      <c r="S1298" s="141">
        <v>0</v>
      </c>
      <c r="T1298" s="142">
        <f>S1298*H1298</f>
        <v>0</v>
      </c>
      <c r="AR1298" s="143" t="s">
        <v>368</v>
      </c>
      <c r="AT1298" s="143" t="s">
        <v>212</v>
      </c>
      <c r="AU1298" s="143" t="s">
        <v>83</v>
      </c>
      <c r="AY1298" s="18" t="s">
        <v>210</v>
      </c>
      <c r="BE1298" s="144">
        <f>IF(N1298="základní",J1298,0)</f>
        <v>0</v>
      </c>
      <c r="BF1298" s="144">
        <f>IF(N1298="snížená",J1298,0)</f>
        <v>0</v>
      </c>
      <c r="BG1298" s="144">
        <f>IF(N1298="zákl. přenesená",J1298,0)</f>
        <v>0</v>
      </c>
      <c r="BH1298" s="144">
        <f>IF(N1298="sníž. přenesená",J1298,0)</f>
        <v>0</v>
      </c>
      <c r="BI1298" s="144">
        <f>IF(N1298="nulová",J1298,0)</f>
        <v>0</v>
      </c>
      <c r="BJ1298" s="18" t="s">
        <v>81</v>
      </c>
      <c r="BK1298" s="144">
        <f>ROUND(I1298*H1298,2)</f>
        <v>0</v>
      </c>
      <c r="BL1298" s="18" t="s">
        <v>368</v>
      </c>
      <c r="BM1298" s="143" t="s">
        <v>1610</v>
      </c>
    </row>
    <row r="1299" spans="2:47" s="1" customFormat="1" ht="11.25">
      <c r="B1299" s="33"/>
      <c r="D1299" s="145" t="s">
        <v>219</v>
      </c>
      <c r="F1299" s="146" t="s">
        <v>1611</v>
      </c>
      <c r="I1299" s="147"/>
      <c r="L1299" s="33"/>
      <c r="M1299" s="148"/>
      <c r="T1299" s="54"/>
      <c r="AT1299" s="18" t="s">
        <v>219</v>
      </c>
      <c r="AU1299" s="18" t="s">
        <v>83</v>
      </c>
    </row>
    <row r="1300" spans="2:51" s="12" customFormat="1" ht="11.25">
      <c r="B1300" s="149"/>
      <c r="D1300" s="150" t="s">
        <v>221</v>
      </c>
      <c r="E1300" s="151" t="s">
        <v>19</v>
      </c>
      <c r="F1300" s="152" t="s">
        <v>852</v>
      </c>
      <c r="H1300" s="151" t="s">
        <v>19</v>
      </c>
      <c r="I1300" s="153"/>
      <c r="L1300" s="149"/>
      <c r="M1300" s="154"/>
      <c r="T1300" s="155"/>
      <c r="AT1300" s="151" t="s">
        <v>221</v>
      </c>
      <c r="AU1300" s="151" t="s">
        <v>83</v>
      </c>
      <c r="AV1300" s="12" t="s">
        <v>81</v>
      </c>
      <c r="AW1300" s="12" t="s">
        <v>34</v>
      </c>
      <c r="AX1300" s="12" t="s">
        <v>74</v>
      </c>
      <c r="AY1300" s="151" t="s">
        <v>210</v>
      </c>
    </row>
    <row r="1301" spans="2:51" s="12" customFormat="1" ht="11.25">
      <c r="B1301" s="149"/>
      <c r="D1301" s="150" t="s">
        <v>221</v>
      </c>
      <c r="E1301" s="151" t="s">
        <v>19</v>
      </c>
      <c r="F1301" s="152" t="s">
        <v>1612</v>
      </c>
      <c r="H1301" s="151" t="s">
        <v>19</v>
      </c>
      <c r="I1301" s="153"/>
      <c r="L1301" s="149"/>
      <c r="M1301" s="154"/>
      <c r="T1301" s="155"/>
      <c r="AT1301" s="151" t="s">
        <v>221</v>
      </c>
      <c r="AU1301" s="151" t="s">
        <v>83</v>
      </c>
      <c r="AV1301" s="12" t="s">
        <v>81</v>
      </c>
      <c r="AW1301" s="12" t="s">
        <v>34</v>
      </c>
      <c r="AX1301" s="12" t="s">
        <v>74</v>
      </c>
      <c r="AY1301" s="151" t="s">
        <v>210</v>
      </c>
    </row>
    <row r="1302" spans="2:51" s="12" customFormat="1" ht="11.25">
      <c r="B1302" s="149"/>
      <c r="D1302" s="150" t="s">
        <v>221</v>
      </c>
      <c r="E1302" s="151" t="s">
        <v>19</v>
      </c>
      <c r="F1302" s="152" t="s">
        <v>853</v>
      </c>
      <c r="H1302" s="151" t="s">
        <v>19</v>
      </c>
      <c r="I1302" s="153"/>
      <c r="L1302" s="149"/>
      <c r="M1302" s="154"/>
      <c r="T1302" s="155"/>
      <c r="AT1302" s="151" t="s">
        <v>221</v>
      </c>
      <c r="AU1302" s="151" t="s">
        <v>83</v>
      </c>
      <c r="AV1302" s="12" t="s">
        <v>81</v>
      </c>
      <c r="AW1302" s="12" t="s">
        <v>34</v>
      </c>
      <c r="AX1302" s="12" t="s">
        <v>74</v>
      </c>
      <c r="AY1302" s="151" t="s">
        <v>210</v>
      </c>
    </row>
    <row r="1303" spans="2:51" s="13" customFormat="1" ht="11.25">
      <c r="B1303" s="156"/>
      <c r="D1303" s="150" t="s">
        <v>221</v>
      </c>
      <c r="E1303" s="157" t="s">
        <v>19</v>
      </c>
      <c r="F1303" s="158" t="s">
        <v>1613</v>
      </c>
      <c r="H1303" s="159">
        <v>110</v>
      </c>
      <c r="I1303" s="160"/>
      <c r="L1303" s="156"/>
      <c r="M1303" s="161"/>
      <c r="T1303" s="162"/>
      <c r="AT1303" s="157" t="s">
        <v>221</v>
      </c>
      <c r="AU1303" s="157" t="s">
        <v>83</v>
      </c>
      <c r="AV1303" s="13" t="s">
        <v>83</v>
      </c>
      <c r="AW1303" s="13" t="s">
        <v>34</v>
      </c>
      <c r="AX1303" s="13" t="s">
        <v>74</v>
      </c>
      <c r="AY1303" s="157" t="s">
        <v>210</v>
      </c>
    </row>
    <row r="1304" spans="2:51" s="15" customFormat="1" ht="11.25">
      <c r="B1304" s="170"/>
      <c r="D1304" s="150" t="s">
        <v>221</v>
      </c>
      <c r="E1304" s="171" t="s">
        <v>19</v>
      </c>
      <c r="F1304" s="172" t="s">
        <v>236</v>
      </c>
      <c r="H1304" s="173">
        <v>110</v>
      </c>
      <c r="I1304" s="174"/>
      <c r="L1304" s="170"/>
      <c r="M1304" s="175"/>
      <c r="T1304" s="176"/>
      <c r="AT1304" s="171" t="s">
        <v>221</v>
      </c>
      <c r="AU1304" s="171" t="s">
        <v>83</v>
      </c>
      <c r="AV1304" s="15" t="s">
        <v>217</v>
      </c>
      <c r="AW1304" s="15" t="s">
        <v>34</v>
      </c>
      <c r="AX1304" s="15" t="s">
        <v>81</v>
      </c>
      <c r="AY1304" s="171" t="s">
        <v>210</v>
      </c>
    </row>
    <row r="1305" spans="2:65" s="1" customFormat="1" ht="16.5" customHeight="1">
      <c r="B1305" s="33"/>
      <c r="C1305" s="177" t="s">
        <v>1614</v>
      </c>
      <c r="D1305" s="177" t="s">
        <v>424</v>
      </c>
      <c r="E1305" s="178" t="s">
        <v>1615</v>
      </c>
      <c r="F1305" s="179" t="s">
        <v>1007</v>
      </c>
      <c r="G1305" s="180" t="s">
        <v>215</v>
      </c>
      <c r="H1305" s="181">
        <v>3.885</v>
      </c>
      <c r="I1305" s="182"/>
      <c r="J1305" s="183">
        <f>ROUND(I1305*H1305,2)</f>
        <v>0</v>
      </c>
      <c r="K1305" s="179" t="s">
        <v>216</v>
      </c>
      <c r="L1305" s="184"/>
      <c r="M1305" s="185" t="s">
        <v>19</v>
      </c>
      <c r="N1305" s="186" t="s">
        <v>45</v>
      </c>
      <c r="P1305" s="141">
        <f>O1305*H1305</f>
        <v>0</v>
      </c>
      <c r="Q1305" s="141">
        <v>0.5</v>
      </c>
      <c r="R1305" s="141">
        <f>Q1305*H1305</f>
        <v>1.9425</v>
      </c>
      <c r="S1305" s="141">
        <v>0</v>
      </c>
      <c r="T1305" s="142">
        <f>S1305*H1305</f>
        <v>0</v>
      </c>
      <c r="AR1305" s="143" t="s">
        <v>498</v>
      </c>
      <c r="AT1305" s="143" t="s">
        <v>424</v>
      </c>
      <c r="AU1305" s="143" t="s">
        <v>83</v>
      </c>
      <c r="AY1305" s="18" t="s">
        <v>210</v>
      </c>
      <c r="BE1305" s="144">
        <f>IF(N1305="základní",J1305,0)</f>
        <v>0</v>
      </c>
      <c r="BF1305" s="144">
        <f>IF(N1305="snížená",J1305,0)</f>
        <v>0</v>
      </c>
      <c r="BG1305" s="144">
        <f>IF(N1305="zákl. přenesená",J1305,0)</f>
        <v>0</v>
      </c>
      <c r="BH1305" s="144">
        <f>IF(N1305="sníž. přenesená",J1305,0)</f>
        <v>0</v>
      </c>
      <c r="BI1305" s="144">
        <f>IF(N1305="nulová",J1305,0)</f>
        <v>0</v>
      </c>
      <c r="BJ1305" s="18" t="s">
        <v>81</v>
      </c>
      <c r="BK1305" s="144">
        <f>ROUND(I1305*H1305,2)</f>
        <v>0</v>
      </c>
      <c r="BL1305" s="18" t="s">
        <v>368</v>
      </c>
      <c r="BM1305" s="143" t="s">
        <v>1616</v>
      </c>
    </row>
    <row r="1306" spans="2:51" s="12" customFormat="1" ht="11.25">
      <c r="B1306" s="149"/>
      <c r="D1306" s="150" t="s">
        <v>221</v>
      </c>
      <c r="E1306" s="151" t="s">
        <v>19</v>
      </c>
      <c r="F1306" s="152" t="s">
        <v>852</v>
      </c>
      <c r="H1306" s="151" t="s">
        <v>19</v>
      </c>
      <c r="I1306" s="153"/>
      <c r="L1306" s="149"/>
      <c r="M1306" s="154"/>
      <c r="T1306" s="155"/>
      <c r="AT1306" s="151" t="s">
        <v>221</v>
      </c>
      <c r="AU1306" s="151" t="s">
        <v>83</v>
      </c>
      <c r="AV1306" s="12" t="s">
        <v>81</v>
      </c>
      <c r="AW1306" s="12" t="s">
        <v>34</v>
      </c>
      <c r="AX1306" s="12" t="s">
        <v>74</v>
      </c>
      <c r="AY1306" s="151" t="s">
        <v>210</v>
      </c>
    </row>
    <row r="1307" spans="2:51" s="12" customFormat="1" ht="11.25">
      <c r="B1307" s="149"/>
      <c r="D1307" s="150" t="s">
        <v>221</v>
      </c>
      <c r="E1307" s="151" t="s">
        <v>19</v>
      </c>
      <c r="F1307" s="152" t="s">
        <v>853</v>
      </c>
      <c r="H1307" s="151" t="s">
        <v>19</v>
      </c>
      <c r="I1307" s="153"/>
      <c r="L1307" s="149"/>
      <c r="M1307" s="154"/>
      <c r="T1307" s="155"/>
      <c r="AT1307" s="151" t="s">
        <v>221</v>
      </c>
      <c r="AU1307" s="151" t="s">
        <v>83</v>
      </c>
      <c r="AV1307" s="12" t="s">
        <v>81</v>
      </c>
      <c r="AW1307" s="12" t="s">
        <v>34</v>
      </c>
      <c r="AX1307" s="12" t="s">
        <v>74</v>
      </c>
      <c r="AY1307" s="151" t="s">
        <v>210</v>
      </c>
    </row>
    <row r="1308" spans="2:51" s="13" customFormat="1" ht="11.25">
      <c r="B1308" s="156"/>
      <c r="D1308" s="150" t="s">
        <v>221</v>
      </c>
      <c r="E1308" s="157" t="s">
        <v>19</v>
      </c>
      <c r="F1308" s="158" t="s">
        <v>1617</v>
      </c>
      <c r="H1308" s="159">
        <v>3.7</v>
      </c>
      <c r="I1308" s="160"/>
      <c r="L1308" s="156"/>
      <c r="M1308" s="161"/>
      <c r="T1308" s="162"/>
      <c r="AT1308" s="157" t="s">
        <v>221</v>
      </c>
      <c r="AU1308" s="157" t="s">
        <v>83</v>
      </c>
      <c r="AV1308" s="13" t="s">
        <v>83</v>
      </c>
      <c r="AW1308" s="13" t="s">
        <v>34</v>
      </c>
      <c r="AX1308" s="13" t="s">
        <v>81</v>
      </c>
      <c r="AY1308" s="157" t="s">
        <v>210</v>
      </c>
    </row>
    <row r="1309" spans="2:51" s="13" customFormat="1" ht="11.25">
      <c r="B1309" s="156"/>
      <c r="D1309" s="150" t="s">
        <v>221</v>
      </c>
      <c r="F1309" s="158" t="s">
        <v>1618</v>
      </c>
      <c r="H1309" s="159">
        <v>3.885</v>
      </c>
      <c r="I1309" s="160"/>
      <c r="L1309" s="156"/>
      <c r="M1309" s="161"/>
      <c r="T1309" s="162"/>
      <c r="AT1309" s="157" t="s">
        <v>221</v>
      </c>
      <c r="AU1309" s="157" t="s">
        <v>83</v>
      </c>
      <c r="AV1309" s="13" t="s">
        <v>83</v>
      </c>
      <c r="AW1309" s="13" t="s">
        <v>4</v>
      </c>
      <c r="AX1309" s="13" t="s">
        <v>81</v>
      </c>
      <c r="AY1309" s="157" t="s">
        <v>210</v>
      </c>
    </row>
    <row r="1310" spans="2:65" s="1" customFormat="1" ht="16.5" customHeight="1">
      <c r="B1310" s="33"/>
      <c r="C1310" s="132" t="s">
        <v>1619</v>
      </c>
      <c r="D1310" s="132" t="s">
        <v>212</v>
      </c>
      <c r="E1310" s="133" t="s">
        <v>1620</v>
      </c>
      <c r="F1310" s="134" t="s">
        <v>1621</v>
      </c>
      <c r="G1310" s="135" t="s">
        <v>417</v>
      </c>
      <c r="H1310" s="136">
        <v>10.7</v>
      </c>
      <c r="I1310" s="137"/>
      <c r="J1310" s="138">
        <f>ROUND(I1310*H1310,2)</f>
        <v>0</v>
      </c>
      <c r="K1310" s="134" t="s">
        <v>216</v>
      </c>
      <c r="L1310" s="33"/>
      <c r="M1310" s="139" t="s">
        <v>19</v>
      </c>
      <c r="N1310" s="140" t="s">
        <v>45</v>
      </c>
      <c r="P1310" s="141">
        <f>O1310*H1310</f>
        <v>0</v>
      </c>
      <c r="Q1310" s="141">
        <v>0</v>
      </c>
      <c r="R1310" s="141">
        <f>Q1310*H1310</f>
        <v>0</v>
      </c>
      <c r="S1310" s="141">
        <v>0.11248</v>
      </c>
      <c r="T1310" s="142">
        <f>S1310*H1310</f>
        <v>1.203536</v>
      </c>
      <c r="AR1310" s="143" t="s">
        <v>368</v>
      </c>
      <c r="AT1310" s="143" t="s">
        <v>212</v>
      </c>
      <c r="AU1310" s="143" t="s">
        <v>83</v>
      </c>
      <c r="AY1310" s="18" t="s">
        <v>210</v>
      </c>
      <c r="BE1310" s="144">
        <f>IF(N1310="základní",J1310,0)</f>
        <v>0</v>
      </c>
      <c r="BF1310" s="144">
        <f>IF(N1310="snížená",J1310,0)</f>
        <v>0</v>
      </c>
      <c r="BG1310" s="144">
        <f>IF(N1310="zákl. přenesená",J1310,0)</f>
        <v>0</v>
      </c>
      <c r="BH1310" s="144">
        <f>IF(N1310="sníž. přenesená",J1310,0)</f>
        <v>0</v>
      </c>
      <c r="BI1310" s="144">
        <f>IF(N1310="nulová",J1310,0)</f>
        <v>0</v>
      </c>
      <c r="BJ1310" s="18" t="s">
        <v>81</v>
      </c>
      <c r="BK1310" s="144">
        <f>ROUND(I1310*H1310,2)</f>
        <v>0</v>
      </c>
      <c r="BL1310" s="18" t="s">
        <v>368</v>
      </c>
      <c r="BM1310" s="143" t="s">
        <v>1622</v>
      </c>
    </row>
    <row r="1311" spans="2:47" s="1" customFormat="1" ht="11.25">
      <c r="B1311" s="33"/>
      <c r="D1311" s="145" t="s">
        <v>219</v>
      </c>
      <c r="F1311" s="146" t="s">
        <v>1623</v>
      </c>
      <c r="I1311" s="147"/>
      <c r="L1311" s="33"/>
      <c r="M1311" s="148"/>
      <c r="T1311" s="54"/>
      <c r="AT1311" s="18" t="s">
        <v>219</v>
      </c>
      <c r="AU1311" s="18" t="s">
        <v>83</v>
      </c>
    </row>
    <row r="1312" spans="2:51" s="12" customFormat="1" ht="11.25">
      <c r="B1312" s="149"/>
      <c r="D1312" s="150" t="s">
        <v>221</v>
      </c>
      <c r="E1312" s="151" t="s">
        <v>19</v>
      </c>
      <c r="F1312" s="152" t="s">
        <v>1320</v>
      </c>
      <c r="H1312" s="151" t="s">
        <v>19</v>
      </c>
      <c r="I1312" s="153"/>
      <c r="L1312" s="149"/>
      <c r="M1312" s="154"/>
      <c r="T1312" s="155"/>
      <c r="AT1312" s="151" t="s">
        <v>221</v>
      </c>
      <c r="AU1312" s="151" t="s">
        <v>83</v>
      </c>
      <c r="AV1312" s="12" t="s">
        <v>81</v>
      </c>
      <c r="AW1312" s="12" t="s">
        <v>34</v>
      </c>
      <c r="AX1312" s="12" t="s">
        <v>74</v>
      </c>
      <c r="AY1312" s="151" t="s">
        <v>210</v>
      </c>
    </row>
    <row r="1313" spans="2:51" s="12" customFormat="1" ht="11.25">
      <c r="B1313" s="149"/>
      <c r="D1313" s="150" t="s">
        <v>221</v>
      </c>
      <c r="E1313" s="151" t="s">
        <v>19</v>
      </c>
      <c r="F1313" s="152" t="s">
        <v>1624</v>
      </c>
      <c r="H1313" s="151" t="s">
        <v>19</v>
      </c>
      <c r="I1313" s="153"/>
      <c r="L1313" s="149"/>
      <c r="M1313" s="154"/>
      <c r="T1313" s="155"/>
      <c r="AT1313" s="151" t="s">
        <v>221</v>
      </c>
      <c r="AU1313" s="151" t="s">
        <v>83</v>
      </c>
      <c r="AV1313" s="12" t="s">
        <v>81</v>
      </c>
      <c r="AW1313" s="12" t="s">
        <v>34</v>
      </c>
      <c r="AX1313" s="12" t="s">
        <v>74</v>
      </c>
      <c r="AY1313" s="151" t="s">
        <v>210</v>
      </c>
    </row>
    <row r="1314" spans="2:51" s="13" customFormat="1" ht="11.25">
      <c r="B1314" s="156"/>
      <c r="D1314" s="150" t="s">
        <v>221</v>
      </c>
      <c r="E1314" s="157" t="s">
        <v>19</v>
      </c>
      <c r="F1314" s="158" t="s">
        <v>1625</v>
      </c>
      <c r="H1314" s="159">
        <v>5</v>
      </c>
      <c r="I1314" s="160"/>
      <c r="L1314" s="156"/>
      <c r="M1314" s="161"/>
      <c r="T1314" s="162"/>
      <c r="AT1314" s="157" t="s">
        <v>221</v>
      </c>
      <c r="AU1314" s="157" t="s">
        <v>83</v>
      </c>
      <c r="AV1314" s="13" t="s">
        <v>83</v>
      </c>
      <c r="AW1314" s="13" t="s">
        <v>34</v>
      </c>
      <c r="AX1314" s="13" t="s">
        <v>74</v>
      </c>
      <c r="AY1314" s="157" t="s">
        <v>210</v>
      </c>
    </row>
    <row r="1315" spans="2:51" s="13" customFormat="1" ht="11.25">
      <c r="B1315" s="156"/>
      <c r="D1315" s="150" t="s">
        <v>221</v>
      </c>
      <c r="E1315" s="157" t="s">
        <v>19</v>
      </c>
      <c r="F1315" s="158" t="s">
        <v>1626</v>
      </c>
      <c r="H1315" s="159">
        <v>2.6</v>
      </c>
      <c r="I1315" s="160"/>
      <c r="L1315" s="156"/>
      <c r="M1315" s="161"/>
      <c r="T1315" s="162"/>
      <c r="AT1315" s="157" t="s">
        <v>221</v>
      </c>
      <c r="AU1315" s="157" t="s">
        <v>83</v>
      </c>
      <c r="AV1315" s="13" t="s">
        <v>83</v>
      </c>
      <c r="AW1315" s="13" t="s">
        <v>34</v>
      </c>
      <c r="AX1315" s="13" t="s">
        <v>74</v>
      </c>
      <c r="AY1315" s="157" t="s">
        <v>210</v>
      </c>
    </row>
    <row r="1316" spans="2:51" s="13" customFormat="1" ht="11.25">
      <c r="B1316" s="156"/>
      <c r="D1316" s="150" t="s">
        <v>221</v>
      </c>
      <c r="E1316" s="157" t="s">
        <v>19</v>
      </c>
      <c r="F1316" s="158" t="s">
        <v>1627</v>
      </c>
      <c r="H1316" s="159">
        <v>3.1</v>
      </c>
      <c r="I1316" s="160"/>
      <c r="L1316" s="156"/>
      <c r="M1316" s="161"/>
      <c r="T1316" s="162"/>
      <c r="AT1316" s="157" t="s">
        <v>221</v>
      </c>
      <c r="AU1316" s="157" t="s">
        <v>83</v>
      </c>
      <c r="AV1316" s="13" t="s">
        <v>83</v>
      </c>
      <c r="AW1316" s="13" t="s">
        <v>34</v>
      </c>
      <c r="AX1316" s="13" t="s">
        <v>74</v>
      </c>
      <c r="AY1316" s="157" t="s">
        <v>210</v>
      </c>
    </row>
    <row r="1317" spans="2:51" s="15" customFormat="1" ht="11.25">
      <c r="B1317" s="170"/>
      <c r="D1317" s="150" t="s">
        <v>221</v>
      </c>
      <c r="E1317" s="171" t="s">
        <v>19</v>
      </c>
      <c r="F1317" s="172" t="s">
        <v>236</v>
      </c>
      <c r="H1317" s="173">
        <v>10.7</v>
      </c>
      <c r="I1317" s="174"/>
      <c r="L1317" s="170"/>
      <c r="M1317" s="175"/>
      <c r="T1317" s="176"/>
      <c r="AT1317" s="171" t="s">
        <v>221</v>
      </c>
      <c r="AU1317" s="171" t="s">
        <v>83</v>
      </c>
      <c r="AV1317" s="15" t="s">
        <v>217</v>
      </c>
      <c r="AW1317" s="15" t="s">
        <v>34</v>
      </c>
      <c r="AX1317" s="15" t="s">
        <v>81</v>
      </c>
      <c r="AY1317" s="171" t="s">
        <v>210</v>
      </c>
    </row>
    <row r="1318" spans="2:65" s="1" customFormat="1" ht="16.5" customHeight="1">
      <c r="B1318" s="33"/>
      <c r="C1318" s="132" t="s">
        <v>1628</v>
      </c>
      <c r="D1318" s="132" t="s">
        <v>212</v>
      </c>
      <c r="E1318" s="133" t="s">
        <v>1629</v>
      </c>
      <c r="F1318" s="134" t="s">
        <v>1630</v>
      </c>
      <c r="G1318" s="135" t="s">
        <v>295</v>
      </c>
      <c r="H1318" s="136">
        <v>1</v>
      </c>
      <c r="I1318" s="137"/>
      <c r="J1318" s="138">
        <f>ROUND(I1318*H1318,2)</f>
        <v>0</v>
      </c>
      <c r="K1318" s="134" t="s">
        <v>296</v>
      </c>
      <c r="L1318" s="33"/>
      <c r="M1318" s="139" t="s">
        <v>19</v>
      </c>
      <c r="N1318" s="140" t="s">
        <v>45</v>
      </c>
      <c r="P1318" s="141">
        <f>O1318*H1318</f>
        <v>0</v>
      </c>
      <c r="Q1318" s="141">
        <v>0</v>
      </c>
      <c r="R1318" s="141">
        <f>Q1318*H1318</f>
        <v>0</v>
      </c>
      <c r="S1318" s="141">
        <v>0.6508</v>
      </c>
      <c r="T1318" s="142">
        <f>S1318*H1318</f>
        <v>0.6508</v>
      </c>
      <c r="AR1318" s="143" t="s">
        <v>368</v>
      </c>
      <c r="AT1318" s="143" t="s">
        <v>212</v>
      </c>
      <c r="AU1318" s="143" t="s">
        <v>83</v>
      </c>
      <c r="AY1318" s="18" t="s">
        <v>210</v>
      </c>
      <c r="BE1318" s="144">
        <f>IF(N1318="základní",J1318,0)</f>
        <v>0</v>
      </c>
      <c r="BF1318" s="144">
        <f>IF(N1318="snížená",J1318,0)</f>
        <v>0</v>
      </c>
      <c r="BG1318" s="144">
        <f>IF(N1318="zákl. přenesená",J1318,0)</f>
        <v>0</v>
      </c>
      <c r="BH1318" s="144">
        <f>IF(N1318="sníž. přenesená",J1318,0)</f>
        <v>0</v>
      </c>
      <c r="BI1318" s="144">
        <f>IF(N1318="nulová",J1318,0)</f>
        <v>0</v>
      </c>
      <c r="BJ1318" s="18" t="s">
        <v>81</v>
      </c>
      <c r="BK1318" s="144">
        <f>ROUND(I1318*H1318,2)</f>
        <v>0</v>
      </c>
      <c r="BL1318" s="18" t="s">
        <v>368</v>
      </c>
      <c r="BM1318" s="143" t="s">
        <v>1631</v>
      </c>
    </row>
    <row r="1319" spans="2:51" s="12" customFormat="1" ht="11.25">
      <c r="B1319" s="149"/>
      <c r="D1319" s="150" t="s">
        <v>221</v>
      </c>
      <c r="E1319" s="151" t="s">
        <v>19</v>
      </c>
      <c r="F1319" s="152" t="s">
        <v>1320</v>
      </c>
      <c r="H1319" s="151" t="s">
        <v>19</v>
      </c>
      <c r="I1319" s="153"/>
      <c r="L1319" s="149"/>
      <c r="M1319" s="154"/>
      <c r="T1319" s="155"/>
      <c r="AT1319" s="151" t="s">
        <v>221</v>
      </c>
      <c r="AU1319" s="151" t="s">
        <v>83</v>
      </c>
      <c r="AV1319" s="12" t="s">
        <v>81</v>
      </c>
      <c r="AW1319" s="12" t="s">
        <v>34</v>
      </c>
      <c r="AX1319" s="12" t="s">
        <v>74</v>
      </c>
      <c r="AY1319" s="151" t="s">
        <v>210</v>
      </c>
    </row>
    <row r="1320" spans="2:51" s="13" customFormat="1" ht="11.25">
      <c r="B1320" s="156"/>
      <c r="D1320" s="150" t="s">
        <v>221</v>
      </c>
      <c r="E1320" s="157" t="s">
        <v>19</v>
      </c>
      <c r="F1320" s="158" t="s">
        <v>81</v>
      </c>
      <c r="H1320" s="159">
        <v>1</v>
      </c>
      <c r="I1320" s="160"/>
      <c r="L1320" s="156"/>
      <c r="M1320" s="161"/>
      <c r="T1320" s="162"/>
      <c r="AT1320" s="157" t="s">
        <v>221</v>
      </c>
      <c r="AU1320" s="157" t="s">
        <v>83</v>
      </c>
      <c r="AV1320" s="13" t="s">
        <v>83</v>
      </c>
      <c r="AW1320" s="13" t="s">
        <v>34</v>
      </c>
      <c r="AX1320" s="13" t="s">
        <v>81</v>
      </c>
      <c r="AY1320" s="157" t="s">
        <v>210</v>
      </c>
    </row>
    <row r="1321" spans="2:65" s="1" customFormat="1" ht="16.5" customHeight="1">
      <c r="B1321" s="33"/>
      <c r="C1321" s="132" t="s">
        <v>1632</v>
      </c>
      <c r="D1321" s="132" t="s">
        <v>212</v>
      </c>
      <c r="E1321" s="133" t="s">
        <v>1633</v>
      </c>
      <c r="F1321" s="134" t="s">
        <v>1634</v>
      </c>
      <c r="G1321" s="135" t="s">
        <v>417</v>
      </c>
      <c r="H1321" s="136">
        <v>15.4</v>
      </c>
      <c r="I1321" s="137"/>
      <c r="J1321" s="138">
        <f>ROUND(I1321*H1321,2)</f>
        <v>0</v>
      </c>
      <c r="K1321" s="134" t="s">
        <v>216</v>
      </c>
      <c r="L1321" s="33"/>
      <c r="M1321" s="139" t="s">
        <v>19</v>
      </c>
      <c r="N1321" s="140" t="s">
        <v>45</v>
      </c>
      <c r="P1321" s="141">
        <f>O1321*H1321</f>
        <v>0</v>
      </c>
      <c r="Q1321" s="141">
        <v>0</v>
      </c>
      <c r="R1321" s="141">
        <f>Q1321*H1321</f>
        <v>0</v>
      </c>
      <c r="S1321" s="141">
        <v>0.01207</v>
      </c>
      <c r="T1321" s="142">
        <f>S1321*H1321</f>
        <v>0.18587800000000002</v>
      </c>
      <c r="AR1321" s="143" t="s">
        <v>368</v>
      </c>
      <c r="AT1321" s="143" t="s">
        <v>212</v>
      </c>
      <c r="AU1321" s="143" t="s">
        <v>83</v>
      </c>
      <c r="AY1321" s="18" t="s">
        <v>210</v>
      </c>
      <c r="BE1321" s="144">
        <f>IF(N1321="základní",J1321,0)</f>
        <v>0</v>
      </c>
      <c r="BF1321" s="144">
        <f>IF(N1321="snížená",J1321,0)</f>
        <v>0</v>
      </c>
      <c r="BG1321" s="144">
        <f>IF(N1321="zákl. přenesená",J1321,0)</f>
        <v>0</v>
      </c>
      <c r="BH1321" s="144">
        <f>IF(N1321="sníž. přenesená",J1321,0)</f>
        <v>0</v>
      </c>
      <c r="BI1321" s="144">
        <f>IF(N1321="nulová",J1321,0)</f>
        <v>0</v>
      </c>
      <c r="BJ1321" s="18" t="s">
        <v>81</v>
      </c>
      <c r="BK1321" s="144">
        <f>ROUND(I1321*H1321,2)</f>
        <v>0</v>
      </c>
      <c r="BL1321" s="18" t="s">
        <v>368</v>
      </c>
      <c r="BM1321" s="143" t="s">
        <v>1635</v>
      </c>
    </row>
    <row r="1322" spans="2:47" s="1" customFormat="1" ht="11.25">
      <c r="B1322" s="33"/>
      <c r="D1322" s="145" t="s">
        <v>219</v>
      </c>
      <c r="F1322" s="146" t="s">
        <v>1636</v>
      </c>
      <c r="I1322" s="147"/>
      <c r="L1322" s="33"/>
      <c r="M1322" s="148"/>
      <c r="T1322" s="54"/>
      <c r="AT1322" s="18" t="s">
        <v>219</v>
      </c>
      <c r="AU1322" s="18" t="s">
        <v>83</v>
      </c>
    </row>
    <row r="1323" spans="2:51" s="12" customFormat="1" ht="11.25">
      <c r="B1323" s="149"/>
      <c r="D1323" s="150" t="s">
        <v>221</v>
      </c>
      <c r="E1323" s="151" t="s">
        <v>19</v>
      </c>
      <c r="F1323" s="152" t="s">
        <v>312</v>
      </c>
      <c r="H1323" s="151" t="s">
        <v>19</v>
      </c>
      <c r="I1323" s="153"/>
      <c r="L1323" s="149"/>
      <c r="M1323" s="154"/>
      <c r="T1323" s="155"/>
      <c r="AT1323" s="151" t="s">
        <v>221</v>
      </c>
      <c r="AU1323" s="151" t="s">
        <v>83</v>
      </c>
      <c r="AV1323" s="12" t="s">
        <v>81</v>
      </c>
      <c r="AW1323" s="12" t="s">
        <v>34</v>
      </c>
      <c r="AX1323" s="12" t="s">
        <v>74</v>
      </c>
      <c r="AY1323" s="151" t="s">
        <v>210</v>
      </c>
    </row>
    <row r="1324" spans="2:51" s="13" customFormat="1" ht="11.25">
      <c r="B1324" s="156"/>
      <c r="D1324" s="150" t="s">
        <v>221</v>
      </c>
      <c r="E1324" s="157" t="s">
        <v>19</v>
      </c>
      <c r="F1324" s="158" t="s">
        <v>1637</v>
      </c>
      <c r="H1324" s="159">
        <v>4.6</v>
      </c>
      <c r="I1324" s="160"/>
      <c r="L1324" s="156"/>
      <c r="M1324" s="161"/>
      <c r="T1324" s="162"/>
      <c r="AT1324" s="157" t="s">
        <v>221</v>
      </c>
      <c r="AU1324" s="157" t="s">
        <v>83</v>
      </c>
      <c r="AV1324" s="13" t="s">
        <v>83</v>
      </c>
      <c r="AW1324" s="13" t="s">
        <v>34</v>
      </c>
      <c r="AX1324" s="13" t="s">
        <v>74</v>
      </c>
      <c r="AY1324" s="157" t="s">
        <v>210</v>
      </c>
    </row>
    <row r="1325" spans="2:51" s="13" customFormat="1" ht="11.25">
      <c r="B1325" s="156"/>
      <c r="D1325" s="150" t="s">
        <v>221</v>
      </c>
      <c r="E1325" s="157" t="s">
        <v>19</v>
      </c>
      <c r="F1325" s="158" t="s">
        <v>1638</v>
      </c>
      <c r="H1325" s="159">
        <v>4.8</v>
      </c>
      <c r="I1325" s="160"/>
      <c r="L1325" s="156"/>
      <c r="M1325" s="161"/>
      <c r="T1325" s="162"/>
      <c r="AT1325" s="157" t="s">
        <v>221</v>
      </c>
      <c r="AU1325" s="157" t="s">
        <v>83</v>
      </c>
      <c r="AV1325" s="13" t="s">
        <v>83</v>
      </c>
      <c r="AW1325" s="13" t="s">
        <v>34</v>
      </c>
      <c r="AX1325" s="13" t="s">
        <v>74</v>
      </c>
      <c r="AY1325" s="157" t="s">
        <v>210</v>
      </c>
    </row>
    <row r="1326" spans="2:51" s="13" customFormat="1" ht="11.25">
      <c r="B1326" s="156"/>
      <c r="D1326" s="150" t="s">
        <v>221</v>
      </c>
      <c r="E1326" s="157" t="s">
        <v>19</v>
      </c>
      <c r="F1326" s="158" t="s">
        <v>1639</v>
      </c>
      <c r="H1326" s="159">
        <v>3.5</v>
      </c>
      <c r="I1326" s="160"/>
      <c r="L1326" s="156"/>
      <c r="M1326" s="161"/>
      <c r="T1326" s="162"/>
      <c r="AT1326" s="157" t="s">
        <v>221</v>
      </c>
      <c r="AU1326" s="157" t="s">
        <v>83</v>
      </c>
      <c r="AV1326" s="13" t="s">
        <v>83</v>
      </c>
      <c r="AW1326" s="13" t="s">
        <v>34</v>
      </c>
      <c r="AX1326" s="13" t="s">
        <v>74</v>
      </c>
      <c r="AY1326" s="157" t="s">
        <v>210</v>
      </c>
    </row>
    <row r="1327" spans="2:51" s="13" customFormat="1" ht="11.25">
      <c r="B1327" s="156"/>
      <c r="D1327" s="150" t="s">
        <v>221</v>
      </c>
      <c r="E1327" s="157" t="s">
        <v>19</v>
      </c>
      <c r="F1327" s="158" t="s">
        <v>1640</v>
      </c>
      <c r="H1327" s="159">
        <v>2.5</v>
      </c>
      <c r="I1327" s="160"/>
      <c r="L1327" s="156"/>
      <c r="M1327" s="161"/>
      <c r="T1327" s="162"/>
      <c r="AT1327" s="157" t="s">
        <v>221</v>
      </c>
      <c r="AU1327" s="157" t="s">
        <v>83</v>
      </c>
      <c r="AV1327" s="13" t="s">
        <v>83</v>
      </c>
      <c r="AW1327" s="13" t="s">
        <v>34</v>
      </c>
      <c r="AX1327" s="13" t="s">
        <v>74</v>
      </c>
      <c r="AY1327" s="157" t="s">
        <v>210</v>
      </c>
    </row>
    <row r="1328" spans="2:51" s="15" customFormat="1" ht="11.25">
      <c r="B1328" s="170"/>
      <c r="D1328" s="150" t="s">
        <v>221</v>
      </c>
      <c r="E1328" s="171" t="s">
        <v>19</v>
      </c>
      <c r="F1328" s="172" t="s">
        <v>236</v>
      </c>
      <c r="H1328" s="173">
        <v>15.4</v>
      </c>
      <c r="I1328" s="174"/>
      <c r="L1328" s="170"/>
      <c r="M1328" s="175"/>
      <c r="T1328" s="176"/>
      <c r="AT1328" s="171" t="s">
        <v>221</v>
      </c>
      <c r="AU1328" s="171" t="s">
        <v>83</v>
      </c>
      <c r="AV1328" s="15" t="s">
        <v>217</v>
      </c>
      <c r="AW1328" s="15" t="s">
        <v>34</v>
      </c>
      <c r="AX1328" s="15" t="s">
        <v>81</v>
      </c>
      <c r="AY1328" s="171" t="s">
        <v>210</v>
      </c>
    </row>
    <row r="1329" spans="2:65" s="1" customFormat="1" ht="16.5" customHeight="1">
      <c r="B1329" s="33"/>
      <c r="C1329" s="132" t="s">
        <v>1641</v>
      </c>
      <c r="D1329" s="132" t="s">
        <v>212</v>
      </c>
      <c r="E1329" s="133" t="s">
        <v>1642</v>
      </c>
      <c r="F1329" s="134" t="s">
        <v>1643</v>
      </c>
      <c r="G1329" s="135" t="s">
        <v>417</v>
      </c>
      <c r="H1329" s="136">
        <v>640</v>
      </c>
      <c r="I1329" s="137"/>
      <c r="J1329" s="138">
        <f>ROUND(I1329*H1329,2)</f>
        <v>0</v>
      </c>
      <c r="K1329" s="134" t="s">
        <v>296</v>
      </c>
      <c r="L1329" s="33"/>
      <c r="M1329" s="139" t="s">
        <v>19</v>
      </c>
      <c r="N1329" s="140" t="s">
        <v>45</v>
      </c>
      <c r="P1329" s="141">
        <f>O1329*H1329</f>
        <v>0</v>
      </c>
      <c r="Q1329" s="141">
        <v>0</v>
      </c>
      <c r="R1329" s="141">
        <f>Q1329*H1329</f>
        <v>0</v>
      </c>
      <c r="S1329" s="141">
        <v>0</v>
      </c>
      <c r="T1329" s="142">
        <f>S1329*H1329</f>
        <v>0</v>
      </c>
      <c r="AR1329" s="143" t="s">
        <v>368</v>
      </c>
      <c r="AT1329" s="143" t="s">
        <v>212</v>
      </c>
      <c r="AU1329" s="143" t="s">
        <v>83</v>
      </c>
      <c r="AY1329" s="18" t="s">
        <v>210</v>
      </c>
      <c r="BE1329" s="144">
        <f>IF(N1329="základní",J1329,0)</f>
        <v>0</v>
      </c>
      <c r="BF1329" s="144">
        <f>IF(N1329="snížená",J1329,0)</f>
        <v>0</v>
      </c>
      <c r="BG1329" s="144">
        <f>IF(N1329="zákl. přenesená",J1329,0)</f>
        <v>0</v>
      </c>
      <c r="BH1329" s="144">
        <f>IF(N1329="sníž. přenesená",J1329,0)</f>
        <v>0</v>
      </c>
      <c r="BI1329" s="144">
        <f>IF(N1329="nulová",J1329,0)</f>
        <v>0</v>
      </c>
      <c r="BJ1329" s="18" t="s">
        <v>81</v>
      </c>
      <c r="BK1329" s="144">
        <f>ROUND(I1329*H1329,2)</f>
        <v>0</v>
      </c>
      <c r="BL1329" s="18" t="s">
        <v>368</v>
      </c>
      <c r="BM1329" s="143" t="s">
        <v>1644</v>
      </c>
    </row>
    <row r="1330" spans="2:51" s="12" customFormat="1" ht="11.25">
      <c r="B1330" s="149"/>
      <c r="D1330" s="150" t="s">
        <v>221</v>
      </c>
      <c r="E1330" s="151" t="s">
        <v>19</v>
      </c>
      <c r="F1330" s="152" t="s">
        <v>852</v>
      </c>
      <c r="H1330" s="151" t="s">
        <v>19</v>
      </c>
      <c r="I1330" s="153"/>
      <c r="L1330" s="149"/>
      <c r="M1330" s="154"/>
      <c r="T1330" s="155"/>
      <c r="AT1330" s="151" t="s">
        <v>221</v>
      </c>
      <c r="AU1330" s="151" t="s">
        <v>83</v>
      </c>
      <c r="AV1330" s="12" t="s">
        <v>81</v>
      </c>
      <c r="AW1330" s="12" t="s">
        <v>34</v>
      </c>
      <c r="AX1330" s="12" t="s">
        <v>74</v>
      </c>
      <c r="AY1330" s="151" t="s">
        <v>210</v>
      </c>
    </row>
    <row r="1331" spans="2:51" s="12" customFormat="1" ht="11.25">
      <c r="B1331" s="149"/>
      <c r="D1331" s="150" t="s">
        <v>221</v>
      </c>
      <c r="E1331" s="151" t="s">
        <v>19</v>
      </c>
      <c r="F1331" s="152" t="s">
        <v>853</v>
      </c>
      <c r="H1331" s="151" t="s">
        <v>19</v>
      </c>
      <c r="I1331" s="153"/>
      <c r="L1331" s="149"/>
      <c r="M1331" s="154"/>
      <c r="T1331" s="155"/>
      <c r="AT1331" s="151" t="s">
        <v>221</v>
      </c>
      <c r="AU1331" s="151" t="s">
        <v>83</v>
      </c>
      <c r="AV1331" s="12" t="s">
        <v>81</v>
      </c>
      <c r="AW1331" s="12" t="s">
        <v>34</v>
      </c>
      <c r="AX1331" s="12" t="s">
        <v>74</v>
      </c>
      <c r="AY1331" s="151" t="s">
        <v>210</v>
      </c>
    </row>
    <row r="1332" spans="2:51" s="13" customFormat="1" ht="11.25">
      <c r="B1332" s="156"/>
      <c r="D1332" s="150" t="s">
        <v>221</v>
      </c>
      <c r="E1332" s="157" t="s">
        <v>19</v>
      </c>
      <c r="F1332" s="158" t="s">
        <v>1645</v>
      </c>
      <c r="H1332" s="159">
        <v>640</v>
      </c>
      <c r="I1332" s="160"/>
      <c r="L1332" s="156"/>
      <c r="M1332" s="161"/>
      <c r="T1332" s="162"/>
      <c r="AT1332" s="157" t="s">
        <v>221</v>
      </c>
      <c r="AU1332" s="157" t="s">
        <v>83</v>
      </c>
      <c r="AV1332" s="13" t="s">
        <v>83</v>
      </c>
      <c r="AW1332" s="13" t="s">
        <v>34</v>
      </c>
      <c r="AX1332" s="13" t="s">
        <v>74</v>
      </c>
      <c r="AY1332" s="157" t="s">
        <v>210</v>
      </c>
    </row>
    <row r="1333" spans="2:51" s="15" customFormat="1" ht="11.25">
      <c r="B1333" s="170"/>
      <c r="D1333" s="150" t="s">
        <v>221</v>
      </c>
      <c r="E1333" s="171" t="s">
        <v>19</v>
      </c>
      <c r="F1333" s="172" t="s">
        <v>236</v>
      </c>
      <c r="H1333" s="173">
        <v>640</v>
      </c>
      <c r="I1333" s="174"/>
      <c r="L1333" s="170"/>
      <c r="M1333" s="175"/>
      <c r="T1333" s="176"/>
      <c r="AT1333" s="171" t="s">
        <v>221</v>
      </c>
      <c r="AU1333" s="171" t="s">
        <v>83</v>
      </c>
      <c r="AV1333" s="15" t="s">
        <v>217</v>
      </c>
      <c r="AW1333" s="15" t="s">
        <v>34</v>
      </c>
      <c r="AX1333" s="15" t="s">
        <v>81</v>
      </c>
      <c r="AY1333" s="171" t="s">
        <v>210</v>
      </c>
    </row>
    <row r="1334" spans="2:65" s="1" customFormat="1" ht="16.5" customHeight="1">
      <c r="B1334" s="33"/>
      <c r="C1334" s="177" t="s">
        <v>1646</v>
      </c>
      <c r="D1334" s="177" t="s">
        <v>424</v>
      </c>
      <c r="E1334" s="178" t="s">
        <v>1647</v>
      </c>
      <c r="F1334" s="179" t="s">
        <v>1010</v>
      </c>
      <c r="G1334" s="180" t="s">
        <v>215</v>
      </c>
      <c r="H1334" s="181">
        <v>0.591</v>
      </c>
      <c r="I1334" s="182"/>
      <c r="J1334" s="183">
        <f>ROUND(I1334*H1334,2)</f>
        <v>0</v>
      </c>
      <c r="K1334" s="179" t="s">
        <v>296</v>
      </c>
      <c r="L1334" s="184"/>
      <c r="M1334" s="185" t="s">
        <v>19</v>
      </c>
      <c r="N1334" s="186" t="s">
        <v>45</v>
      </c>
      <c r="P1334" s="141">
        <f>O1334*H1334</f>
        <v>0</v>
      </c>
      <c r="Q1334" s="141">
        <v>0.55</v>
      </c>
      <c r="R1334" s="141">
        <f>Q1334*H1334</f>
        <v>0.32505</v>
      </c>
      <c r="S1334" s="141">
        <v>0</v>
      </c>
      <c r="T1334" s="142">
        <f>S1334*H1334</f>
        <v>0</v>
      </c>
      <c r="AR1334" s="143" t="s">
        <v>498</v>
      </c>
      <c r="AT1334" s="143" t="s">
        <v>424</v>
      </c>
      <c r="AU1334" s="143" t="s">
        <v>83</v>
      </c>
      <c r="AY1334" s="18" t="s">
        <v>210</v>
      </c>
      <c r="BE1334" s="144">
        <f>IF(N1334="základní",J1334,0)</f>
        <v>0</v>
      </c>
      <c r="BF1334" s="144">
        <f>IF(N1334="snížená",J1334,0)</f>
        <v>0</v>
      </c>
      <c r="BG1334" s="144">
        <f>IF(N1334="zákl. přenesená",J1334,0)</f>
        <v>0</v>
      </c>
      <c r="BH1334" s="144">
        <f>IF(N1334="sníž. přenesená",J1334,0)</f>
        <v>0</v>
      </c>
      <c r="BI1334" s="144">
        <f>IF(N1334="nulová",J1334,0)</f>
        <v>0</v>
      </c>
      <c r="BJ1334" s="18" t="s">
        <v>81</v>
      </c>
      <c r="BK1334" s="144">
        <f>ROUND(I1334*H1334,2)</f>
        <v>0</v>
      </c>
      <c r="BL1334" s="18" t="s">
        <v>368</v>
      </c>
      <c r="BM1334" s="143" t="s">
        <v>1648</v>
      </c>
    </row>
    <row r="1335" spans="2:51" s="13" customFormat="1" ht="11.25">
      <c r="B1335" s="156"/>
      <c r="D1335" s="150" t="s">
        <v>221</v>
      </c>
      <c r="F1335" s="158" t="s">
        <v>1649</v>
      </c>
      <c r="H1335" s="159">
        <v>0.591</v>
      </c>
      <c r="I1335" s="160"/>
      <c r="L1335" s="156"/>
      <c r="M1335" s="161"/>
      <c r="T1335" s="162"/>
      <c r="AT1335" s="157" t="s">
        <v>221</v>
      </c>
      <c r="AU1335" s="157" t="s">
        <v>83</v>
      </c>
      <c r="AV1335" s="13" t="s">
        <v>83</v>
      </c>
      <c r="AW1335" s="13" t="s">
        <v>4</v>
      </c>
      <c r="AX1335" s="13" t="s">
        <v>81</v>
      </c>
      <c r="AY1335" s="157" t="s">
        <v>210</v>
      </c>
    </row>
    <row r="1336" spans="2:65" s="1" customFormat="1" ht="24.2" customHeight="1">
      <c r="B1336" s="33"/>
      <c r="C1336" s="132" t="s">
        <v>1650</v>
      </c>
      <c r="D1336" s="132" t="s">
        <v>212</v>
      </c>
      <c r="E1336" s="133" t="s">
        <v>1651</v>
      </c>
      <c r="F1336" s="134" t="s">
        <v>1652</v>
      </c>
      <c r="G1336" s="135" t="s">
        <v>270</v>
      </c>
      <c r="H1336" s="136">
        <v>2.45</v>
      </c>
      <c r="I1336" s="137"/>
      <c r="J1336" s="138">
        <f>ROUND(I1336*H1336,2)</f>
        <v>0</v>
      </c>
      <c r="K1336" s="134" t="s">
        <v>216</v>
      </c>
      <c r="L1336" s="33"/>
      <c r="M1336" s="139" t="s">
        <v>19</v>
      </c>
      <c r="N1336" s="140" t="s">
        <v>45</v>
      </c>
      <c r="P1336" s="141">
        <f>O1336*H1336</f>
        <v>0</v>
      </c>
      <c r="Q1336" s="141">
        <v>0</v>
      </c>
      <c r="R1336" s="141">
        <f>Q1336*H1336</f>
        <v>0</v>
      </c>
      <c r="S1336" s="141">
        <v>0</v>
      </c>
      <c r="T1336" s="142">
        <f>S1336*H1336</f>
        <v>0</v>
      </c>
      <c r="AR1336" s="143" t="s">
        <v>368</v>
      </c>
      <c r="AT1336" s="143" t="s">
        <v>212</v>
      </c>
      <c r="AU1336" s="143" t="s">
        <v>83</v>
      </c>
      <c r="AY1336" s="18" t="s">
        <v>210</v>
      </c>
      <c r="BE1336" s="144">
        <f>IF(N1336="základní",J1336,0)</f>
        <v>0</v>
      </c>
      <c r="BF1336" s="144">
        <f>IF(N1336="snížená",J1336,0)</f>
        <v>0</v>
      </c>
      <c r="BG1336" s="144">
        <f>IF(N1336="zákl. přenesená",J1336,0)</f>
        <v>0</v>
      </c>
      <c r="BH1336" s="144">
        <f>IF(N1336="sníž. přenesená",J1336,0)</f>
        <v>0</v>
      </c>
      <c r="BI1336" s="144">
        <f>IF(N1336="nulová",J1336,0)</f>
        <v>0</v>
      </c>
      <c r="BJ1336" s="18" t="s">
        <v>81</v>
      </c>
      <c r="BK1336" s="144">
        <f>ROUND(I1336*H1336,2)</f>
        <v>0</v>
      </c>
      <c r="BL1336" s="18" t="s">
        <v>368</v>
      </c>
      <c r="BM1336" s="143" t="s">
        <v>1653</v>
      </c>
    </row>
    <row r="1337" spans="2:47" s="1" customFormat="1" ht="11.25">
      <c r="B1337" s="33"/>
      <c r="D1337" s="145" t="s">
        <v>219</v>
      </c>
      <c r="F1337" s="146" t="s">
        <v>1654</v>
      </c>
      <c r="I1337" s="147"/>
      <c r="L1337" s="33"/>
      <c r="M1337" s="148"/>
      <c r="T1337" s="54"/>
      <c r="AT1337" s="18" t="s">
        <v>219</v>
      </c>
      <c r="AU1337" s="18" t="s">
        <v>83</v>
      </c>
    </row>
    <row r="1338" spans="2:51" s="13" customFormat="1" ht="11.25">
      <c r="B1338" s="156"/>
      <c r="D1338" s="150" t="s">
        <v>221</v>
      </c>
      <c r="E1338" s="157" t="s">
        <v>19</v>
      </c>
      <c r="F1338" s="158" t="s">
        <v>1231</v>
      </c>
      <c r="H1338" s="159">
        <v>2.45</v>
      </c>
      <c r="I1338" s="160"/>
      <c r="L1338" s="156"/>
      <c r="M1338" s="161"/>
      <c r="T1338" s="162"/>
      <c r="AT1338" s="157" t="s">
        <v>221</v>
      </c>
      <c r="AU1338" s="157" t="s">
        <v>83</v>
      </c>
      <c r="AV1338" s="13" t="s">
        <v>83</v>
      </c>
      <c r="AW1338" s="13" t="s">
        <v>34</v>
      </c>
      <c r="AX1338" s="13" t="s">
        <v>81</v>
      </c>
      <c r="AY1338" s="157" t="s">
        <v>210</v>
      </c>
    </row>
    <row r="1339" spans="2:65" s="1" customFormat="1" ht="16.5" customHeight="1">
      <c r="B1339" s="33"/>
      <c r="C1339" s="177" t="s">
        <v>1655</v>
      </c>
      <c r="D1339" s="177" t="s">
        <v>424</v>
      </c>
      <c r="E1339" s="178" t="s">
        <v>1656</v>
      </c>
      <c r="F1339" s="179" t="s">
        <v>1001</v>
      </c>
      <c r="G1339" s="180" t="s">
        <v>215</v>
      </c>
      <c r="H1339" s="181">
        <v>0.061</v>
      </c>
      <c r="I1339" s="182"/>
      <c r="J1339" s="183">
        <f>ROUND(I1339*H1339,2)</f>
        <v>0</v>
      </c>
      <c r="K1339" s="179" t="s">
        <v>216</v>
      </c>
      <c r="L1339" s="184"/>
      <c r="M1339" s="185" t="s">
        <v>19</v>
      </c>
      <c r="N1339" s="186" t="s">
        <v>45</v>
      </c>
      <c r="P1339" s="141">
        <f>O1339*H1339</f>
        <v>0</v>
      </c>
      <c r="Q1339" s="141">
        <v>0.5</v>
      </c>
      <c r="R1339" s="141">
        <f>Q1339*H1339</f>
        <v>0.0305</v>
      </c>
      <c r="S1339" s="141">
        <v>0</v>
      </c>
      <c r="T1339" s="142">
        <f>S1339*H1339</f>
        <v>0</v>
      </c>
      <c r="AR1339" s="143" t="s">
        <v>498</v>
      </c>
      <c r="AT1339" s="143" t="s">
        <v>424</v>
      </c>
      <c r="AU1339" s="143" t="s">
        <v>83</v>
      </c>
      <c r="AY1339" s="18" t="s">
        <v>210</v>
      </c>
      <c r="BE1339" s="144">
        <f>IF(N1339="základní",J1339,0)</f>
        <v>0</v>
      </c>
      <c r="BF1339" s="144">
        <f>IF(N1339="snížená",J1339,0)</f>
        <v>0</v>
      </c>
      <c r="BG1339" s="144">
        <f>IF(N1339="zákl. přenesená",J1339,0)</f>
        <v>0</v>
      </c>
      <c r="BH1339" s="144">
        <f>IF(N1339="sníž. přenesená",J1339,0)</f>
        <v>0</v>
      </c>
      <c r="BI1339" s="144">
        <f>IF(N1339="nulová",J1339,0)</f>
        <v>0</v>
      </c>
      <c r="BJ1339" s="18" t="s">
        <v>81</v>
      </c>
      <c r="BK1339" s="144">
        <f>ROUND(I1339*H1339,2)</f>
        <v>0</v>
      </c>
      <c r="BL1339" s="18" t="s">
        <v>368</v>
      </c>
      <c r="BM1339" s="143" t="s">
        <v>1657</v>
      </c>
    </row>
    <row r="1340" spans="2:51" s="13" customFormat="1" ht="11.25">
      <c r="B1340" s="156"/>
      <c r="D1340" s="150" t="s">
        <v>221</v>
      </c>
      <c r="E1340" s="157" t="s">
        <v>19</v>
      </c>
      <c r="F1340" s="158" t="s">
        <v>1658</v>
      </c>
      <c r="H1340" s="159">
        <v>0.061</v>
      </c>
      <c r="I1340" s="160"/>
      <c r="L1340" s="156"/>
      <c r="M1340" s="161"/>
      <c r="T1340" s="162"/>
      <c r="AT1340" s="157" t="s">
        <v>221</v>
      </c>
      <c r="AU1340" s="157" t="s">
        <v>83</v>
      </c>
      <c r="AV1340" s="13" t="s">
        <v>83</v>
      </c>
      <c r="AW1340" s="13" t="s">
        <v>34</v>
      </c>
      <c r="AX1340" s="13" t="s">
        <v>81</v>
      </c>
      <c r="AY1340" s="157" t="s">
        <v>210</v>
      </c>
    </row>
    <row r="1341" spans="2:65" s="1" customFormat="1" ht="24.95" customHeight="1">
      <c r="B1341" s="33"/>
      <c r="C1341" s="132" t="s">
        <v>1659</v>
      </c>
      <c r="D1341" s="132" t="s">
        <v>212</v>
      </c>
      <c r="E1341" s="133" t="s">
        <v>1660</v>
      </c>
      <c r="F1341" s="134" t="s">
        <v>1661</v>
      </c>
      <c r="G1341" s="135" t="s">
        <v>868</v>
      </c>
      <c r="H1341" s="136">
        <v>37</v>
      </c>
      <c r="I1341" s="137"/>
      <c r="J1341" s="138">
        <f>ROUND(I1341*H1341,2)</f>
        <v>0</v>
      </c>
      <c r="K1341" s="134" t="s">
        <v>296</v>
      </c>
      <c r="L1341" s="33"/>
      <c r="M1341" s="139" t="s">
        <v>19</v>
      </c>
      <c r="N1341" s="140" t="s">
        <v>45</v>
      </c>
      <c r="P1341" s="141">
        <f>O1341*H1341</f>
        <v>0</v>
      </c>
      <c r="Q1341" s="141">
        <v>0.00026</v>
      </c>
      <c r="R1341" s="141">
        <f>Q1341*H1341</f>
        <v>0.009619999999999998</v>
      </c>
      <c r="S1341" s="141">
        <v>0</v>
      </c>
      <c r="T1341" s="142">
        <f>S1341*H1341</f>
        <v>0</v>
      </c>
      <c r="AR1341" s="143" t="s">
        <v>368</v>
      </c>
      <c r="AT1341" s="143" t="s">
        <v>212</v>
      </c>
      <c r="AU1341" s="143" t="s">
        <v>83</v>
      </c>
      <c r="AY1341" s="18" t="s">
        <v>210</v>
      </c>
      <c r="BE1341" s="144">
        <f>IF(N1341="základní",J1341,0)</f>
        <v>0</v>
      </c>
      <c r="BF1341" s="144">
        <f>IF(N1341="snížená",J1341,0)</f>
        <v>0</v>
      </c>
      <c r="BG1341" s="144">
        <f>IF(N1341="zákl. přenesená",J1341,0)</f>
        <v>0</v>
      </c>
      <c r="BH1341" s="144">
        <f>IF(N1341="sníž. přenesená",J1341,0)</f>
        <v>0</v>
      </c>
      <c r="BI1341" s="144">
        <f>IF(N1341="nulová",J1341,0)</f>
        <v>0</v>
      </c>
      <c r="BJ1341" s="18" t="s">
        <v>81</v>
      </c>
      <c r="BK1341" s="144">
        <f>ROUND(I1341*H1341,2)</f>
        <v>0</v>
      </c>
      <c r="BL1341" s="18" t="s">
        <v>368</v>
      </c>
      <c r="BM1341" s="143" t="s">
        <v>1662</v>
      </c>
    </row>
    <row r="1342" spans="2:51" s="12" customFormat="1" ht="22.5">
      <c r="B1342" s="149"/>
      <c r="D1342" s="150" t="s">
        <v>221</v>
      </c>
      <c r="E1342" s="151" t="s">
        <v>19</v>
      </c>
      <c r="F1342" s="152" t="s">
        <v>1663</v>
      </c>
      <c r="H1342" s="151" t="s">
        <v>19</v>
      </c>
      <c r="I1342" s="153"/>
      <c r="L1342" s="149"/>
      <c r="M1342" s="154"/>
      <c r="T1342" s="155"/>
      <c r="AT1342" s="151" t="s">
        <v>221</v>
      </c>
      <c r="AU1342" s="151" t="s">
        <v>83</v>
      </c>
      <c r="AV1342" s="12" t="s">
        <v>81</v>
      </c>
      <c r="AW1342" s="12" t="s">
        <v>34</v>
      </c>
      <c r="AX1342" s="12" t="s">
        <v>74</v>
      </c>
      <c r="AY1342" s="151" t="s">
        <v>210</v>
      </c>
    </row>
    <row r="1343" spans="2:51" s="13" customFormat="1" ht="11.25">
      <c r="B1343" s="156"/>
      <c r="D1343" s="150" t="s">
        <v>221</v>
      </c>
      <c r="E1343" s="157" t="s">
        <v>19</v>
      </c>
      <c r="F1343" s="158" t="s">
        <v>504</v>
      </c>
      <c r="H1343" s="159">
        <v>33</v>
      </c>
      <c r="I1343" s="160"/>
      <c r="L1343" s="156"/>
      <c r="M1343" s="161"/>
      <c r="T1343" s="162"/>
      <c r="AT1343" s="157" t="s">
        <v>221</v>
      </c>
      <c r="AU1343" s="157" t="s">
        <v>83</v>
      </c>
      <c r="AV1343" s="13" t="s">
        <v>83</v>
      </c>
      <c r="AW1343" s="13" t="s">
        <v>34</v>
      </c>
      <c r="AX1343" s="13" t="s">
        <v>74</v>
      </c>
      <c r="AY1343" s="157" t="s">
        <v>210</v>
      </c>
    </row>
    <row r="1344" spans="2:51" s="12" customFormat="1" ht="11.25">
      <c r="B1344" s="149"/>
      <c r="D1344" s="150" t="s">
        <v>221</v>
      </c>
      <c r="E1344" s="151" t="s">
        <v>19</v>
      </c>
      <c r="F1344" s="152" t="s">
        <v>1664</v>
      </c>
      <c r="H1344" s="151" t="s">
        <v>19</v>
      </c>
      <c r="I1344" s="153"/>
      <c r="L1344" s="149"/>
      <c r="M1344" s="154"/>
      <c r="T1344" s="155"/>
      <c r="AT1344" s="151" t="s">
        <v>221</v>
      </c>
      <c r="AU1344" s="151" t="s">
        <v>83</v>
      </c>
      <c r="AV1344" s="12" t="s">
        <v>81</v>
      </c>
      <c r="AW1344" s="12" t="s">
        <v>34</v>
      </c>
      <c r="AX1344" s="12" t="s">
        <v>74</v>
      </c>
      <c r="AY1344" s="151" t="s">
        <v>210</v>
      </c>
    </row>
    <row r="1345" spans="2:51" s="13" customFormat="1" ht="11.25">
      <c r="B1345" s="156"/>
      <c r="D1345" s="150" t="s">
        <v>221</v>
      </c>
      <c r="E1345" s="157" t="s">
        <v>19</v>
      </c>
      <c r="F1345" s="158" t="s">
        <v>217</v>
      </c>
      <c r="H1345" s="159">
        <v>4</v>
      </c>
      <c r="I1345" s="160"/>
      <c r="L1345" s="156"/>
      <c r="M1345" s="161"/>
      <c r="T1345" s="162"/>
      <c r="AT1345" s="157" t="s">
        <v>221</v>
      </c>
      <c r="AU1345" s="157" t="s">
        <v>83</v>
      </c>
      <c r="AV1345" s="13" t="s">
        <v>83</v>
      </c>
      <c r="AW1345" s="13" t="s">
        <v>34</v>
      </c>
      <c r="AX1345" s="13" t="s">
        <v>74</v>
      </c>
      <c r="AY1345" s="157" t="s">
        <v>210</v>
      </c>
    </row>
    <row r="1346" spans="2:51" s="15" customFormat="1" ht="11.25">
      <c r="B1346" s="170"/>
      <c r="D1346" s="150" t="s">
        <v>221</v>
      </c>
      <c r="E1346" s="171" t="s">
        <v>19</v>
      </c>
      <c r="F1346" s="172" t="s">
        <v>236</v>
      </c>
      <c r="H1346" s="173">
        <v>37</v>
      </c>
      <c r="I1346" s="174"/>
      <c r="L1346" s="170"/>
      <c r="M1346" s="175"/>
      <c r="T1346" s="176"/>
      <c r="AT1346" s="171" t="s">
        <v>221</v>
      </c>
      <c r="AU1346" s="171" t="s">
        <v>83</v>
      </c>
      <c r="AV1346" s="15" t="s">
        <v>217</v>
      </c>
      <c r="AW1346" s="15" t="s">
        <v>34</v>
      </c>
      <c r="AX1346" s="15" t="s">
        <v>81</v>
      </c>
      <c r="AY1346" s="171" t="s">
        <v>210</v>
      </c>
    </row>
    <row r="1347" spans="2:65" s="1" customFormat="1" ht="16.5" customHeight="1">
      <c r="B1347" s="33"/>
      <c r="C1347" s="177" t="s">
        <v>1665</v>
      </c>
      <c r="D1347" s="177" t="s">
        <v>424</v>
      </c>
      <c r="E1347" s="178" t="s">
        <v>1666</v>
      </c>
      <c r="F1347" s="179" t="s">
        <v>1667</v>
      </c>
      <c r="G1347" s="180" t="s">
        <v>868</v>
      </c>
      <c r="H1347" s="181">
        <v>1</v>
      </c>
      <c r="I1347" s="182"/>
      <c r="J1347" s="183">
        <f>ROUND(I1347*H1347,2)</f>
        <v>0</v>
      </c>
      <c r="K1347" s="179" t="s">
        <v>296</v>
      </c>
      <c r="L1347" s="184"/>
      <c r="M1347" s="185" t="s">
        <v>19</v>
      </c>
      <c r="N1347" s="186" t="s">
        <v>45</v>
      </c>
      <c r="P1347" s="141">
        <f>O1347*H1347</f>
        <v>0</v>
      </c>
      <c r="Q1347" s="141">
        <v>0.012</v>
      </c>
      <c r="R1347" s="141">
        <f>Q1347*H1347</f>
        <v>0.012</v>
      </c>
      <c r="S1347" s="141">
        <v>0</v>
      </c>
      <c r="T1347" s="142">
        <f>S1347*H1347</f>
        <v>0</v>
      </c>
      <c r="AR1347" s="143" t="s">
        <v>498</v>
      </c>
      <c r="AT1347" s="143" t="s">
        <v>424</v>
      </c>
      <c r="AU1347" s="143" t="s">
        <v>83</v>
      </c>
      <c r="AY1347" s="18" t="s">
        <v>210</v>
      </c>
      <c r="BE1347" s="144">
        <f>IF(N1347="základní",J1347,0)</f>
        <v>0</v>
      </c>
      <c r="BF1347" s="144">
        <f>IF(N1347="snížená",J1347,0)</f>
        <v>0</v>
      </c>
      <c r="BG1347" s="144">
        <f>IF(N1347="zákl. přenesená",J1347,0)</f>
        <v>0</v>
      </c>
      <c r="BH1347" s="144">
        <f>IF(N1347="sníž. přenesená",J1347,0)</f>
        <v>0</v>
      </c>
      <c r="BI1347" s="144">
        <f>IF(N1347="nulová",J1347,0)</f>
        <v>0</v>
      </c>
      <c r="BJ1347" s="18" t="s">
        <v>81</v>
      </c>
      <c r="BK1347" s="144">
        <f>ROUND(I1347*H1347,2)</f>
        <v>0</v>
      </c>
      <c r="BL1347" s="18" t="s">
        <v>368</v>
      </c>
      <c r="BM1347" s="143" t="s">
        <v>1668</v>
      </c>
    </row>
    <row r="1348" spans="2:47" s="1" customFormat="1" ht="19.5">
      <c r="B1348" s="33"/>
      <c r="D1348" s="150" t="s">
        <v>1511</v>
      </c>
      <c r="F1348" s="187" t="s">
        <v>1669</v>
      </c>
      <c r="I1348" s="147"/>
      <c r="L1348" s="33"/>
      <c r="M1348" s="148"/>
      <c r="T1348" s="54"/>
      <c r="AT1348" s="18" t="s">
        <v>1511</v>
      </c>
      <c r="AU1348" s="18" t="s">
        <v>83</v>
      </c>
    </row>
    <row r="1349" spans="2:65" s="1" customFormat="1" ht="16.5" customHeight="1">
      <c r="B1349" s="33"/>
      <c r="C1349" s="177" t="s">
        <v>1670</v>
      </c>
      <c r="D1349" s="177" t="s">
        <v>424</v>
      </c>
      <c r="E1349" s="178" t="s">
        <v>1671</v>
      </c>
      <c r="F1349" s="179" t="s">
        <v>1672</v>
      </c>
      <c r="G1349" s="180" t="s">
        <v>868</v>
      </c>
      <c r="H1349" s="181">
        <v>1</v>
      </c>
      <c r="I1349" s="182"/>
      <c r="J1349" s="183">
        <f>ROUND(I1349*H1349,2)</f>
        <v>0</v>
      </c>
      <c r="K1349" s="179" t="s">
        <v>296</v>
      </c>
      <c r="L1349" s="184"/>
      <c r="M1349" s="185" t="s">
        <v>19</v>
      </c>
      <c r="N1349" s="186" t="s">
        <v>45</v>
      </c>
      <c r="P1349" s="141">
        <f>O1349*H1349</f>
        <v>0</v>
      </c>
      <c r="Q1349" s="141">
        <v>0.012</v>
      </c>
      <c r="R1349" s="141">
        <f>Q1349*H1349</f>
        <v>0.012</v>
      </c>
      <c r="S1349" s="141">
        <v>0</v>
      </c>
      <c r="T1349" s="142">
        <f>S1349*H1349</f>
        <v>0</v>
      </c>
      <c r="AR1349" s="143" t="s">
        <v>498</v>
      </c>
      <c r="AT1349" s="143" t="s">
        <v>424</v>
      </c>
      <c r="AU1349" s="143" t="s">
        <v>83</v>
      </c>
      <c r="AY1349" s="18" t="s">
        <v>210</v>
      </c>
      <c r="BE1349" s="144">
        <f>IF(N1349="základní",J1349,0)</f>
        <v>0</v>
      </c>
      <c r="BF1349" s="144">
        <f>IF(N1349="snížená",J1349,0)</f>
        <v>0</v>
      </c>
      <c r="BG1349" s="144">
        <f>IF(N1349="zákl. přenesená",J1349,0)</f>
        <v>0</v>
      </c>
      <c r="BH1349" s="144">
        <f>IF(N1349="sníž. přenesená",J1349,0)</f>
        <v>0</v>
      </c>
      <c r="BI1349" s="144">
        <f>IF(N1349="nulová",J1349,0)</f>
        <v>0</v>
      </c>
      <c r="BJ1349" s="18" t="s">
        <v>81</v>
      </c>
      <c r="BK1349" s="144">
        <f>ROUND(I1349*H1349,2)</f>
        <v>0</v>
      </c>
      <c r="BL1349" s="18" t="s">
        <v>368</v>
      </c>
      <c r="BM1349" s="143" t="s">
        <v>1673</v>
      </c>
    </row>
    <row r="1350" spans="2:47" s="1" customFormat="1" ht="29.25">
      <c r="B1350" s="33"/>
      <c r="D1350" s="150" t="s">
        <v>1511</v>
      </c>
      <c r="F1350" s="187" t="s">
        <v>1674</v>
      </c>
      <c r="I1350" s="147"/>
      <c r="L1350" s="33"/>
      <c r="M1350" s="148"/>
      <c r="T1350" s="54"/>
      <c r="AT1350" s="18" t="s">
        <v>1511</v>
      </c>
      <c r="AU1350" s="18" t="s">
        <v>83</v>
      </c>
    </row>
    <row r="1351" spans="2:65" s="1" customFormat="1" ht="16.5" customHeight="1">
      <c r="B1351" s="33"/>
      <c r="C1351" s="177" t="s">
        <v>1675</v>
      </c>
      <c r="D1351" s="177" t="s">
        <v>424</v>
      </c>
      <c r="E1351" s="178" t="s">
        <v>1676</v>
      </c>
      <c r="F1351" s="179" t="s">
        <v>1677</v>
      </c>
      <c r="G1351" s="180" t="s">
        <v>868</v>
      </c>
      <c r="H1351" s="181">
        <v>1</v>
      </c>
      <c r="I1351" s="182"/>
      <c r="J1351" s="183">
        <f>ROUND(I1351*H1351,2)</f>
        <v>0</v>
      </c>
      <c r="K1351" s="179" t="s">
        <v>296</v>
      </c>
      <c r="L1351" s="184"/>
      <c r="M1351" s="185" t="s">
        <v>19</v>
      </c>
      <c r="N1351" s="186" t="s">
        <v>45</v>
      </c>
      <c r="P1351" s="141">
        <f>O1351*H1351</f>
        <v>0</v>
      </c>
      <c r="Q1351" s="141">
        <v>0.012</v>
      </c>
      <c r="R1351" s="141">
        <f>Q1351*H1351</f>
        <v>0.012</v>
      </c>
      <c r="S1351" s="141">
        <v>0</v>
      </c>
      <c r="T1351" s="142">
        <f>S1351*H1351</f>
        <v>0</v>
      </c>
      <c r="AR1351" s="143" t="s">
        <v>498</v>
      </c>
      <c r="AT1351" s="143" t="s">
        <v>424</v>
      </c>
      <c r="AU1351" s="143" t="s">
        <v>83</v>
      </c>
      <c r="AY1351" s="18" t="s">
        <v>210</v>
      </c>
      <c r="BE1351" s="144">
        <f>IF(N1351="základní",J1351,0)</f>
        <v>0</v>
      </c>
      <c r="BF1351" s="144">
        <f>IF(N1351="snížená",J1351,0)</f>
        <v>0</v>
      </c>
      <c r="BG1351" s="144">
        <f>IF(N1351="zákl. přenesená",J1351,0)</f>
        <v>0</v>
      </c>
      <c r="BH1351" s="144">
        <f>IF(N1351="sníž. přenesená",J1351,0)</f>
        <v>0</v>
      </c>
      <c r="BI1351" s="144">
        <f>IF(N1351="nulová",J1351,0)</f>
        <v>0</v>
      </c>
      <c r="BJ1351" s="18" t="s">
        <v>81</v>
      </c>
      <c r="BK1351" s="144">
        <f>ROUND(I1351*H1351,2)</f>
        <v>0</v>
      </c>
      <c r="BL1351" s="18" t="s">
        <v>368</v>
      </c>
      <c r="BM1351" s="143" t="s">
        <v>1678</v>
      </c>
    </row>
    <row r="1352" spans="2:51" s="12" customFormat="1" ht="11.25">
      <c r="B1352" s="149"/>
      <c r="D1352" s="150" t="s">
        <v>221</v>
      </c>
      <c r="E1352" s="151" t="s">
        <v>19</v>
      </c>
      <c r="F1352" s="152" t="s">
        <v>1679</v>
      </c>
      <c r="H1352" s="151" t="s">
        <v>19</v>
      </c>
      <c r="I1352" s="153"/>
      <c r="L1352" s="149"/>
      <c r="M1352" s="154"/>
      <c r="T1352" s="155"/>
      <c r="AT1352" s="151" t="s">
        <v>221</v>
      </c>
      <c r="AU1352" s="151" t="s">
        <v>83</v>
      </c>
      <c r="AV1352" s="12" t="s">
        <v>81</v>
      </c>
      <c r="AW1352" s="12" t="s">
        <v>34</v>
      </c>
      <c r="AX1352" s="12" t="s">
        <v>74</v>
      </c>
      <c r="AY1352" s="151" t="s">
        <v>210</v>
      </c>
    </row>
    <row r="1353" spans="2:51" s="13" customFormat="1" ht="11.25">
      <c r="B1353" s="156"/>
      <c r="D1353" s="150" t="s">
        <v>221</v>
      </c>
      <c r="E1353" s="157" t="s">
        <v>19</v>
      </c>
      <c r="F1353" s="158" t="s">
        <v>81</v>
      </c>
      <c r="H1353" s="159">
        <v>1</v>
      </c>
      <c r="I1353" s="160"/>
      <c r="L1353" s="156"/>
      <c r="M1353" s="161"/>
      <c r="T1353" s="162"/>
      <c r="AT1353" s="157" t="s">
        <v>221</v>
      </c>
      <c r="AU1353" s="157" t="s">
        <v>83</v>
      </c>
      <c r="AV1353" s="13" t="s">
        <v>83</v>
      </c>
      <c r="AW1353" s="13" t="s">
        <v>34</v>
      </c>
      <c r="AX1353" s="13" t="s">
        <v>81</v>
      </c>
      <c r="AY1353" s="157" t="s">
        <v>210</v>
      </c>
    </row>
    <row r="1354" spans="2:65" s="1" customFormat="1" ht="16.5" customHeight="1">
      <c r="B1354" s="33"/>
      <c r="C1354" s="177" t="s">
        <v>1680</v>
      </c>
      <c r="D1354" s="177" t="s">
        <v>424</v>
      </c>
      <c r="E1354" s="178" t="s">
        <v>1681</v>
      </c>
      <c r="F1354" s="179" t="s">
        <v>1682</v>
      </c>
      <c r="G1354" s="180" t="s">
        <v>868</v>
      </c>
      <c r="H1354" s="181">
        <v>1</v>
      </c>
      <c r="I1354" s="182"/>
      <c r="J1354" s="183">
        <f>ROUND(I1354*H1354,2)</f>
        <v>0</v>
      </c>
      <c r="K1354" s="179" t="s">
        <v>296</v>
      </c>
      <c r="L1354" s="184"/>
      <c r="M1354" s="185" t="s">
        <v>19</v>
      </c>
      <c r="N1354" s="186" t="s">
        <v>45</v>
      </c>
      <c r="P1354" s="141">
        <f>O1354*H1354</f>
        <v>0</v>
      </c>
      <c r="Q1354" s="141">
        <v>0.012</v>
      </c>
      <c r="R1354" s="141">
        <f>Q1354*H1354</f>
        <v>0.012</v>
      </c>
      <c r="S1354" s="141">
        <v>0</v>
      </c>
      <c r="T1354" s="142">
        <f>S1354*H1354</f>
        <v>0</v>
      </c>
      <c r="AR1354" s="143" t="s">
        <v>498</v>
      </c>
      <c r="AT1354" s="143" t="s">
        <v>424</v>
      </c>
      <c r="AU1354" s="143" t="s">
        <v>83</v>
      </c>
      <c r="AY1354" s="18" t="s">
        <v>210</v>
      </c>
      <c r="BE1354" s="144">
        <f>IF(N1354="základní",J1354,0)</f>
        <v>0</v>
      </c>
      <c r="BF1354" s="144">
        <f>IF(N1354="snížená",J1354,0)</f>
        <v>0</v>
      </c>
      <c r="BG1354" s="144">
        <f>IF(N1354="zákl. přenesená",J1354,0)</f>
        <v>0</v>
      </c>
      <c r="BH1354" s="144">
        <f>IF(N1354="sníž. přenesená",J1354,0)</f>
        <v>0</v>
      </c>
      <c r="BI1354" s="144">
        <f>IF(N1354="nulová",J1354,0)</f>
        <v>0</v>
      </c>
      <c r="BJ1354" s="18" t="s">
        <v>81</v>
      </c>
      <c r="BK1354" s="144">
        <f>ROUND(I1354*H1354,2)</f>
        <v>0</v>
      </c>
      <c r="BL1354" s="18" t="s">
        <v>368</v>
      </c>
      <c r="BM1354" s="143" t="s">
        <v>1683</v>
      </c>
    </row>
    <row r="1355" spans="2:47" s="1" customFormat="1" ht="29.25">
      <c r="B1355" s="33"/>
      <c r="D1355" s="150" t="s">
        <v>1511</v>
      </c>
      <c r="F1355" s="187" t="s">
        <v>1684</v>
      </c>
      <c r="I1355" s="147"/>
      <c r="L1355" s="33"/>
      <c r="M1355" s="148"/>
      <c r="T1355" s="54"/>
      <c r="AT1355" s="18" t="s">
        <v>1511</v>
      </c>
      <c r="AU1355" s="18" t="s">
        <v>83</v>
      </c>
    </row>
    <row r="1356" spans="2:65" s="1" customFormat="1" ht="16.5" customHeight="1">
      <c r="B1356" s="33"/>
      <c r="C1356" s="177" t="s">
        <v>1685</v>
      </c>
      <c r="D1356" s="177" t="s">
        <v>424</v>
      </c>
      <c r="E1356" s="178" t="s">
        <v>1686</v>
      </c>
      <c r="F1356" s="179" t="s">
        <v>1687</v>
      </c>
      <c r="G1356" s="180" t="s">
        <v>868</v>
      </c>
      <c r="H1356" s="181">
        <v>1</v>
      </c>
      <c r="I1356" s="182"/>
      <c r="J1356" s="183">
        <f>ROUND(I1356*H1356,2)</f>
        <v>0</v>
      </c>
      <c r="K1356" s="179" t="s">
        <v>296</v>
      </c>
      <c r="L1356" s="184"/>
      <c r="M1356" s="185" t="s">
        <v>19</v>
      </c>
      <c r="N1356" s="186" t="s">
        <v>45</v>
      </c>
      <c r="P1356" s="141">
        <f>O1356*H1356</f>
        <v>0</v>
      </c>
      <c r="Q1356" s="141">
        <v>0.012</v>
      </c>
      <c r="R1356" s="141">
        <f>Q1356*H1356</f>
        <v>0.012</v>
      </c>
      <c r="S1356" s="141">
        <v>0</v>
      </c>
      <c r="T1356" s="142">
        <f>S1356*H1356</f>
        <v>0</v>
      </c>
      <c r="AR1356" s="143" t="s">
        <v>498</v>
      </c>
      <c r="AT1356" s="143" t="s">
        <v>424</v>
      </c>
      <c r="AU1356" s="143" t="s">
        <v>83</v>
      </c>
      <c r="AY1356" s="18" t="s">
        <v>210</v>
      </c>
      <c r="BE1356" s="144">
        <f>IF(N1356="základní",J1356,0)</f>
        <v>0</v>
      </c>
      <c r="BF1356" s="144">
        <f>IF(N1356="snížená",J1356,0)</f>
        <v>0</v>
      </c>
      <c r="BG1356" s="144">
        <f>IF(N1356="zákl. přenesená",J1356,0)</f>
        <v>0</v>
      </c>
      <c r="BH1356" s="144">
        <f>IF(N1356="sníž. přenesená",J1356,0)</f>
        <v>0</v>
      </c>
      <c r="BI1356" s="144">
        <f>IF(N1356="nulová",J1356,0)</f>
        <v>0</v>
      </c>
      <c r="BJ1356" s="18" t="s">
        <v>81</v>
      </c>
      <c r="BK1356" s="144">
        <f>ROUND(I1356*H1356,2)</f>
        <v>0</v>
      </c>
      <c r="BL1356" s="18" t="s">
        <v>368</v>
      </c>
      <c r="BM1356" s="143" t="s">
        <v>1688</v>
      </c>
    </row>
    <row r="1357" spans="2:47" s="1" customFormat="1" ht="29.25">
      <c r="B1357" s="33"/>
      <c r="D1357" s="150" t="s">
        <v>1511</v>
      </c>
      <c r="F1357" s="187" t="s">
        <v>1689</v>
      </c>
      <c r="I1357" s="147"/>
      <c r="L1357" s="33"/>
      <c r="M1357" s="148"/>
      <c r="T1357" s="54"/>
      <c r="AT1357" s="18" t="s">
        <v>1511</v>
      </c>
      <c r="AU1357" s="18" t="s">
        <v>83</v>
      </c>
    </row>
    <row r="1358" spans="2:65" s="1" customFormat="1" ht="16.5" customHeight="1">
      <c r="B1358" s="33"/>
      <c r="C1358" s="177" t="s">
        <v>1690</v>
      </c>
      <c r="D1358" s="177" t="s">
        <v>424</v>
      </c>
      <c r="E1358" s="178" t="s">
        <v>1691</v>
      </c>
      <c r="F1358" s="179" t="s">
        <v>1692</v>
      </c>
      <c r="G1358" s="180" t="s">
        <v>868</v>
      </c>
      <c r="H1358" s="181">
        <v>1</v>
      </c>
      <c r="I1358" s="182"/>
      <c r="J1358" s="183">
        <f>ROUND(I1358*H1358,2)</f>
        <v>0</v>
      </c>
      <c r="K1358" s="179" t="s">
        <v>296</v>
      </c>
      <c r="L1358" s="184"/>
      <c r="M1358" s="185" t="s">
        <v>19</v>
      </c>
      <c r="N1358" s="186" t="s">
        <v>45</v>
      </c>
      <c r="P1358" s="141">
        <f>O1358*H1358</f>
        <v>0</v>
      </c>
      <c r="Q1358" s="141">
        <v>0.012</v>
      </c>
      <c r="R1358" s="141">
        <f>Q1358*H1358</f>
        <v>0.012</v>
      </c>
      <c r="S1358" s="141">
        <v>0</v>
      </c>
      <c r="T1358" s="142">
        <f>S1358*H1358</f>
        <v>0</v>
      </c>
      <c r="AR1358" s="143" t="s">
        <v>498</v>
      </c>
      <c r="AT1358" s="143" t="s">
        <v>424</v>
      </c>
      <c r="AU1358" s="143" t="s">
        <v>83</v>
      </c>
      <c r="AY1358" s="18" t="s">
        <v>210</v>
      </c>
      <c r="BE1358" s="144">
        <f>IF(N1358="základní",J1358,0)</f>
        <v>0</v>
      </c>
      <c r="BF1358" s="144">
        <f>IF(N1358="snížená",J1358,0)</f>
        <v>0</v>
      </c>
      <c r="BG1358" s="144">
        <f>IF(N1358="zákl. přenesená",J1358,0)</f>
        <v>0</v>
      </c>
      <c r="BH1358" s="144">
        <f>IF(N1358="sníž. přenesená",J1358,0)</f>
        <v>0</v>
      </c>
      <c r="BI1358" s="144">
        <f>IF(N1358="nulová",J1358,0)</f>
        <v>0</v>
      </c>
      <c r="BJ1358" s="18" t="s">
        <v>81</v>
      </c>
      <c r="BK1358" s="144">
        <f>ROUND(I1358*H1358,2)</f>
        <v>0</v>
      </c>
      <c r="BL1358" s="18" t="s">
        <v>368</v>
      </c>
      <c r="BM1358" s="143" t="s">
        <v>1693</v>
      </c>
    </row>
    <row r="1359" spans="2:47" s="1" customFormat="1" ht="29.25">
      <c r="B1359" s="33"/>
      <c r="D1359" s="150" t="s">
        <v>1511</v>
      </c>
      <c r="F1359" s="187" t="s">
        <v>1694</v>
      </c>
      <c r="I1359" s="147"/>
      <c r="L1359" s="33"/>
      <c r="M1359" s="148"/>
      <c r="T1359" s="54"/>
      <c r="AT1359" s="18" t="s">
        <v>1511</v>
      </c>
      <c r="AU1359" s="18" t="s">
        <v>83</v>
      </c>
    </row>
    <row r="1360" spans="2:65" s="1" customFormat="1" ht="16.5" customHeight="1">
      <c r="B1360" s="33"/>
      <c r="C1360" s="177" t="s">
        <v>1695</v>
      </c>
      <c r="D1360" s="177" t="s">
        <v>424</v>
      </c>
      <c r="E1360" s="178" t="s">
        <v>1696</v>
      </c>
      <c r="F1360" s="179" t="s">
        <v>1697</v>
      </c>
      <c r="G1360" s="180" t="s">
        <v>868</v>
      </c>
      <c r="H1360" s="181">
        <v>1</v>
      </c>
      <c r="I1360" s="182"/>
      <c r="J1360" s="183">
        <f>ROUND(I1360*H1360,2)</f>
        <v>0</v>
      </c>
      <c r="K1360" s="179" t="s">
        <v>296</v>
      </c>
      <c r="L1360" s="184"/>
      <c r="M1360" s="185" t="s">
        <v>19</v>
      </c>
      <c r="N1360" s="186" t="s">
        <v>45</v>
      </c>
      <c r="P1360" s="141">
        <f>O1360*H1360</f>
        <v>0</v>
      </c>
      <c r="Q1360" s="141">
        <v>0.012</v>
      </c>
      <c r="R1360" s="141">
        <f>Q1360*H1360</f>
        <v>0.012</v>
      </c>
      <c r="S1360" s="141">
        <v>0</v>
      </c>
      <c r="T1360" s="142">
        <f>S1360*H1360</f>
        <v>0</v>
      </c>
      <c r="AR1360" s="143" t="s">
        <v>498</v>
      </c>
      <c r="AT1360" s="143" t="s">
        <v>424</v>
      </c>
      <c r="AU1360" s="143" t="s">
        <v>83</v>
      </c>
      <c r="AY1360" s="18" t="s">
        <v>210</v>
      </c>
      <c r="BE1360" s="144">
        <f>IF(N1360="základní",J1360,0)</f>
        <v>0</v>
      </c>
      <c r="BF1360" s="144">
        <f>IF(N1360="snížená",J1360,0)</f>
        <v>0</v>
      </c>
      <c r="BG1360" s="144">
        <f>IF(N1360="zákl. přenesená",J1360,0)</f>
        <v>0</v>
      </c>
      <c r="BH1360" s="144">
        <f>IF(N1360="sníž. přenesená",J1360,0)</f>
        <v>0</v>
      </c>
      <c r="BI1360" s="144">
        <f>IF(N1360="nulová",J1360,0)</f>
        <v>0</v>
      </c>
      <c r="BJ1360" s="18" t="s">
        <v>81</v>
      </c>
      <c r="BK1360" s="144">
        <f>ROUND(I1360*H1360,2)</f>
        <v>0</v>
      </c>
      <c r="BL1360" s="18" t="s">
        <v>368</v>
      </c>
      <c r="BM1360" s="143" t="s">
        <v>1698</v>
      </c>
    </row>
    <row r="1361" spans="2:47" s="1" customFormat="1" ht="19.5">
      <c r="B1361" s="33"/>
      <c r="D1361" s="150" t="s">
        <v>1511</v>
      </c>
      <c r="F1361" s="187" t="s">
        <v>1699</v>
      </c>
      <c r="I1361" s="147"/>
      <c r="L1361" s="33"/>
      <c r="M1361" s="148"/>
      <c r="T1361" s="54"/>
      <c r="AT1361" s="18" t="s">
        <v>1511</v>
      </c>
      <c r="AU1361" s="18" t="s">
        <v>83</v>
      </c>
    </row>
    <row r="1362" spans="2:65" s="1" customFormat="1" ht="16.5" customHeight="1">
      <c r="B1362" s="33"/>
      <c r="C1362" s="177" t="s">
        <v>1700</v>
      </c>
      <c r="D1362" s="177" t="s">
        <v>424</v>
      </c>
      <c r="E1362" s="178" t="s">
        <v>1701</v>
      </c>
      <c r="F1362" s="179" t="s">
        <v>1702</v>
      </c>
      <c r="G1362" s="180" t="s">
        <v>868</v>
      </c>
      <c r="H1362" s="181">
        <v>1</v>
      </c>
      <c r="I1362" s="182"/>
      <c r="J1362" s="183">
        <f>ROUND(I1362*H1362,2)</f>
        <v>0</v>
      </c>
      <c r="K1362" s="179" t="s">
        <v>296</v>
      </c>
      <c r="L1362" s="184"/>
      <c r="M1362" s="185" t="s">
        <v>19</v>
      </c>
      <c r="N1362" s="186" t="s">
        <v>45</v>
      </c>
      <c r="P1362" s="141">
        <f>O1362*H1362</f>
        <v>0</v>
      </c>
      <c r="Q1362" s="141">
        <v>0.012</v>
      </c>
      <c r="R1362" s="141">
        <f>Q1362*H1362</f>
        <v>0.012</v>
      </c>
      <c r="S1362" s="141">
        <v>0</v>
      </c>
      <c r="T1362" s="142">
        <f>S1362*H1362</f>
        <v>0</v>
      </c>
      <c r="AR1362" s="143" t="s">
        <v>498</v>
      </c>
      <c r="AT1362" s="143" t="s">
        <v>424</v>
      </c>
      <c r="AU1362" s="143" t="s">
        <v>83</v>
      </c>
      <c r="AY1362" s="18" t="s">
        <v>210</v>
      </c>
      <c r="BE1362" s="144">
        <f>IF(N1362="základní",J1362,0)</f>
        <v>0</v>
      </c>
      <c r="BF1362" s="144">
        <f>IF(N1362="snížená",J1362,0)</f>
        <v>0</v>
      </c>
      <c r="BG1362" s="144">
        <f>IF(N1362="zákl. přenesená",J1362,0)</f>
        <v>0</v>
      </c>
      <c r="BH1362" s="144">
        <f>IF(N1362="sníž. přenesená",J1362,0)</f>
        <v>0</v>
      </c>
      <c r="BI1362" s="144">
        <f>IF(N1362="nulová",J1362,0)</f>
        <v>0</v>
      </c>
      <c r="BJ1362" s="18" t="s">
        <v>81</v>
      </c>
      <c r="BK1362" s="144">
        <f>ROUND(I1362*H1362,2)</f>
        <v>0</v>
      </c>
      <c r="BL1362" s="18" t="s">
        <v>368</v>
      </c>
      <c r="BM1362" s="143" t="s">
        <v>1703</v>
      </c>
    </row>
    <row r="1363" spans="2:47" s="1" customFormat="1" ht="29.25">
      <c r="B1363" s="33"/>
      <c r="D1363" s="150" t="s">
        <v>1511</v>
      </c>
      <c r="F1363" s="187" t="s">
        <v>1704</v>
      </c>
      <c r="I1363" s="147"/>
      <c r="L1363" s="33"/>
      <c r="M1363" s="148"/>
      <c r="T1363" s="54"/>
      <c r="AT1363" s="18" t="s">
        <v>1511</v>
      </c>
      <c r="AU1363" s="18" t="s">
        <v>83</v>
      </c>
    </row>
    <row r="1364" spans="2:65" s="1" customFormat="1" ht="16.5" customHeight="1">
      <c r="B1364" s="33"/>
      <c r="C1364" s="177" t="s">
        <v>1705</v>
      </c>
      <c r="D1364" s="177" t="s">
        <v>424</v>
      </c>
      <c r="E1364" s="178" t="s">
        <v>1706</v>
      </c>
      <c r="F1364" s="179" t="s">
        <v>1707</v>
      </c>
      <c r="G1364" s="180" t="s">
        <v>868</v>
      </c>
      <c r="H1364" s="181">
        <v>1</v>
      </c>
      <c r="I1364" s="182"/>
      <c r="J1364" s="183">
        <f>ROUND(I1364*H1364,2)</f>
        <v>0</v>
      </c>
      <c r="K1364" s="179" t="s">
        <v>296</v>
      </c>
      <c r="L1364" s="184"/>
      <c r="M1364" s="185" t="s">
        <v>19</v>
      </c>
      <c r="N1364" s="186" t="s">
        <v>45</v>
      </c>
      <c r="P1364" s="141">
        <f>O1364*H1364</f>
        <v>0</v>
      </c>
      <c r="Q1364" s="141">
        <v>0.012</v>
      </c>
      <c r="R1364" s="141">
        <f>Q1364*H1364</f>
        <v>0.012</v>
      </c>
      <c r="S1364" s="141">
        <v>0</v>
      </c>
      <c r="T1364" s="142">
        <f>S1364*H1364</f>
        <v>0</v>
      </c>
      <c r="AR1364" s="143" t="s">
        <v>498</v>
      </c>
      <c r="AT1364" s="143" t="s">
        <v>424</v>
      </c>
      <c r="AU1364" s="143" t="s">
        <v>83</v>
      </c>
      <c r="AY1364" s="18" t="s">
        <v>210</v>
      </c>
      <c r="BE1364" s="144">
        <f>IF(N1364="základní",J1364,0)</f>
        <v>0</v>
      </c>
      <c r="BF1364" s="144">
        <f>IF(N1364="snížená",J1364,0)</f>
        <v>0</v>
      </c>
      <c r="BG1364" s="144">
        <f>IF(N1364="zákl. přenesená",J1364,0)</f>
        <v>0</v>
      </c>
      <c r="BH1364" s="144">
        <f>IF(N1364="sníž. přenesená",J1364,0)</f>
        <v>0</v>
      </c>
      <c r="BI1364" s="144">
        <f>IF(N1364="nulová",J1364,0)</f>
        <v>0</v>
      </c>
      <c r="BJ1364" s="18" t="s">
        <v>81</v>
      </c>
      <c r="BK1364" s="144">
        <f>ROUND(I1364*H1364,2)</f>
        <v>0</v>
      </c>
      <c r="BL1364" s="18" t="s">
        <v>368</v>
      </c>
      <c r="BM1364" s="143" t="s">
        <v>1708</v>
      </c>
    </row>
    <row r="1365" spans="2:47" s="1" customFormat="1" ht="19.5">
      <c r="B1365" s="33"/>
      <c r="D1365" s="150" t="s">
        <v>1511</v>
      </c>
      <c r="F1365" s="187" t="s">
        <v>1699</v>
      </c>
      <c r="I1365" s="147"/>
      <c r="L1365" s="33"/>
      <c r="M1365" s="148"/>
      <c r="T1365" s="54"/>
      <c r="AT1365" s="18" t="s">
        <v>1511</v>
      </c>
      <c r="AU1365" s="18" t="s">
        <v>83</v>
      </c>
    </row>
    <row r="1366" spans="2:65" s="1" customFormat="1" ht="16.5" customHeight="1">
      <c r="B1366" s="33"/>
      <c r="C1366" s="177" t="s">
        <v>1709</v>
      </c>
      <c r="D1366" s="177" t="s">
        <v>424</v>
      </c>
      <c r="E1366" s="178" t="s">
        <v>1710</v>
      </c>
      <c r="F1366" s="179" t="s">
        <v>1711</v>
      </c>
      <c r="G1366" s="180" t="s">
        <v>868</v>
      </c>
      <c r="H1366" s="181">
        <v>1</v>
      </c>
      <c r="I1366" s="182"/>
      <c r="J1366" s="183">
        <f>ROUND(I1366*H1366,2)</f>
        <v>0</v>
      </c>
      <c r="K1366" s="179" t="s">
        <v>296</v>
      </c>
      <c r="L1366" s="184"/>
      <c r="M1366" s="185" t="s">
        <v>19</v>
      </c>
      <c r="N1366" s="186" t="s">
        <v>45</v>
      </c>
      <c r="P1366" s="141">
        <f>O1366*H1366</f>
        <v>0</v>
      </c>
      <c r="Q1366" s="141">
        <v>0.012</v>
      </c>
      <c r="R1366" s="141">
        <f>Q1366*H1366</f>
        <v>0.012</v>
      </c>
      <c r="S1366" s="141">
        <v>0</v>
      </c>
      <c r="T1366" s="142">
        <f>S1366*H1366</f>
        <v>0</v>
      </c>
      <c r="AR1366" s="143" t="s">
        <v>498</v>
      </c>
      <c r="AT1366" s="143" t="s">
        <v>424</v>
      </c>
      <c r="AU1366" s="143" t="s">
        <v>83</v>
      </c>
      <c r="AY1366" s="18" t="s">
        <v>210</v>
      </c>
      <c r="BE1366" s="144">
        <f>IF(N1366="základní",J1366,0)</f>
        <v>0</v>
      </c>
      <c r="BF1366" s="144">
        <f>IF(N1366="snížená",J1366,0)</f>
        <v>0</v>
      </c>
      <c r="BG1366" s="144">
        <f>IF(N1366="zákl. přenesená",J1366,0)</f>
        <v>0</v>
      </c>
      <c r="BH1366" s="144">
        <f>IF(N1366="sníž. přenesená",J1366,0)</f>
        <v>0</v>
      </c>
      <c r="BI1366" s="144">
        <f>IF(N1366="nulová",J1366,0)</f>
        <v>0</v>
      </c>
      <c r="BJ1366" s="18" t="s">
        <v>81</v>
      </c>
      <c r="BK1366" s="144">
        <f>ROUND(I1366*H1366,2)</f>
        <v>0</v>
      </c>
      <c r="BL1366" s="18" t="s">
        <v>368</v>
      </c>
      <c r="BM1366" s="143" t="s">
        <v>1712</v>
      </c>
    </row>
    <row r="1367" spans="2:47" s="1" customFormat="1" ht="19.5">
      <c r="B1367" s="33"/>
      <c r="D1367" s="150" t="s">
        <v>1511</v>
      </c>
      <c r="F1367" s="187" t="s">
        <v>1713</v>
      </c>
      <c r="I1367" s="147"/>
      <c r="L1367" s="33"/>
      <c r="M1367" s="148"/>
      <c r="T1367" s="54"/>
      <c r="AT1367" s="18" t="s">
        <v>1511</v>
      </c>
      <c r="AU1367" s="18" t="s">
        <v>83</v>
      </c>
    </row>
    <row r="1368" spans="2:65" s="1" customFormat="1" ht="16.5" customHeight="1">
      <c r="B1368" s="33"/>
      <c r="C1368" s="177" t="s">
        <v>1714</v>
      </c>
      <c r="D1368" s="177" t="s">
        <v>424</v>
      </c>
      <c r="E1368" s="178" t="s">
        <v>1715</v>
      </c>
      <c r="F1368" s="179" t="s">
        <v>1716</v>
      </c>
      <c r="G1368" s="180" t="s">
        <v>868</v>
      </c>
      <c r="H1368" s="181">
        <v>1</v>
      </c>
      <c r="I1368" s="182"/>
      <c r="J1368" s="183">
        <f>ROUND(I1368*H1368,2)</f>
        <v>0</v>
      </c>
      <c r="K1368" s="179" t="s">
        <v>296</v>
      </c>
      <c r="L1368" s="184"/>
      <c r="M1368" s="185" t="s">
        <v>19</v>
      </c>
      <c r="N1368" s="186" t="s">
        <v>45</v>
      </c>
      <c r="P1368" s="141">
        <f>O1368*H1368</f>
        <v>0</v>
      </c>
      <c r="Q1368" s="141">
        <v>0.012</v>
      </c>
      <c r="R1368" s="141">
        <f>Q1368*H1368</f>
        <v>0.012</v>
      </c>
      <c r="S1368" s="141">
        <v>0</v>
      </c>
      <c r="T1368" s="142">
        <f>S1368*H1368</f>
        <v>0</v>
      </c>
      <c r="AR1368" s="143" t="s">
        <v>498</v>
      </c>
      <c r="AT1368" s="143" t="s">
        <v>424</v>
      </c>
      <c r="AU1368" s="143" t="s">
        <v>83</v>
      </c>
      <c r="AY1368" s="18" t="s">
        <v>210</v>
      </c>
      <c r="BE1368" s="144">
        <f>IF(N1368="základní",J1368,0)</f>
        <v>0</v>
      </c>
      <c r="BF1368" s="144">
        <f>IF(N1368="snížená",J1368,0)</f>
        <v>0</v>
      </c>
      <c r="BG1368" s="144">
        <f>IF(N1368="zákl. přenesená",J1368,0)</f>
        <v>0</v>
      </c>
      <c r="BH1368" s="144">
        <f>IF(N1368="sníž. přenesená",J1368,0)</f>
        <v>0</v>
      </c>
      <c r="BI1368" s="144">
        <f>IF(N1368="nulová",J1368,0)</f>
        <v>0</v>
      </c>
      <c r="BJ1368" s="18" t="s">
        <v>81</v>
      </c>
      <c r="BK1368" s="144">
        <f>ROUND(I1368*H1368,2)</f>
        <v>0</v>
      </c>
      <c r="BL1368" s="18" t="s">
        <v>368</v>
      </c>
      <c r="BM1368" s="143" t="s">
        <v>1717</v>
      </c>
    </row>
    <row r="1369" spans="2:47" s="1" customFormat="1" ht="29.25">
      <c r="B1369" s="33"/>
      <c r="D1369" s="150" t="s">
        <v>1511</v>
      </c>
      <c r="F1369" s="187" t="s">
        <v>1684</v>
      </c>
      <c r="I1369" s="147"/>
      <c r="L1369" s="33"/>
      <c r="M1369" s="148"/>
      <c r="T1369" s="54"/>
      <c r="AT1369" s="18" t="s">
        <v>1511</v>
      </c>
      <c r="AU1369" s="18" t="s">
        <v>83</v>
      </c>
    </row>
    <row r="1370" spans="2:65" s="1" customFormat="1" ht="16.5" customHeight="1">
      <c r="B1370" s="33"/>
      <c r="C1370" s="177" t="s">
        <v>1718</v>
      </c>
      <c r="D1370" s="177" t="s">
        <v>424</v>
      </c>
      <c r="E1370" s="178" t="s">
        <v>1719</v>
      </c>
      <c r="F1370" s="179" t="s">
        <v>1720</v>
      </c>
      <c r="G1370" s="180" t="s">
        <v>868</v>
      </c>
      <c r="H1370" s="181">
        <v>1</v>
      </c>
      <c r="I1370" s="182"/>
      <c r="J1370" s="183">
        <f>ROUND(I1370*H1370,2)</f>
        <v>0</v>
      </c>
      <c r="K1370" s="179" t="s">
        <v>296</v>
      </c>
      <c r="L1370" s="184"/>
      <c r="M1370" s="185" t="s">
        <v>19</v>
      </c>
      <c r="N1370" s="186" t="s">
        <v>45</v>
      </c>
      <c r="P1370" s="141">
        <f>O1370*H1370</f>
        <v>0</v>
      </c>
      <c r="Q1370" s="141">
        <v>0.012</v>
      </c>
      <c r="R1370" s="141">
        <f>Q1370*H1370</f>
        <v>0.012</v>
      </c>
      <c r="S1370" s="141">
        <v>0</v>
      </c>
      <c r="T1370" s="142">
        <f>S1370*H1370</f>
        <v>0</v>
      </c>
      <c r="AR1370" s="143" t="s">
        <v>498</v>
      </c>
      <c r="AT1370" s="143" t="s">
        <v>424</v>
      </c>
      <c r="AU1370" s="143" t="s">
        <v>83</v>
      </c>
      <c r="AY1370" s="18" t="s">
        <v>210</v>
      </c>
      <c r="BE1370" s="144">
        <f>IF(N1370="základní",J1370,0)</f>
        <v>0</v>
      </c>
      <c r="BF1370" s="144">
        <f>IF(N1370="snížená",J1370,0)</f>
        <v>0</v>
      </c>
      <c r="BG1370" s="144">
        <f>IF(N1370="zákl. přenesená",J1370,0)</f>
        <v>0</v>
      </c>
      <c r="BH1370" s="144">
        <f>IF(N1370="sníž. přenesená",J1370,0)</f>
        <v>0</v>
      </c>
      <c r="BI1370" s="144">
        <f>IF(N1370="nulová",J1370,0)</f>
        <v>0</v>
      </c>
      <c r="BJ1370" s="18" t="s">
        <v>81</v>
      </c>
      <c r="BK1370" s="144">
        <f>ROUND(I1370*H1370,2)</f>
        <v>0</v>
      </c>
      <c r="BL1370" s="18" t="s">
        <v>368</v>
      </c>
      <c r="BM1370" s="143" t="s">
        <v>1721</v>
      </c>
    </row>
    <row r="1371" spans="2:47" s="1" customFormat="1" ht="29.25">
      <c r="B1371" s="33"/>
      <c r="D1371" s="150" t="s">
        <v>1511</v>
      </c>
      <c r="F1371" s="187" t="s">
        <v>1684</v>
      </c>
      <c r="I1371" s="147"/>
      <c r="L1371" s="33"/>
      <c r="M1371" s="148"/>
      <c r="T1371" s="54"/>
      <c r="AT1371" s="18" t="s">
        <v>1511</v>
      </c>
      <c r="AU1371" s="18" t="s">
        <v>83</v>
      </c>
    </row>
    <row r="1372" spans="2:65" s="1" customFormat="1" ht="16.5" customHeight="1">
      <c r="B1372" s="33"/>
      <c r="C1372" s="177" t="s">
        <v>1722</v>
      </c>
      <c r="D1372" s="177" t="s">
        <v>424</v>
      </c>
      <c r="E1372" s="178" t="s">
        <v>1723</v>
      </c>
      <c r="F1372" s="179" t="s">
        <v>1724</v>
      </c>
      <c r="G1372" s="180" t="s">
        <v>868</v>
      </c>
      <c r="H1372" s="181">
        <v>1</v>
      </c>
      <c r="I1372" s="182"/>
      <c r="J1372" s="183">
        <f>ROUND(I1372*H1372,2)</f>
        <v>0</v>
      </c>
      <c r="K1372" s="179" t="s">
        <v>296</v>
      </c>
      <c r="L1372" s="184"/>
      <c r="M1372" s="185" t="s">
        <v>19</v>
      </c>
      <c r="N1372" s="186" t="s">
        <v>45</v>
      </c>
      <c r="P1372" s="141">
        <f>O1372*H1372</f>
        <v>0</v>
      </c>
      <c r="Q1372" s="141">
        <v>0.012</v>
      </c>
      <c r="R1372" s="141">
        <f>Q1372*H1372</f>
        <v>0.012</v>
      </c>
      <c r="S1372" s="141">
        <v>0</v>
      </c>
      <c r="T1372" s="142">
        <f>S1372*H1372</f>
        <v>0</v>
      </c>
      <c r="AR1372" s="143" t="s">
        <v>498</v>
      </c>
      <c r="AT1372" s="143" t="s">
        <v>424</v>
      </c>
      <c r="AU1372" s="143" t="s">
        <v>83</v>
      </c>
      <c r="AY1372" s="18" t="s">
        <v>210</v>
      </c>
      <c r="BE1372" s="144">
        <f>IF(N1372="základní",J1372,0)</f>
        <v>0</v>
      </c>
      <c r="BF1372" s="144">
        <f>IF(N1372="snížená",J1372,0)</f>
        <v>0</v>
      </c>
      <c r="BG1372" s="144">
        <f>IF(N1372="zákl. přenesená",J1372,0)</f>
        <v>0</v>
      </c>
      <c r="BH1372" s="144">
        <f>IF(N1372="sníž. přenesená",J1372,0)</f>
        <v>0</v>
      </c>
      <c r="BI1372" s="144">
        <f>IF(N1372="nulová",J1372,0)</f>
        <v>0</v>
      </c>
      <c r="BJ1372" s="18" t="s">
        <v>81</v>
      </c>
      <c r="BK1372" s="144">
        <f>ROUND(I1372*H1372,2)</f>
        <v>0</v>
      </c>
      <c r="BL1372" s="18" t="s">
        <v>368</v>
      </c>
      <c r="BM1372" s="143" t="s">
        <v>1725</v>
      </c>
    </row>
    <row r="1373" spans="2:47" s="1" customFormat="1" ht="29.25">
      <c r="B1373" s="33"/>
      <c r="D1373" s="150" t="s">
        <v>1511</v>
      </c>
      <c r="F1373" s="187" t="s">
        <v>1684</v>
      </c>
      <c r="I1373" s="147"/>
      <c r="L1373" s="33"/>
      <c r="M1373" s="148"/>
      <c r="T1373" s="54"/>
      <c r="AT1373" s="18" t="s">
        <v>1511</v>
      </c>
      <c r="AU1373" s="18" t="s">
        <v>83</v>
      </c>
    </row>
    <row r="1374" spans="2:65" s="1" customFormat="1" ht="16.5" customHeight="1">
      <c r="B1374" s="33"/>
      <c r="C1374" s="177" t="s">
        <v>1726</v>
      </c>
      <c r="D1374" s="177" t="s">
        <v>424</v>
      </c>
      <c r="E1374" s="178" t="s">
        <v>1727</v>
      </c>
      <c r="F1374" s="179" t="s">
        <v>1728</v>
      </c>
      <c r="G1374" s="180" t="s">
        <v>868</v>
      </c>
      <c r="H1374" s="181">
        <v>1</v>
      </c>
      <c r="I1374" s="182"/>
      <c r="J1374" s="183">
        <f>ROUND(I1374*H1374,2)</f>
        <v>0</v>
      </c>
      <c r="K1374" s="179" t="s">
        <v>296</v>
      </c>
      <c r="L1374" s="184"/>
      <c r="M1374" s="185" t="s">
        <v>19</v>
      </c>
      <c r="N1374" s="186" t="s">
        <v>45</v>
      </c>
      <c r="P1374" s="141">
        <f>O1374*H1374</f>
        <v>0</v>
      </c>
      <c r="Q1374" s="141">
        <v>0.012</v>
      </c>
      <c r="R1374" s="141">
        <f>Q1374*H1374</f>
        <v>0.012</v>
      </c>
      <c r="S1374" s="141">
        <v>0</v>
      </c>
      <c r="T1374" s="142">
        <f>S1374*H1374</f>
        <v>0</v>
      </c>
      <c r="AR1374" s="143" t="s">
        <v>498</v>
      </c>
      <c r="AT1374" s="143" t="s">
        <v>424</v>
      </c>
      <c r="AU1374" s="143" t="s">
        <v>83</v>
      </c>
      <c r="AY1374" s="18" t="s">
        <v>210</v>
      </c>
      <c r="BE1374" s="144">
        <f>IF(N1374="základní",J1374,0)</f>
        <v>0</v>
      </c>
      <c r="BF1374" s="144">
        <f>IF(N1374="snížená",J1374,0)</f>
        <v>0</v>
      </c>
      <c r="BG1374" s="144">
        <f>IF(N1374="zákl. přenesená",J1374,0)</f>
        <v>0</v>
      </c>
      <c r="BH1374" s="144">
        <f>IF(N1374="sníž. přenesená",J1374,0)</f>
        <v>0</v>
      </c>
      <c r="BI1374" s="144">
        <f>IF(N1374="nulová",J1374,0)</f>
        <v>0</v>
      </c>
      <c r="BJ1374" s="18" t="s">
        <v>81</v>
      </c>
      <c r="BK1374" s="144">
        <f>ROUND(I1374*H1374,2)</f>
        <v>0</v>
      </c>
      <c r="BL1374" s="18" t="s">
        <v>368</v>
      </c>
      <c r="BM1374" s="143" t="s">
        <v>1729</v>
      </c>
    </row>
    <row r="1375" spans="2:47" s="1" customFormat="1" ht="29.25">
      <c r="B1375" s="33"/>
      <c r="D1375" s="150" t="s">
        <v>1511</v>
      </c>
      <c r="F1375" s="187" t="s">
        <v>1684</v>
      </c>
      <c r="I1375" s="147"/>
      <c r="L1375" s="33"/>
      <c r="M1375" s="148"/>
      <c r="T1375" s="54"/>
      <c r="AT1375" s="18" t="s">
        <v>1511</v>
      </c>
      <c r="AU1375" s="18" t="s">
        <v>83</v>
      </c>
    </row>
    <row r="1376" spans="2:65" s="1" customFormat="1" ht="16.5" customHeight="1">
      <c r="B1376" s="33"/>
      <c r="C1376" s="177" t="s">
        <v>1730</v>
      </c>
      <c r="D1376" s="177" t="s">
        <v>424</v>
      </c>
      <c r="E1376" s="178" t="s">
        <v>1731</v>
      </c>
      <c r="F1376" s="179" t="s">
        <v>1732</v>
      </c>
      <c r="G1376" s="180" t="s">
        <v>868</v>
      </c>
      <c r="H1376" s="181">
        <v>1</v>
      </c>
      <c r="I1376" s="182"/>
      <c r="J1376" s="183">
        <f>ROUND(I1376*H1376,2)</f>
        <v>0</v>
      </c>
      <c r="K1376" s="179" t="s">
        <v>296</v>
      </c>
      <c r="L1376" s="184"/>
      <c r="M1376" s="185" t="s">
        <v>19</v>
      </c>
      <c r="N1376" s="186" t="s">
        <v>45</v>
      </c>
      <c r="P1376" s="141">
        <f>O1376*H1376</f>
        <v>0</v>
      </c>
      <c r="Q1376" s="141">
        <v>0.012</v>
      </c>
      <c r="R1376" s="141">
        <f>Q1376*H1376</f>
        <v>0.012</v>
      </c>
      <c r="S1376" s="141">
        <v>0</v>
      </c>
      <c r="T1376" s="142">
        <f>S1376*H1376</f>
        <v>0</v>
      </c>
      <c r="AR1376" s="143" t="s">
        <v>498</v>
      </c>
      <c r="AT1376" s="143" t="s">
        <v>424</v>
      </c>
      <c r="AU1376" s="143" t="s">
        <v>83</v>
      </c>
      <c r="AY1376" s="18" t="s">
        <v>210</v>
      </c>
      <c r="BE1376" s="144">
        <f>IF(N1376="základní",J1376,0)</f>
        <v>0</v>
      </c>
      <c r="BF1376" s="144">
        <f>IF(N1376="snížená",J1376,0)</f>
        <v>0</v>
      </c>
      <c r="BG1376" s="144">
        <f>IF(N1376="zákl. přenesená",J1376,0)</f>
        <v>0</v>
      </c>
      <c r="BH1376" s="144">
        <f>IF(N1376="sníž. přenesená",J1376,0)</f>
        <v>0</v>
      </c>
      <c r="BI1376" s="144">
        <f>IF(N1376="nulová",J1376,0)</f>
        <v>0</v>
      </c>
      <c r="BJ1376" s="18" t="s">
        <v>81</v>
      </c>
      <c r="BK1376" s="144">
        <f>ROUND(I1376*H1376,2)</f>
        <v>0</v>
      </c>
      <c r="BL1376" s="18" t="s">
        <v>368</v>
      </c>
      <c r="BM1376" s="143" t="s">
        <v>1733</v>
      </c>
    </row>
    <row r="1377" spans="2:47" s="1" customFormat="1" ht="29.25">
      <c r="B1377" s="33"/>
      <c r="D1377" s="150" t="s">
        <v>1511</v>
      </c>
      <c r="F1377" s="187" t="s">
        <v>1734</v>
      </c>
      <c r="I1377" s="147"/>
      <c r="L1377" s="33"/>
      <c r="M1377" s="148"/>
      <c r="T1377" s="54"/>
      <c r="AT1377" s="18" t="s">
        <v>1511</v>
      </c>
      <c r="AU1377" s="18" t="s">
        <v>83</v>
      </c>
    </row>
    <row r="1378" spans="2:65" s="1" customFormat="1" ht="16.5" customHeight="1">
      <c r="B1378" s="33"/>
      <c r="C1378" s="177" t="s">
        <v>1735</v>
      </c>
      <c r="D1378" s="177" t="s">
        <v>424</v>
      </c>
      <c r="E1378" s="178" t="s">
        <v>1736</v>
      </c>
      <c r="F1378" s="179" t="s">
        <v>1737</v>
      </c>
      <c r="G1378" s="180" t="s">
        <v>868</v>
      </c>
      <c r="H1378" s="181">
        <v>1</v>
      </c>
      <c r="I1378" s="182"/>
      <c r="J1378" s="183">
        <f>ROUND(I1378*H1378,2)</f>
        <v>0</v>
      </c>
      <c r="K1378" s="179" t="s">
        <v>296</v>
      </c>
      <c r="L1378" s="184"/>
      <c r="M1378" s="185" t="s">
        <v>19</v>
      </c>
      <c r="N1378" s="186" t="s">
        <v>45</v>
      </c>
      <c r="P1378" s="141">
        <f>O1378*H1378</f>
        <v>0</v>
      </c>
      <c r="Q1378" s="141">
        <v>0.012</v>
      </c>
      <c r="R1378" s="141">
        <f>Q1378*H1378</f>
        <v>0.012</v>
      </c>
      <c r="S1378" s="141">
        <v>0</v>
      </c>
      <c r="T1378" s="142">
        <f>S1378*H1378</f>
        <v>0</v>
      </c>
      <c r="AR1378" s="143" t="s">
        <v>498</v>
      </c>
      <c r="AT1378" s="143" t="s">
        <v>424</v>
      </c>
      <c r="AU1378" s="143" t="s">
        <v>83</v>
      </c>
      <c r="AY1378" s="18" t="s">
        <v>210</v>
      </c>
      <c r="BE1378" s="144">
        <f>IF(N1378="základní",J1378,0)</f>
        <v>0</v>
      </c>
      <c r="BF1378" s="144">
        <f>IF(N1378="snížená",J1378,0)</f>
        <v>0</v>
      </c>
      <c r="BG1378" s="144">
        <f>IF(N1378="zákl. přenesená",J1378,0)</f>
        <v>0</v>
      </c>
      <c r="BH1378" s="144">
        <f>IF(N1378="sníž. přenesená",J1378,0)</f>
        <v>0</v>
      </c>
      <c r="BI1378" s="144">
        <f>IF(N1378="nulová",J1378,0)</f>
        <v>0</v>
      </c>
      <c r="BJ1378" s="18" t="s">
        <v>81</v>
      </c>
      <c r="BK1378" s="144">
        <f>ROUND(I1378*H1378,2)</f>
        <v>0</v>
      </c>
      <c r="BL1378" s="18" t="s">
        <v>368</v>
      </c>
      <c r="BM1378" s="143" t="s">
        <v>1738</v>
      </c>
    </row>
    <row r="1379" spans="2:47" s="1" customFormat="1" ht="29.25">
      <c r="B1379" s="33"/>
      <c r="D1379" s="150" t="s">
        <v>1511</v>
      </c>
      <c r="F1379" s="187" t="s">
        <v>1739</v>
      </c>
      <c r="I1379" s="147"/>
      <c r="L1379" s="33"/>
      <c r="M1379" s="148"/>
      <c r="T1379" s="54"/>
      <c r="AT1379" s="18" t="s">
        <v>1511</v>
      </c>
      <c r="AU1379" s="18" t="s">
        <v>83</v>
      </c>
    </row>
    <row r="1380" spans="2:65" s="1" customFormat="1" ht="16.5" customHeight="1">
      <c r="B1380" s="33"/>
      <c r="C1380" s="177" t="s">
        <v>1740</v>
      </c>
      <c r="D1380" s="177" t="s">
        <v>424</v>
      </c>
      <c r="E1380" s="178" t="s">
        <v>1741</v>
      </c>
      <c r="F1380" s="179" t="s">
        <v>1742</v>
      </c>
      <c r="G1380" s="180" t="s">
        <v>868</v>
      </c>
      <c r="H1380" s="181">
        <v>1</v>
      </c>
      <c r="I1380" s="182"/>
      <c r="J1380" s="183">
        <f>ROUND(I1380*H1380,2)</f>
        <v>0</v>
      </c>
      <c r="K1380" s="179" t="s">
        <v>296</v>
      </c>
      <c r="L1380" s="184"/>
      <c r="M1380" s="185" t="s">
        <v>19</v>
      </c>
      <c r="N1380" s="186" t="s">
        <v>45</v>
      </c>
      <c r="P1380" s="141">
        <f>O1380*H1380</f>
        <v>0</v>
      </c>
      <c r="Q1380" s="141">
        <v>0.012</v>
      </c>
      <c r="R1380" s="141">
        <f>Q1380*H1380</f>
        <v>0.012</v>
      </c>
      <c r="S1380" s="141">
        <v>0</v>
      </c>
      <c r="T1380" s="142">
        <f>S1380*H1380</f>
        <v>0</v>
      </c>
      <c r="AR1380" s="143" t="s">
        <v>498</v>
      </c>
      <c r="AT1380" s="143" t="s">
        <v>424</v>
      </c>
      <c r="AU1380" s="143" t="s">
        <v>83</v>
      </c>
      <c r="AY1380" s="18" t="s">
        <v>210</v>
      </c>
      <c r="BE1380" s="144">
        <f>IF(N1380="základní",J1380,0)</f>
        <v>0</v>
      </c>
      <c r="BF1380" s="144">
        <f>IF(N1380="snížená",J1380,0)</f>
        <v>0</v>
      </c>
      <c r="BG1380" s="144">
        <f>IF(N1380="zákl. přenesená",J1380,0)</f>
        <v>0</v>
      </c>
      <c r="BH1380" s="144">
        <f>IF(N1380="sníž. přenesená",J1380,0)</f>
        <v>0</v>
      </c>
      <c r="BI1380" s="144">
        <f>IF(N1380="nulová",J1380,0)</f>
        <v>0</v>
      </c>
      <c r="BJ1380" s="18" t="s">
        <v>81</v>
      </c>
      <c r="BK1380" s="144">
        <f>ROUND(I1380*H1380,2)</f>
        <v>0</v>
      </c>
      <c r="BL1380" s="18" t="s">
        <v>368</v>
      </c>
      <c r="BM1380" s="143" t="s">
        <v>1743</v>
      </c>
    </row>
    <row r="1381" spans="2:47" s="1" customFormat="1" ht="29.25">
      <c r="B1381" s="33"/>
      <c r="D1381" s="150" t="s">
        <v>1511</v>
      </c>
      <c r="F1381" s="187" t="s">
        <v>1744</v>
      </c>
      <c r="I1381" s="147"/>
      <c r="L1381" s="33"/>
      <c r="M1381" s="148"/>
      <c r="T1381" s="54"/>
      <c r="AT1381" s="18" t="s">
        <v>1511</v>
      </c>
      <c r="AU1381" s="18" t="s">
        <v>83</v>
      </c>
    </row>
    <row r="1382" spans="2:65" s="1" customFormat="1" ht="16.5" customHeight="1">
      <c r="B1382" s="33"/>
      <c r="C1382" s="177" t="s">
        <v>1745</v>
      </c>
      <c r="D1382" s="177" t="s">
        <v>424</v>
      </c>
      <c r="E1382" s="178" t="s">
        <v>1746</v>
      </c>
      <c r="F1382" s="179" t="s">
        <v>1747</v>
      </c>
      <c r="G1382" s="180" t="s">
        <v>868</v>
      </c>
      <c r="H1382" s="181">
        <v>2</v>
      </c>
      <c r="I1382" s="182"/>
      <c r="J1382" s="183">
        <f>ROUND(I1382*H1382,2)</f>
        <v>0</v>
      </c>
      <c r="K1382" s="179" t="s">
        <v>296</v>
      </c>
      <c r="L1382" s="184"/>
      <c r="M1382" s="185" t="s">
        <v>19</v>
      </c>
      <c r="N1382" s="186" t="s">
        <v>45</v>
      </c>
      <c r="P1382" s="141">
        <f>O1382*H1382</f>
        <v>0</v>
      </c>
      <c r="Q1382" s="141">
        <v>0.012</v>
      </c>
      <c r="R1382" s="141">
        <f>Q1382*H1382</f>
        <v>0.024</v>
      </c>
      <c r="S1382" s="141">
        <v>0</v>
      </c>
      <c r="T1382" s="142">
        <f>S1382*H1382</f>
        <v>0</v>
      </c>
      <c r="AR1382" s="143" t="s">
        <v>498</v>
      </c>
      <c r="AT1382" s="143" t="s">
        <v>424</v>
      </c>
      <c r="AU1382" s="143" t="s">
        <v>83</v>
      </c>
      <c r="AY1382" s="18" t="s">
        <v>210</v>
      </c>
      <c r="BE1382" s="144">
        <f>IF(N1382="základní",J1382,0)</f>
        <v>0</v>
      </c>
      <c r="BF1382" s="144">
        <f>IF(N1382="snížená",J1382,0)</f>
        <v>0</v>
      </c>
      <c r="BG1382" s="144">
        <f>IF(N1382="zákl. přenesená",J1382,0)</f>
        <v>0</v>
      </c>
      <c r="BH1382" s="144">
        <f>IF(N1382="sníž. přenesená",J1382,0)</f>
        <v>0</v>
      </c>
      <c r="BI1382" s="144">
        <f>IF(N1382="nulová",J1382,0)</f>
        <v>0</v>
      </c>
      <c r="BJ1382" s="18" t="s">
        <v>81</v>
      </c>
      <c r="BK1382" s="144">
        <f>ROUND(I1382*H1382,2)</f>
        <v>0</v>
      </c>
      <c r="BL1382" s="18" t="s">
        <v>368</v>
      </c>
      <c r="BM1382" s="143" t="s">
        <v>1748</v>
      </c>
    </row>
    <row r="1383" spans="2:47" s="1" customFormat="1" ht="19.5">
      <c r="B1383" s="33"/>
      <c r="D1383" s="150" t="s">
        <v>1511</v>
      </c>
      <c r="F1383" s="187" t="s">
        <v>1749</v>
      </c>
      <c r="I1383" s="147"/>
      <c r="L1383" s="33"/>
      <c r="M1383" s="148"/>
      <c r="T1383" s="54"/>
      <c r="AT1383" s="18" t="s">
        <v>1511</v>
      </c>
      <c r="AU1383" s="18" t="s">
        <v>83</v>
      </c>
    </row>
    <row r="1384" spans="2:65" s="1" customFormat="1" ht="16.5" customHeight="1">
      <c r="B1384" s="33"/>
      <c r="C1384" s="177" t="s">
        <v>1750</v>
      </c>
      <c r="D1384" s="177" t="s">
        <v>424</v>
      </c>
      <c r="E1384" s="178" t="s">
        <v>1751</v>
      </c>
      <c r="F1384" s="179" t="s">
        <v>1752</v>
      </c>
      <c r="G1384" s="180" t="s">
        <v>868</v>
      </c>
      <c r="H1384" s="181">
        <v>1</v>
      </c>
      <c r="I1384" s="182"/>
      <c r="J1384" s="183">
        <f>ROUND(I1384*H1384,2)</f>
        <v>0</v>
      </c>
      <c r="K1384" s="179" t="s">
        <v>296</v>
      </c>
      <c r="L1384" s="184"/>
      <c r="M1384" s="185" t="s">
        <v>19</v>
      </c>
      <c r="N1384" s="186" t="s">
        <v>45</v>
      </c>
      <c r="P1384" s="141">
        <f>O1384*H1384</f>
        <v>0</v>
      </c>
      <c r="Q1384" s="141">
        <v>0.012</v>
      </c>
      <c r="R1384" s="141">
        <f>Q1384*H1384</f>
        <v>0.012</v>
      </c>
      <c r="S1384" s="141">
        <v>0</v>
      </c>
      <c r="T1384" s="142">
        <f>S1384*H1384</f>
        <v>0</v>
      </c>
      <c r="AR1384" s="143" t="s">
        <v>498</v>
      </c>
      <c r="AT1384" s="143" t="s">
        <v>424</v>
      </c>
      <c r="AU1384" s="143" t="s">
        <v>83</v>
      </c>
      <c r="AY1384" s="18" t="s">
        <v>210</v>
      </c>
      <c r="BE1384" s="144">
        <f>IF(N1384="základní",J1384,0)</f>
        <v>0</v>
      </c>
      <c r="BF1384" s="144">
        <f>IF(N1384="snížená",J1384,0)</f>
        <v>0</v>
      </c>
      <c r="BG1384" s="144">
        <f>IF(N1384="zákl. přenesená",J1384,0)</f>
        <v>0</v>
      </c>
      <c r="BH1384" s="144">
        <f>IF(N1384="sníž. přenesená",J1384,0)</f>
        <v>0</v>
      </c>
      <c r="BI1384" s="144">
        <f>IF(N1384="nulová",J1384,0)</f>
        <v>0</v>
      </c>
      <c r="BJ1384" s="18" t="s">
        <v>81</v>
      </c>
      <c r="BK1384" s="144">
        <f>ROUND(I1384*H1384,2)</f>
        <v>0</v>
      </c>
      <c r="BL1384" s="18" t="s">
        <v>368</v>
      </c>
      <c r="BM1384" s="143" t="s">
        <v>1753</v>
      </c>
    </row>
    <row r="1385" spans="2:47" s="1" customFormat="1" ht="29.25">
      <c r="B1385" s="33"/>
      <c r="D1385" s="150" t="s">
        <v>1511</v>
      </c>
      <c r="F1385" s="187" t="s">
        <v>1754</v>
      </c>
      <c r="I1385" s="147"/>
      <c r="L1385" s="33"/>
      <c r="M1385" s="148"/>
      <c r="T1385" s="54"/>
      <c r="AT1385" s="18" t="s">
        <v>1511</v>
      </c>
      <c r="AU1385" s="18" t="s">
        <v>83</v>
      </c>
    </row>
    <row r="1386" spans="2:65" s="1" customFormat="1" ht="16.5" customHeight="1">
      <c r="B1386" s="33"/>
      <c r="C1386" s="177" t="s">
        <v>1755</v>
      </c>
      <c r="D1386" s="177" t="s">
        <v>424</v>
      </c>
      <c r="E1386" s="178" t="s">
        <v>1756</v>
      </c>
      <c r="F1386" s="179" t="s">
        <v>1757</v>
      </c>
      <c r="G1386" s="180" t="s">
        <v>868</v>
      </c>
      <c r="H1386" s="181">
        <v>1</v>
      </c>
      <c r="I1386" s="182"/>
      <c r="J1386" s="183">
        <f>ROUND(I1386*H1386,2)</f>
        <v>0</v>
      </c>
      <c r="K1386" s="179" t="s">
        <v>296</v>
      </c>
      <c r="L1386" s="184"/>
      <c r="M1386" s="185" t="s">
        <v>19</v>
      </c>
      <c r="N1386" s="186" t="s">
        <v>45</v>
      </c>
      <c r="P1386" s="141">
        <f>O1386*H1386</f>
        <v>0</v>
      </c>
      <c r="Q1386" s="141">
        <v>0.012</v>
      </c>
      <c r="R1386" s="141">
        <f>Q1386*H1386</f>
        <v>0.012</v>
      </c>
      <c r="S1386" s="141">
        <v>0</v>
      </c>
      <c r="T1386" s="142">
        <f>S1386*H1386</f>
        <v>0</v>
      </c>
      <c r="AR1386" s="143" t="s">
        <v>498</v>
      </c>
      <c r="AT1386" s="143" t="s">
        <v>424</v>
      </c>
      <c r="AU1386" s="143" t="s">
        <v>83</v>
      </c>
      <c r="AY1386" s="18" t="s">
        <v>210</v>
      </c>
      <c r="BE1386" s="144">
        <f>IF(N1386="základní",J1386,0)</f>
        <v>0</v>
      </c>
      <c r="BF1386" s="144">
        <f>IF(N1386="snížená",J1386,0)</f>
        <v>0</v>
      </c>
      <c r="BG1386" s="144">
        <f>IF(N1386="zákl. přenesená",J1386,0)</f>
        <v>0</v>
      </c>
      <c r="BH1386" s="144">
        <f>IF(N1386="sníž. přenesená",J1386,0)</f>
        <v>0</v>
      </c>
      <c r="BI1386" s="144">
        <f>IF(N1386="nulová",J1386,0)</f>
        <v>0</v>
      </c>
      <c r="BJ1386" s="18" t="s">
        <v>81</v>
      </c>
      <c r="BK1386" s="144">
        <f>ROUND(I1386*H1386,2)</f>
        <v>0</v>
      </c>
      <c r="BL1386" s="18" t="s">
        <v>368</v>
      </c>
      <c r="BM1386" s="143" t="s">
        <v>1758</v>
      </c>
    </row>
    <row r="1387" spans="2:47" s="1" customFormat="1" ht="29.25">
      <c r="B1387" s="33"/>
      <c r="D1387" s="150" t="s">
        <v>1511</v>
      </c>
      <c r="F1387" s="187" t="s">
        <v>1684</v>
      </c>
      <c r="I1387" s="147"/>
      <c r="L1387" s="33"/>
      <c r="M1387" s="148"/>
      <c r="T1387" s="54"/>
      <c r="AT1387" s="18" t="s">
        <v>1511</v>
      </c>
      <c r="AU1387" s="18" t="s">
        <v>83</v>
      </c>
    </row>
    <row r="1388" spans="2:65" s="1" customFormat="1" ht="16.5" customHeight="1">
      <c r="B1388" s="33"/>
      <c r="C1388" s="177" t="s">
        <v>1759</v>
      </c>
      <c r="D1388" s="177" t="s">
        <v>424</v>
      </c>
      <c r="E1388" s="178" t="s">
        <v>1760</v>
      </c>
      <c r="F1388" s="179" t="s">
        <v>1761</v>
      </c>
      <c r="G1388" s="180" t="s">
        <v>868</v>
      </c>
      <c r="H1388" s="181">
        <v>1</v>
      </c>
      <c r="I1388" s="182"/>
      <c r="J1388" s="183">
        <f>ROUND(I1388*H1388,2)</f>
        <v>0</v>
      </c>
      <c r="K1388" s="179" t="s">
        <v>296</v>
      </c>
      <c r="L1388" s="184"/>
      <c r="M1388" s="185" t="s">
        <v>19</v>
      </c>
      <c r="N1388" s="186" t="s">
        <v>45</v>
      </c>
      <c r="P1388" s="141">
        <f>O1388*H1388</f>
        <v>0</v>
      </c>
      <c r="Q1388" s="141">
        <v>0.012</v>
      </c>
      <c r="R1388" s="141">
        <f>Q1388*H1388</f>
        <v>0.012</v>
      </c>
      <c r="S1388" s="141">
        <v>0</v>
      </c>
      <c r="T1388" s="142">
        <f>S1388*H1388</f>
        <v>0</v>
      </c>
      <c r="AR1388" s="143" t="s">
        <v>498</v>
      </c>
      <c r="AT1388" s="143" t="s">
        <v>424</v>
      </c>
      <c r="AU1388" s="143" t="s">
        <v>83</v>
      </c>
      <c r="AY1388" s="18" t="s">
        <v>210</v>
      </c>
      <c r="BE1388" s="144">
        <f>IF(N1388="základní",J1388,0)</f>
        <v>0</v>
      </c>
      <c r="BF1388" s="144">
        <f>IF(N1388="snížená",J1388,0)</f>
        <v>0</v>
      </c>
      <c r="BG1388" s="144">
        <f>IF(N1388="zákl. přenesená",J1388,0)</f>
        <v>0</v>
      </c>
      <c r="BH1388" s="144">
        <f>IF(N1388="sníž. přenesená",J1388,0)</f>
        <v>0</v>
      </c>
      <c r="BI1388" s="144">
        <f>IF(N1388="nulová",J1388,0)</f>
        <v>0</v>
      </c>
      <c r="BJ1388" s="18" t="s">
        <v>81</v>
      </c>
      <c r="BK1388" s="144">
        <f>ROUND(I1388*H1388,2)</f>
        <v>0</v>
      </c>
      <c r="BL1388" s="18" t="s">
        <v>368</v>
      </c>
      <c r="BM1388" s="143" t="s">
        <v>1762</v>
      </c>
    </row>
    <row r="1389" spans="2:47" s="1" customFormat="1" ht="19.5">
      <c r="B1389" s="33"/>
      <c r="D1389" s="150" t="s">
        <v>1511</v>
      </c>
      <c r="F1389" s="187" t="s">
        <v>1763</v>
      </c>
      <c r="I1389" s="147"/>
      <c r="L1389" s="33"/>
      <c r="M1389" s="148"/>
      <c r="T1389" s="54"/>
      <c r="AT1389" s="18" t="s">
        <v>1511</v>
      </c>
      <c r="AU1389" s="18" t="s">
        <v>83</v>
      </c>
    </row>
    <row r="1390" spans="2:65" s="1" customFormat="1" ht="16.5" customHeight="1">
      <c r="B1390" s="33"/>
      <c r="C1390" s="177" t="s">
        <v>1764</v>
      </c>
      <c r="D1390" s="177" t="s">
        <v>424</v>
      </c>
      <c r="E1390" s="178" t="s">
        <v>1765</v>
      </c>
      <c r="F1390" s="179" t="s">
        <v>1766</v>
      </c>
      <c r="G1390" s="180" t="s">
        <v>868</v>
      </c>
      <c r="H1390" s="181">
        <v>1</v>
      </c>
      <c r="I1390" s="182"/>
      <c r="J1390" s="183">
        <f>ROUND(I1390*H1390,2)</f>
        <v>0</v>
      </c>
      <c r="K1390" s="179" t="s">
        <v>296</v>
      </c>
      <c r="L1390" s="184"/>
      <c r="M1390" s="185" t="s">
        <v>19</v>
      </c>
      <c r="N1390" s="186" t="s">
        <v>45</v>
      </c>
      <c r="P1390" s="141">
        <f>O1390*H1390</f>
        <v>0</v>
      </c>
      <c r="Q1390" s="141">
        <v>0.012</v>
      </c>
      <c r="R1390" s="141">
        <f>Q1390*H1390</f>
        <v>0.012</v>
      </c>
      <c r="S1390" s="141">
        <v>0</v>
      </c>
      <c r="T1390" s="142">
        <f>S1390*H1390</f>
        <v>0</v>
      </c>
      <c r="AR1390" s="143" t="s">
        <v>498</v>
      </c>
      <c r="AT1390" s="143" t="s">
        <v>424</v>
      </c>
      <c r="AU1390" s="143" t="s">
        <v>83</v>
      </c>
      <c r="AY1390" s="18" t="s">
        <v>210</v>
      </c>
      <c r="BE1390" s="144">
        <f>IF(N1390="základní",J1390,0)</f>
        <v>0</v>
      </c>
      <c r="BF1390" s="144">
        <f>IF(N1390="snížená",J1390,0)</f>
        <v>0</v>
      </c>
      <c r="BG1390" s="144">
        <f>IF(N1390="zákl. přenesená",J1390,0)</f>
        <v>0</v>
      </c>
      <c r="BH1390" s="144">
        <f>IF(N1390="sníž. přenesená",J1390,0)</f>
        <v>0</v>
      </c>
      <c r="BI1390" s="144">
        <f>IF(N1390="nulová",J1390,0)</f>
        <v>0</v>
      </c>
      <c r="BJ1390" s="18" t="s">
        <v>81</v>
      </c>
      <c r="BK1390" s="144">
        <f>ROUND(I1390*H1390,2)</f>
        <v>0</v>
      </c>
      <c r="BL1390" s="18" t="s">
        <v>368</v>
      </c>
      <c r="BM1390" s="143" t="s">
        <v>1767</v>
      </c>
    </row>
    <row r="1391" spans="2:47" s="1" customFormat="1" ht="29.25">
      <c r="B1391" s="33"/>
      <c r="D1391" s="150" t="s">
        <v>1511</v>
      </c>
      <c r="F1391" s="187" t="s">
        <v>1744</v>
      </c>
      <c r="I1391" s="147"/>
      <c r="L1391" s="33"/>
      <c r="M1391" s="148"/>
      <c r="T1391" s="54"/>
      <c r="AT1391" s="18" t="s">
        <v>1511</v>
      </c>
      <c r="AU1391" s="18" t="s">
        <v>83</v>
      </c>
    </row>
    <row r="1392" spans="2:65" s="1" customFormat="1" ht="16.5" customHeight="1">
      <c r="B1392" s="33"/>
      <c r="C1392" s="177" t="s">
        <v>1768</v>
      </c>
      <c r="D1392" s="177" t="s">
        <v>424</v>
      </c>
      <c r="E1392" s="178" t="s">
        <v>1769</v>
      </c>
      <c r="F1392" s="179" t="s">
        <v>1770</v>
      </c>
      <c r="G1392" s="180" t="s">
        <v>868</v>
      </c>
      <c r="H1392" s="181">
        <v>1</v>
      </c>
      <c r="I1392" s="182"/>
      <c r="J1392" s="183">
        <f>ROUND(I1392*H1392,2)</f>
        <v>0</v>
      </c>
      <c r="K1392" s="179" t="s">
        <v>296</v>
      </c>
      <c r="L1392" s="184"/>
      <c r="M1392" s="185" t="s">
        <v>19</v>
      </c>
      <c r="N1392" s="186" t="s">
        <v>45</v>
      </c>
      <c r="P1392" s="141">
        <f>O1392*H1392</f>
        <v>0</v>
      </c>
      <c r="Q1392" s="141">
        <v>0.012</v>
      </c>
      <c r="R1392" s="141">
        <f>Q1392*H1392</f>
        <v>0.012</v>
      </c>
      <c r="S1392" s="141">
        <v>0</v>
      </c>
      <c r="T1392" s="142">
        <f>S1392*H1392</f>
        <v>0</v>
      </c>
      <c r="AR1392" s="143" t="s">
        <v>498</v>
      </c>
      <c r="AT1392" s="143" t="s">
        <v>424</v>
      </c>
      <c r="AU1392" s="143" t="s">
        <v>83</v>
      </c>
      <c r="AY1392" s="18" t="s">
        <v>210</v>
      </c>
      <c r="BE1392" s="144">
        <f>IF(N1392="základní",J1392,0)</f>
        <v>0</v>
      </c>
      <c r="BF1392" s="144">
        <f>IF(N1392="snížená",J1392,0)</f>
        <v>0</v>
      </c>
      <c r="BG1392" s="144">
        <f>IF(N1392="zákl. přenesená",J1392,0)</f>
        <v>0</v>
      </c>
      <c r="BH1392" s="144">
        <f>IF(N1392="sníž. přenesená",J1392,0)</f>
        <v>0</v>
      </c>
      <c r="BI1392" s="144">
        <f>IF(N1392="nulová",J1392,0)</f>
        <v>0</v>
      </c>
      <c r="BJ1392" s="18" t="s">
        <v>81</v>
      </c>
      <c r="BK1392" s="144">
        <f>ROUND(I1392*H1392,2)</f>
        <v>0</v>
      </c>
      <c r="BL1392" s="18" t="s">
        <v>368</v>
      </c>
      <c r="BM1392" s="143" t="s">
        <v>1771</v>
      </c>
    </row>
    <row r="1393" spans="2:47" s="1" customFormat="1" ht="19.5">
      <c r="B1393" s="33"/>
      <c r="D1393" s="150" t="s">
        <v>1511</v>
      </c>
      <c r="F1393" s="187" t="s">
        <v>1669</v>
      </c>
      <c r="I1393" s="147"/>
      <c r="L1393" s="33"/>
      <c r="M1393" s="148"/>
      <c r="T1393" s="54"/>
      <c r="AT1393" s="18" t="s">
        <v>1511</v>
      </c>
      <c r="AU1393" s="18" t="s">
        <v>83</v>
      </c>
    </row>
    <row r="1394" spans="2:65" s="1" customFormat="1" ht="16.5" customHeight="1">
      <c r="B1394" s="33"/>
      <c r="C1394" s="177" t="s">
        <v>1772</v>
      </c>
      <c r="D1394" s="177" t="s">
        <v>424</v>
      </c>
      <c r="E1394" s="178" t="s">
        <v>1773</v>
      </c>
      <c r="F1394" s="179" t="s">
        <v>1774</v>
      </c>
      <c r="G1394" s="180" t="s">
        <v>868</v>
      </c>
      <c r="H1394" s="181">
        <v>1</v>
      </c>
      <c r="I1394" s="182"/>
      <c r="J1394" s="183">
        <f>ROUND(I1394*H1394,2)</f>
        <v>0</v>
      </c>
      <c r="K1394" s="179" t="s">
        <v>296</v>
      </c>
      <c r="L1394" s="184"/>
      <c r="M1394" s="185" t="s">
        <v>19</v>
      </c>
      <c r="N1394" s="186" t="s">
        <v>45</v>
      </c>
      <c r="P1394" s="141">
        <f>O1394*H1394</f>
        <v>0</v>
      </c>
      <c r="Q1394" s="141">
        <v>0.012</v>
      </c>
      <c r="R1394" s="141">
        <f>Q1394*H1394</f>
        <v>0.012</v>
      </c>
      <c r="S1394" s="141">
        <v>0</v>
      </c>
      <c r="T1394" s="142">
        <f>S1394*H1394</f>
        <v>0</v>
      </c>
      <c r="AR1394" s="143" t="s">
        <v>498</v>
      </c>
      <c r="AT1394" s="143" t="s">
        <v>424</v>
      </c>
      <c r="AU1394" s="143" t="s">
        <v>83</v>
      </c>
      <c r="AY1394" s="18" t="s">
        <v>210</v>
      </c>
      <c r="BE1394" s="144">
        <f>IF(N1394="základní",J1394,0)</f>
        <v>0</v>
      </c>
      <c r="BF1394" s="144">
        <f>IF(N1394="snížená",J1394,0)</f>
        <v>0</v>
      </c>
      <c r="BG1394" s="144">
        <f>IF(N1394="zákl. přenesená",J1394,0)</f>
        <v>0</v>
      </c>
      <c r="BH1394" s="144">
        <f>IF(N1394="sníž. přenesená",J1394,0)</f>
        <v>0</v>
      </c>
      <c r="BI1394" s="144">
        <f>IF(N1394="nulová",J1394,0)</f>
        <v>0</v>
      </c>
      <c r="BJ1394" s="18" t="s">
        <v>81</v>
      </c>
      <c r="BK1394" s="144">
        <f>ROUND(I1394*H1394,2)</f>
        <v>0</v>
      </c>
      <c r="BL1394" s="18" t="s">
        <v>368</v>
      </c>
      <c r="BM1394" s="143" t="s">
        <v>1775</v>
      </c>
    </row>
    <row r="1395" spans="2:47" s="1" customFormat="1" ht="19.5">
      <c r="B1395" s="33"/>
      <c r="D1395" s="150" t="s">
        <v>1511</v>
      </c>
      <c r="F1395" s="187" t="s">
        <v>1776</v>
      </c>
      <c r="I1395" s="147"/>
      <c r="L1395" s="33"/>
      <c r="M1395" s="148"/>
      <c r="T1395" s="54"/>
      <c r="AT1395" s="18" t="s">
        <v>1511</v>
      </c>
      <c r="AU1395" s="18" t="s">
        <v>83</v>
      </c>
    </row>
    <row r="1396" spans="2:65" s="1" customFormat="1" ht="16.5" customHeight="1">
      <c r="B1396" s="33"/>
      <c r="C1396" s="177" t="s">
        <v>1777</v>
      </c>
      <c r="D1396" s="177" t="s">
        <v>424</v>
      </c>
      <c r="E1396" s="178" t="s">
        <v>1778</v>
      </c>
      <c r="F1396" s="179" t="s">
        <v>1779</v>
      </c>
      <c r="G1396" s="180" t="s">
        <v>868</v>
      </c>
      <c r="H1396" s="181">
        <v>1</v>
      </c>
      <c r="I1396" s="182"/>
      <c r="J1396" s="183">
        <f>ROUND(I1396*H1396,2)</f>
        <v>0</v>
      </c>
      <c r="K1396" s="179" t="s">
        <v>296</v>
      </c>
      <c r="L1396" s="184"/>
      <c r="M1396" s="185" t="s">
        <v>19</v>
      </c>
      <c r="N1396" s="186" t="s">
        <v>45</v>
      </c>
      <c r="P1396" s="141">
        <f>O1396*H1396</f>
        <v>0</v>
      </c>
      <c r="Q1396" s="141">
        <v>0.012</v>
      </c>
      <c r="R1396" s="141">
        <f>Q1396*H1396</f>
        <v>0.012</v>
      </c>
      <c r="S1396" s="141">
        <v>0</v>
      </c>
      <c r="T1396" s="142">
        <f>S1396*H1396</f>
        <v>0</v>
      </c>
      <c r="AR1396" s="143" t="s">
        <v>498</v>
      </c>
      <c r="AT1396" s="143" t="s">
        <v>424</v>
      </c>
      <c r="AU1396" s="143" t="s">
        <v>83</v>
      </c>
      <c r="AY1396" s="18" t="s">
        <v>210</v>
      </c>
      <c r="BE1396" s="144">
        <f>IF(N1396="základní",J1396,0)</f>
        <v>0</v>
      </c>
      <c r="BF1396" s="144">
        <f>IF(N1396="snížená",J1396,0)</f>
        <v>0</v>
      </c>
      <c r="BG1396" s="144">
        <f>IF(N1396="zákl. přenesená",J1396,0)</f>
        <v>0</v>
      </c>
      <c r="BH1396" s="144">
        <f>IF(N1396="sníž. přenesená",J1396,0)</f>
        <v>0</v>
      </c>
      <c r="BI1396" s="144">
        <f>IF(N1396="nulová",J1396,0)</f>
        <v>0</v>
      </c>
      <c r="BJ1396" s="18" t="s">
        <v>81</v>
      </c>
      <c r="BK1396" s="144">
        <f>ROUND(I1396*H1396,2)</f>
        <v>0</v>
      </c>
      <c r="BL1396" s="18" t="s">
        <v>368</v>
      </c>
      <c r="BM1396" s="143" t="s">
        <v>1780</v>
      </c>
    </row>
    <row r="1397" spans="2:47" s="1" customFormat="1" ht="19.5">
      <c r="B1397" s="33"/>
      <c r="D1397" s="150" t="s">
        <v>1511</v>
      </c>
      <c r="F1397" s="187" t="s">
        <v>1781</v>
      </c>
      <c r="I1397" s="147"/>
      <c r="L1397" s="33"/>
      <c r="M1397" s="148"/>
      <c r="T1397" s="54"/>
      <c r="AT1397" s="18" t="s">
        <v>1511</v>
      </c>
      <c r="AU1397" s="18" t="s">
        <v>83</v>
      </c>
    </row>
    <row r="1398" spans="2:65" s="1" customFormat="1" ht="16.5" customHeight="1">
      <c r="B1398" s="33"/>
      <c r="C1398" s="177" t="s">
        <v>1782</v>
      </c>
      <c r="D1398" s="177" t="s">
        <v>424</v>
      </c>
      <c r="E1398" s="178" t="s">
        <v>1783</v>
      </c>
      <c r="F1398" s="179" t="s">
        <v>1784</v>
      </c>
      <c r="G1398" s="180" t="s">
        <v>868</v>
      </c>
      <c r="H1398" s="181">
        <v>1</v>
      </c>
      <c r="I1398" s="182"/>
      <c r="J1398" s="183">
        <f>ROUND(I1398*H1398,2)</f>
        <v>0</v>
      </c>
      <c r="K1398" s="179" t="s">
        <v>296</v>
      </c>
      <c r="L1398" s="184"/>
      <c r="M1398" s="185" t="s">
        <v>19</v>
      </c>
      <c r="N1398" s="186" t="s">
        <v>45</v>
      </c>
      <c r="P1398" s="141">
        <f>O1398*H1398</f>
        <v>0</v>
      </c>
      <c r="Q1398" s="141">
        <v>0.012</v>
      </c>
      <c r="R1398" s="141">
        <f>Q1398*H1398</f>
        <v>0.012</v>
      </c>
      <c r="S1398" s="141">
        <v>0</v>
      </c>
      <c r="T1398" s="142">
        <f>S1398*H1398</f>
        <v>0</v>
      </c>
      <c r="AR1398" s="143" t="s">
        <v>498</v>
      </c>
      <c r="AT1398" s="143" t="s">
        <v>424</v>
      </c>
      <c r="AU1398" s="143" t="s">
        <v>83</v>
      </c>
      <c r="AY1398" s="18" t="s">
        <v>210</v>
      </c>
      <c r="BE1398" s="144">
        <f>IF(N1398="základní",J1398,0)</f>
        <v>0</v>
      </c>
      <c r="BF1398" s="144">
        <f>IF(N1398="snížená",J1398,0)</f>
        <v>0</v>
      </c>
      <c r="BG1398" s="144">
        <f>IF(N1398="zákl. přenesená",J1398,0)</f>
        <v>0</v>
      </c>
      <c r="BH1398" s="144">
        <f>IF(N1398="sníž. přenesená",J1398,0)</f>
        <v>0</v>
      </c>
      <c r="BI1398" s="144">
        <f>IF(N1398="nulová",J1398,0)</f>
        <v>0</v>
      </c>
      <c r="BJ1398" s="18" t="s">
        <v>81</v>
      </c>
      <c r="BK1398" s="144">
        <f>ROUND(I1398*H1398,2)</f>
        <v>0</v>
      </c>
      <c r="BL1398" s="18" t="s">
        <v>368</v>
      </c>
      <c r="BM1398" s="143" t="s">
        <v>1785</v>
      </c>
    </row>
    <row r="1399" spans="2:47" s="1" customFormat="1" ht="19.5">
      <c r="B1399" s="33"/>
      <c r="D1399" s="150" t="s">
        <v>1511</v>
      </c>
      <c r="F1399" s="187" t="s">
        <v>1786</v>
      </c>
      <c r="I1399" s="147"/>
      <c r="L1399" s="33"/>
      <c r="M1399" s="148"/>
      <c r="T1399" s="54"/>
      <c r="AT1399" s="18" t="s">
        <v>1511</v>
      </c>
      <c r="AU1399" s="18" t="s">
        <v>83</v>
      </c>
    </row>
    <row r="1400" spans="2:65" s="1" customFormat="1" ht="16.5" customHeight="1">
      <c r="B1400" s="33"/>
      <c r="C1400" s="177" t="s">
        <v>1787</v>
      </c>
      <c r="D1400" s="177" t="s">
        <v>424</v>
      </c>
      <c r="E1400" s="178" t="s">
        <v>1788</v>
      </c>
      <c r="F1400" s="179" t="s">
        <v>1789</v>
      </c>
      <c r="G1400" s="180" t="s">
        <v>868</v>
      </c>
      <c r="H1400" s="181">
        <v>1</v>
      </c>
      <c r="I1400" s="182"/>
      <c r="J1400" s="183">
        <f>ROUND(I1400*H1400,2)</f>
        <v>0</v>
      </c>
      <c r="K1400" s="179" t="s">
        <v>296</v>
      </c>
      <c r="L1400" s="184"/>
      <c r="M1400" s="185" t="s">
        <v>19</v>
      </c>
      <c r="N1400" s="186" t="s">
        <v>45</v>
      </c>
      <c r="P1400" s="141">
        <f>O1400*H1400</f>
        <v>0</v>
      </c>
      <c r="Q1400" s="141">
        <v>0.012</v>
      </c>
      <c r="R1400" s="141">
        <f>Q1400*H1400</f>
        <v>0.012</v>
      </c>
      <c r="S1400" s="141">
        <v>0</v>
      </c>
      <c r="T1400" s="142">
        <f>S1400*H1400</f>
        <v>0</v>
      </c>
      <c r="AR1400" s="143" t="s">
        <v>498</v>
      </c>
      <c r="AT1400" s="143" t="s">
        <v>424</v>
      </c>
      <c r="AU1400" s="143" t="s">
        <v>83</v>
      </c>
      <c r="AY1400" s="18" t="s">
        <v>210</v>
      </c>
      <c r="BE1400" s="144">
        <f>IF(N1400="základní",J1400,0)</f>
        <v>0</v>
      </c>
      <c r="BF1400" s="144">
        <f>IF(N1400="snížená",J1400,0)</f>
        <v>0</v>
      </c>
      <c r="BG1400" s="144">
        <f>IF(N1400="zákl. přenesená",J1400,0)</f>
        <v>0</v>
      </c>
      <c r="BH1400" s="144">
        <f>IF(N1400="sníž. přenesená",J1400,0)</f>
        <v>0</v>
      </c>
      <c r="BI1400" s="144">
        <f>IF(N1400="nulová",J1400,0)</f>
        <v>0</v>
      </c>
      <c r="BJ1400" s="18" t="s">
        <v>81</v>
      </c>
      <c r="BK1400" s="144">
        <f>ROUND(I1400*H1400,2)</f>
        <v>0</v>
      </c>
      <c r="BL1400" s="18" t="s">
        <v>368</v>
      </c>
      <c r="BM1400" s="143" t="s">
        <v>1790</v>
      </c>
    </row>
    <row r="1401" spans="2:47" s="1" customFormat="1" ht="29.25">
      <c r="B1401" s="33"/>
      <c r="D1401" s="150" t="s">
        <v>1511</v>
      </c>
      <c r="F1401" s="187" t="s">
        <v>1791</v>
      </c>
      <c r="I1401" s="147"/>
      <c r="L1401" s="33"/>
      <c r="M1401" s="148"/>
      <c r="T1401" s="54"/>
      <c r="AT1401" s="18" t="s">
        <v>1511</v>
      </c>
      <c r="AU1401" s="18" t="s">
        <v>83</v>
      </c>
    </row>
    <row r="1402" spans="2:65" s="1" customFormat="1" ht="16.5" customHeight="1">
      <c r="B1402" s="33"/>
      <c r="C1402" s="177" t="s">
        <v>1792</v>
      </c>
      <c r="D1402" s="177" t="s">
        <v>424</v>
      </c>
      <c r="E1402" s="178" t="s">
        <v>1793</v>
      </c>
      <c r="F1402" s="179" t="s">
        <v>1794</v>
      </c>
      <c r="G1402" s="180" t="s">
        <v>868</v>
      </c>
      <c r="H1402" s="181">
        <v>5</v>
      </c>
      <c r="I1402" s="182"/>
      <c r="J1402" s="183">
        <f>ROUND(I1402*H1402,2)</f>
        <v>0</v>
      </c>
      <c r="K1402" s="179" t="s">
        <v>296</v>
      </c>
      <c r="L1402" s="184"/>
      <c r="M1402" s="185" t="s">
        <v>19</v>
      </c>
      <c r="N1402" s="186" t="s">
        <v>45</v>
      </c>
      <c r="P1402" s="141">
        <f>O1402*H1402</f>
        <v>0</v>
      </c>
      <c r="Q1402" s="141">
        <v>0.012</v>
      </c>
      <c r="R1402" s="141">
        <f>Q1402*H1402</f>
        <v>0.06</v>
      </c>
      <c r="S1402" s="141">
        <v>0</v>
      </c>
      <c r="T1402" s="142">
        <f>S1402*H1402</f>
        <v>0</v>
      </c>
      <c r="AR1402" s="143" t="s">
        <v>498</v>
      </c>
      <c r="AT1402" s="143" t="s">
        <v>424</v>
      </c>
      <c r="AU1402" s="143" t="s">
        <v>83</v>
      </c>
      <c r="AY1402" s="18" t="s">
        <v>210</v>
      </c>
      <c r="BE1402" s="144">
        <f>IF(N1402="základní",J1402,0)</f>
        <v>0</v>
      </c>
      <c r="BF1402" s="144">
        <f>IF(N1402="snížená",J1402,0)</f>
        <v>0</v>
      </c>
      <c r="BG1402" s="144">
        <f>IF(N1402="zákl. přenesená",J1402,0)</f>
        <v>0</v>
      </c>
      <c r="BH1402" s="144">
        <f>IF(N1402="sníž. přenesená",J1402,0)</f>
        <v>0</v>
      </c>
      <c r="BI1402" s="144">
        <f>IF(N1402="nulová",J1402,0)</f>
        <v>0</v>
      </c>
      <c r="BJ1402" s="18" t="s">
        <v>81</v>
      </c>
      <c r="BK1402" s="144">
        <f>ROUND(I1402*H1402,2)</f>
        <v>0</v>
      </c>
      <c r="BL1402" s="18" t="s">
        <v>368</v>
      </c>
      <c r="BM1402" s="143" t="s">
        <v>1795</v>
      </c>
    </row>
    <row r="1403" spans="2:47" s="1" customFormat="1" ht="19.5">
      <c r="B1403" s="33"/>
      <c r="D1403" s="150" t="s">
        <v>1511</v>
      </c>
      <c r="F1403" s="187" t="s">
        <v>1796</v>
      </c>
      <c r="I1403" s="147"/>
      <c r="L1403" s="33"/>
      <c r="M1403" s="148"/>
      <c r="T1403" s="54"/>
      <c r="AT1403" s="18" t="s">
        <v>1511</v>
      </c>
      <c r="AU1403" s="18" t="s">
        <v>83</v>
      </c>
    </row>
    <row r="1404" spans="2:65" s="1" customFormat="1" ht="16.5" customHeight="1">
      <c r="B1404" s="33"/>
      <c r="C1404" s="177" t="s">
        <v>1797</v>
      </c>
      <c r="D1404" s="177" t="s">
        <v>424</v>
      </c>
      <c r="E1404" s="178" t="s">
        <v>1798</v>
      </c>
      <c r="F1404" s="179" t="s">
        <v>1799</v>
      </c>
      <c r="G1404" s="180" t="s">
        <v>868</v>
      </c>
      <c r="H1404" s="181">
        <v>1</v>
      </c>
      <c r="I1404" s="182"/>
      <c r="J1404" s="183">
        <f>ROUND(I1404*H1404,2)</f>
        <v>0</v>
      </c>
      <c r="K1404" s="179" t="s">
        <v>296</v>
      </c>
      <c r="L1404" s="184"/>
      <c r="M1404" s="185" t="s">
        <v>19</v>
      </c>
      <c r="N1404" s="186" t="s">
        <v>45</v>
      </c>
      <c r="P1404" s="141">
        <f>O1404*H1404</f>
        <v>0</v>
      </c>
      <c r="Q1404" s="141">
        <v>0.012</v>
      </c>
      <c r="R1404" s="141">
        <f>Q1404*H1404</f>
        <v>0.012</v>
      </c>
      <c r="S1404" s="141">
        <v>0</v>
      </c>
      <c r="T1404" s="142">
        <f>S1404*H1404</f>
        <v>0</v>
      </c>
      <c r="AR1404" s="143" t="s">
        <v>498</v>
      </c>
      <c r="AT1404" s="143" t="s">
        <v>424</v>
      </c>
      <c r="AU1404" s="143" t="s">
        <v>83</v>
      </c>
      <c r="AY1404" s="18" t="s">
        <v>210</v>
      </c>
      <c r="BE1404" s="144">
        <f>IF(N1404="základní",J1404,0)</f>
        <v>0</v>
      </c>
      <c r="BF1404" s="144">
        <f>IF(N1404="snížená",J1404,0)</f>
        <v>0</v>
      </c>
      <c r="BG1404" s="144">
        <f>IF(N1404="zákl. přenesená",J1404,0)</f>
        <v>0</v>
      </c>
      <c r="BH1404" s="144">
        <f>IF(N1404="sníž. přenesená",J1404,0)</f>
        <v>0</v>
      </c>
      <c r="BI1404" s="144">
        <f>IF(N1404="nulová",J1404,0)</f>
        <v>0</v>
      </c>
      <c r="BJ1404" s="18" t="s">
        <v>81</v>
      </c>
      <c r="BK1404" s="144">
        <f>ROUND(I1404*H1404,2)</f>
        <v>0</v>
      </c>
      <c r="BL1404" s="18" t="s">
        <v>368</v>
      </c>
      <c r="BM1404" s="143" t="s">
        <v>1800</v>
      </c>
    </row>
    <row r="1405" spans="2:47" s="1" customFormat="1" ht="19.5">
      <c r="B1405" s="33"/>
      <c r="D1405" s="150" t="s">
        <v>1511</v>
      </c>
      <c r="F1405" s="187" t="s">
        <v>1801</v>
      </c>
      <c r="I1405" s="147"/>
      <c r="L1405" s="33"/>
      <c r="M1405" s="148"/>
      <c r="T1405" s="54"/>
      <c r="AT1405" s="18" t="s">
        <v>1511</v>
      </c>
      <c r="AU1405" s="18" t="s">
        <v>83</v>
      </c>
    </row>
    <row r="1406" spans="2:65" s="1" customFormat="1" ht="16.5" customHeight="1">
      <c r="B1406" s="33"/>
      <c r="C1406" s="177" t="s">
        <v>1802</v>
      </c>
      <c r="D1406" s="177" t="s">
        <v>424</v>
      </c>
      <c r="E1406" s="178" t="s">
        <v>1803</v>
      </c>
      <c r="F1406" s="179" t="s">
        <v>1804</v>
      </c>
      <c r="G1406" s="180" t="s">
        <v>868</v>
      </c>
      <c r="H1406" s="181">
        <v>1</v>
      </c>
      <c r="I1406" s="182"/>
      <c r="J1406" s="183">
        <f>ROUND(I1406*H1406,2)</f>
        <v>0</v>
      </c>
      <c r="K1406" s="179" t="s">
        <v>296</v>
      </c>
      <c r="L1406" s="184"/>
      <c r="M1406" s="185" t="s">
        <v>19</v>
      </c>
      <c r="N1406" s="186" t="s">
        <v>45</v>
      </c>
      <c r="P1406" s="141">
        <f>O1406*H1406</f>
        <v>0</v>
      </c>
      <c r="Q1406" s="141">
        <v>0.012</v>
      </c>
      <c r="R1406" s="141">
        <f>Q1406*H1406</f>
        <v>0.012</v>
      </c>
      <c r="S1406" s="141">
        <v>0</v>
      </c>
      <c r="T1406" s="142">
        <f>S1406*H1406</f>
        <v>0</v>
      </c>
      <c r="AR1406" s="143" t="s">
        <v>498</v>
      </c>
      <c r="AT1406" s="143" t="s">
        <v>424</v>
      </c>
      <c r="AU1406" s="143" t="s">
        <v>83</v>
      </c>
      <c r="AY1406" s="18" t="s">
        <v>210</v>
      </c>
      <c r="BE1406" s="144">
        <f>IF(N1406="základní",J1406,0)</f>
        <v>0</v>
      </c>
      <c r="BF1406" s="144">
        <f>IF(N1406="snížená",J1406,0)</f>
        <v>0</v>
      </c>
      <c r="BG1406" s="144">
        <f>IF(N1406="zákl. přenesená",J1406,0)</f>
        <v>0</v>
      </c>
      <c r="BH1406" s="144">
        <f>IF(N1406="sníž. přenesená",J1406,0)</f>
        <v>0</v>
      </c>
      <c r="BI1406" s="144">
        <f>IF(N1406="nulová",J1406,0)</f>
        <v>0</v>
      </c>
      <c r="BJ1406" s="18" t="s">
        <v>81</v>
      </c>
      <c r="BK1406" s="144">
        <f>ROUND(I1406*H1406,2)</f>
        <v>0</v>
      </c>
      <c r="BL1406" s="18" t="s">
        <v>368</v>
      </c>
      <c r="BM1406" s="143" t="s">
        <v>1805</v>
      </c>
    </row>
    <row r="1407" spans="2:47" s="1" customFormat="1" ht="19.5">
      <c r="B1407" s="33"/>
      <c r="D1407" s="150" t="s">
        <v>1511</v>
      </c>
      <c r="F1407" s="187" t="s">
        <v>1806</v>
      </c>
      <c r="I1407" s="147"/>
      <c r="L1407" s="33"/>
      <c r="M1407" s="148"/>
      <c r="T1407" s="54"/>
      <c r="AT1407" s="18" t="s">
        <v>1511</v>
      </c>
      <c r="AU1407" s="18" t="s">
        <v>83</v>
      </c>
    </row>
    <row r="1408" spans="2:65" s="1" customFormat="1" ht="16.5" customHeight="1">
      <c r="B1408" s="33"/>
      <c r="C1408" s="177" t="s">
        <v>1807</v>
      </c>
      <c r="D1408" s="177" t="s">
        <v>424</v>
      </c>
      <c r="E1408" s="178" t="s">
        <v>1808</v>
      </c>
      <c r="F1408" s="179" t="s">
        <v>1809</v>
      </c>
      <c r="G1408" s="180" t="s">
        <v>868</v>
      </c>
      <c r="H1408" s="181">
        <v>1</v>
      </c>
      <c r="I1408" s="182"/>
      <c r="J1408" s="183">
        <f>ROUND(I1408*H1408,2)</f>
        <v>0</v>
      </c>
      <c r="K1408" s="179" t="s">
        <v>296</v>
      </c>
      <c r="L1408" s="184"/>
      <c r="M1408" s="185" t="s">
        <v>19</v>
      </c>
      <c r="N1408" s="186" t="s">
        <v>45</v>
      </c>
      <c r="P1408" s="141">
        <f>O1408*H1408</f>
        <v>0</v>
      </c>
      <c r="Q1408" s="141">
        <v>0.012</v>
      </c>
      <c r="R1408" s="141">
        <f>Q1408*H1408</f>
        <v>0.012</v>
      </c>
      <c r="S1408" s="141">
        <v>0</v>
      </c>
      <c r="T1408" s="142">
        <f>S1408*H1408</f>
        <v>0</v>
      </c>
      <c r="AR1408" s="143" t="s">
        <v>498</v>
      </c>
      <c r="AT1408" s="143" t="s">
        <v>424</v>
      </c>
      <c r="AU1408" s="143" t="s">
        <v>83</v>
      </c>
      <c r="AY1408" s="18" t="s">
        <v>210</v>
      </c>
      <c r="BE1408" s="144">
        <f>IF(N1408="základní",J1408,0)</f>
        <v>0</v>
      </c>
      <c r="BF1408" s="144">
        <f>IF(N1408="snížená",J1408,0)</f>
        <v>0</v>
      </c>
      <c r="BG1408" s="144">
        <f>IF(N1408="zákl. přenesená",J1408,0)</f>
        <v>0</v>
      </c>
      <c r="BH1408" s="144">
        <f>IF(N1408="sníž. přenesená",J1408,0)</f>
        <v>0</v>
      </c>
      <c r="BI1408" s="144">
        <f>IF(N1408="nulová",J1408,0)</f>
        <v>0</v>
      </c>
      <c r="BJ1408" s="18" t="s">
        <v>81</v>
      </c>
      <c r="BK1408" s="144">
        <f>ROUND(I1408*H1408,2)</f>
        <v>0</v>
      </c>
      <c r="BL1408" s="18" t="s">
        <v>368</v>
      </c>
      <c r="BM1408" s="143" t="s">
        <v>1810</v>
      </c>
    </row>
    <row r="1409" spans="2:47" s="1" customFormat="1" ht="19.5">
      <c r="B1409" s="33"/>
      <c r="D1409" s="150" t="s">
        <v>1511</v>
      </c>
      <c r="F1409" s="187" t="s">
        <v>1811</v>
      </c>
      <c r="I1409" s="147"/>
      <c r="L1409" s="33"/>
      <c r="M1409" s="148"/>
      <c r="T1409" s="54"/>
      <c r="AT1409" s="18" t="s">
        <v>1511</v>
      </c>
      <c r="AU1409" s="18" t="s">
        <v>83</v>
      </c>
    </row>
    <row r="1410" spans="2:65" s="1" customFormat="1" ht="16.5" customHeight="1">
      <c r="B1410" s="33"/>
      <c r="C1410" s="177" t="s">
        <v>1812</v>
      </c>
      <c r="D1410" s="177" t="s">
        <v>424</v>
      </c>
      <c r="E1410" s="178" t="s">
        <v>1813</v>
      </c>
      <c r="F1410" s="179" t="s">
        <v>1814</v>
      </c>
      <c r="G1410" s="180" t="s">
        <v>868</v>
      </c>
      <c r="H1410" s="181">
        <v>1</v>
      </c>
      <c r="I1410" s="182"/>
      <c r="J1410" s="183">
        <f>ROUND(I1410*H1410,2)</f>
        <v>0</v>
      </c>
      <c r="K1410" s="179" t="s">
        <v>296</v>
      </c>
      <c r="L1410" s="184"/>
      <c r="M1410" s="185" t="s">
        <v>19</v>
      </c>
      <c r="N1410" s="186" t="s">
        <v>45</v>
      </c>
      <c r="P1410" s="141">
        <f>O1410*H1410</f>
        <v>0</v>
      </c>
      <c r="Q1410" s="141">
        <v>0.012</v>
      </c>
      <c r="R1410" s="141">
        <f>Q1410*H1410</f>
        <v>0.012</v>
      </c>
      <c r="S1410" s="141">
        <v>0</v>
      </c>
      <c r="T1410" s="142">
        <f>S1410*H1410</f>
        <v>0</v>
      </c>
      <c r="AR1410" s="143" t="s">
        <v>498</v>
      </c>
      <c r="AT1410" s="143" t="s">
        <v>424</v>
      </c>
      <c r="AU1410" s="143" t="s">
        <v>83</v>
      </c>
      <c r="AY1410" s="18" t="s">
        <v>210</v>
      </c>
      <c r="BE1410" s="144">
        <f>IF(N1410="základní",J1410,0)</f>
        <v>0</v>
      </c>
      <c r="BF1410" s="144">
        <f>IF(N1410="snížená",J1410,0)</f>
        <v>0</v>
      </c>
      <c r="BG1410" s="144">
        <f>IF(N1410="zákl. přenesená",J1410,0)</f>
        <v>0</v>
      </c>
      <c r="BH1410" s="144">
        <f>IF(N1410="sníž. přenesená",J1410,0)</f>
        <v>0</v>
      </c>
      <c r="BI1410" s="144">
        <f>IF(N1410="nulová",J1410,0)</f>
        <v>0</v>
      </c>
      <c r="BJ1410" s="18" t="s">
        <v>81</v>
      </c>
      <c r="BK1410" s="144">
        <f>ROUND(I1410*H1410,2)</f>
        <v>0</v>
      </c>
      <c r="BL1410" s="18" t="s">
        <v>368</v>
      </c>
      <c r="BM1410" s="143" t="s">
        <v>1815</v>
      </c>
    </row>
    <row r="1411" spans="2:47" s="1" customFormat="1" ht="19.5">
      <c r="B1411" s="33"/>
      <c r="D1411" s="150" t="s">
        <v>1511</v>
      </c>
      <c r="F1411" s="187" t="s">
        <v>1811</v>
      </c>
      <c r="I1411" s="147"/>
      <c r="L1411" s="33"/>
      <c r="M1411" s="148"/>
      <c r="T1411" s="54"/>
      <c r="AT1411" s="18" t="s">
        <v>1511</v>
      </c>
      <c r="AU1411" s="18" t="s">
        <v>83</v>
      </c>
    </row>
    <row r="1412" spans="2:65" s="1" customFormat="1" ht="16.5" customHeight="1">
      <c r="B1412" s="33"/>
      <c r="C1412" s="132" t="s">
        <v>1816</v>
      </c>
      <c r="D1412" s="132" t="s">
        <v>212</v>
      </c>
      <c r="E1412" s="133" t="s">
        <v>1817</v>
      </c>
      <c r="F1412" s="134" t="s">
        <v>1818</v>
      </c>
      <c r="G1412" s="135" t="s">
        <v>409</v>
      </c>
      <c r="H1412" s="136">
        <v>15</v>
      </c>
      <c r="I1412" s="137"/>
      <c r="J1412" s="138">
        <f>ROUND(I1412*H1412,2)</f>
        <v>0</v>
      </c>
      <c r="K1412" s="134" t="s">
        <v>296</v>
      </c>
      <c r="L1412" s="33"/>
      <c r="M1412" s="139" t="s">
        <v>19</v>
      </c>
      <c r="N1412" s="140" t="s">
        <v>45</v>
      </c>
      <c r="P1412" s="141">
        <f>O1412*H1412</f>
        <v>0</v>
      </c>
      <c r="Q1412" s="141">
        <v>0</v>
      </c>
      <c r="R1412" s="141">
        <f>Q1412*H1412</f>
        <v>0</v>
      </c>
      <c r="S1412" s="141">
        <v>0</v>
      </c>
      <c r="T1412" s="142">
        <f>S1412*H1412</f>
        <v>0</v>
      </c>
      <c r="AR1412" s="143" t="s">
        <v>368</v>
      </c>
      <c r="AT1412" s="143" t="s">
        <v>212</v>
      </c>
      <c r="AU1412" s="143" t="s">
        <v>83</v>
      </c>
      <c r="AY1412" s="18" t="s">
        <v>210</v>
      </c>
      <c r="BE1412" s="144">
        <f>IF(N1412="základní",J1412,0)</f>
        <v>0</v>
      </c>
      <c r="BF1412" s="144">
        <f>IF(N1412="snížená",J1412,0)</f>
        <v>0</v>
      </c>
      <c r="BG1412" s="144">
        <f>IF(N1412="zákl. přenesená",J1412,0)</f>
        <v>0</v>
      </c>
      <c r="BH1412" s="144">
        <f>IF(N1412="sníž. přenesená",J1412,0)</f>
        <v>0</v>
      </c>
      <c r="BI1412" s="144">
        <f>IF(N1412="nulová",J1412,0)</f>
        <v>0</v>
      </c>
      <c r="BJ1412" s="18" t="s">
        <v>81</v>
      </c>
      <c r="BK1412" s="144">
        <f>ROUND(I1412*H1412,2)</f>
        <v>0</v>
      </c>
      <c r="BL1412" s="18" t="s">
        <v>368</v>
      </c>
      <c r="BM1412" s="143" t="s">
        <v>1819</v>
      </c>
    </row>
    <row r="1413" spans="2:51" s="12" customFormat="1" ht="11.25">
      <c r="B1413" s="149"/>
      <c r="D1413" s="150" t="s">
        <v>221</v>
      </c>
      <c r="E1413" s="151" t="s">
        <v>19</v>
      </c>
      <c r="F1413" s="152" t="s">
        <v>1820</v>
      </c>
      <c r="H1413" s="151" t="s">
        <v>19</v>
      </c>
      <c r="I1413" s="153"/>
      <c r="L1413" s="149"/>
      <c r="M1413" s="154"/>
      <c r="T1413" s="155"/>
      <c r="AT1413" s="151" t="s">
        <v>221</v>
      </c>
      <c r="AU1413" s="151" t="s">
        <v>83</v>
      </c>
      <c r="AV1413" s="12" t="s">
        <v>81</v>
      </c>
      <c r="AW1413" s="12" t="s">
        <v>34</v>
      </c>
      <c r="AX1413" s="12" t="s">
        <v>74</v>
      </c>
      <c r="AY1413" s="151" t="s">
        <v>210</v>
      </c>
    </row>
    <row r="1414" spans="2:51" s="13" customFormat="1" ht="11.25">
      <c r="B1414" s="156"/>
      <c r="D1414" s="150" t="s">
        <v>221</v>
      </c>
      <c r="E1414" s="157" t="s">
        <v>19</v>
      </c>
      <c r="F1414" s="158" t="s">
        <v>8</v>
      </c>
      <c r="H1414" s="159">
        <v>15</v>
      </c>
      <c r="I1414" s="160"/>
      <c r="L1414" s="156"/>
      <c r="M1414" s="161"/>
      <c r="T1414" s="162"/>
      <c r="AT1414" s="157" t="s">
        <v>221</v>
      </c>
      <c r="AU1414" s="157" t="s">
        <v>83</v>
      </c>
      <c r="AV1414" s="13" t="s">
        <v>83</v>
      </c>
      <c r="AW1414" s="13" t="s">
        <v>34</v>
      </c>
      <c r="AX1414" s="13" t="s">
        <v>81</v>
      </c>
      <c r="AY1414" s="157" t="s">
        <v>210</v>
      </c>
    </row>
    <row r="1415" spans="2:65" s="1" customFormat="1" ht="16.5" customHeight="1">
      <c r="B1415" s="33"/>
      <c r="C1415" s="177" t="s">
        <v>1821</v>
      </c>
      <c r="D1415" s="177" t="s">
        <v>424</v>
      </c>
      <c r="E1415" s="178" t="s">
        <v>1822</v>
      </c>
      <c r="F1415" s="179" t="s">
        <v>1823</v>
      </c>
      <c r="G1415" s="180" t="s">
        <v>868</v>
      </c>
      <c r="H1415" s="181">
        <v>1</v>
      </c>
      <c r="I1415" s="182"/>
      <c r="J1415" s="183">
        <f>ROUND(I1415*H1415,2)</f>
        <v>0</v>
      </c>
      <c r="K1415" s="179" t="s">
        <v>296</v>
      </c>
      <c r="L1415" s="184"/>
      <c r="M1415" s="185" t="s">
        <v>19</v>
      </c>
      <c r="N1415" s="186" t="s">
        <v>45</v>
      </c>
      <c r="P1415" s="141">
        <f>O1415*H1415</f>
        <v>0</v>
      </c>
      <c r="Q1415" s="141">
        <v>0.012</v>
      </c>
      <c r="R1415" s="141">
        <f>Q1415*H1415</f>
        <v>0.012</v>
      </c>
      <c r="S1415" s="141">
        <v>0</v>
      </c>
      <c r="T1415" s="142">
        <f>S1415*H1415</f>
        <v>0</v>
      </c>
      <c r="AR1415" s="143" t="s">
        <v>498</v>
      </c>
      <c r="AT1415" s="143" t="s">
        <v>424</v>
      </c>
      <c r="AU1415" s="143" t="s">
        <v>83</v>
      </c>
      <c r="AY1415" s="18" t="s">
        <v>210</v>
      </c>
      <c r="BE1415" s="144">
        <f>IF(N1415="základní",J1415,0)</f>
        <v>0</v>
      </c>
      <c r="BF1415" s="144">
        <f>IF(N1415="snížená",J1415,0)</f>
        <v>0</v>
      </c>
      <c r="BG1415" s="144">
        <f>IF(N1415="zákl. přenesená",J1415,0)</f>
        <v>0</v>
      </c>
      <c r="BH1415" s="144">
        <f>IF(N1415="sníž. přenesená",J1415,0)</f>
        <v>0</v>
      </c>
      <c r="BI1415" s="144">
        <f>IF(N1415="nulová",J1415,0)</f>
        <v>0</v>
      </c>
      <c r="BJ1415" s="18" t="s">
        <v>81</v>
      </c>
      <c r="BK1415" s="144">
        <f>ROUND(I1415*H1415,2)</f>
        <v>0</v>
      </c>
      <c r="BL1415" s="18" t="s">
        <v>368</v>
      </c>
      <c r="BM1415" s="143" t="s">
        <v>1824</v>
      </c>
    </row>
    <row r="1416" spans="2:47" s="1" customFormat="1" ht="19.5">
      <c r="B1416" s="33"/>
      <c r="D1416" s="150" t="s">
        <v>1511</v>
      </c>
      <c r="F1416" s="187" t="s">
        <v>1825</v>
      </c>
      <c r="I1416" s="147"/>
      <c r="L1416" s="33"/>
      <c r="M1416" s="148"/>
      <c r="T1416" s="54"/>
      <c r="AT1416" s="18" t="s">
        <v>1511</v>
      </c>
      <c r="AU1416" s="18" t="s">
        <v>83</v>
      </c>
    </row>
    <row r="1417" spans="2:65" s="1" customFormat="1" ht="16.5" customHeight="1">
      <c r="B1417" s="33"/>
      <c r="C1417" s="177" t="s">
        <v>1826</v>
      </c>
      <c r="D1417" s="177" t="s">
        <v>424</v>
      </c>
      <c r="E1417" s="178" t="s">
        <v>1827</v>
      </c>
      <c r="F1417" s="179" t="s">
        <v>1828</v>
      </c>
      <c r="G1417" s="180" t="s">
        <v>868</v>
      </c>
      <c r="H1417" s="181">
        <v>1</v>
      </c>
      <c r="I1417" s="182"/>
      <c r="J1417" s="183">
        <f>ROUND(I1417*H1417,2)</f>
        <v>0</v>
      </c>
      <c r="K1417" s="179" t="s">
        <v>296</v>
      </c>
      <c r="L1417" s="184"/>
      <c r="M1417" s="185" t="s">
        <v>19</v>
      </c>
      <c r="N1417" s="186" t="s">
        <v>45</v>
      </c>
      <c r="P1417" s="141">
        <f>O1417*H1417</f>
        <v>0</v>
      </c>
      <c r="Q1417" s="141">
        <v>0.012</v>
      </c>
      <c r="R1417" s="141">
        <f>Q1417*H1417</f>
        <v>0.012</v>
      </c>
      <c r="S1417" s="141">
        <v>0</v>
      </c>
      <c r="T1417" s="142">
        <f>S1417*H1417</f>
        <v>0</v>
      </c>
      <c r="AR1417" s="143" t="s">
        <v>498</v>
      </c>
      <c r="AT1417" s="143" t="s">
        <v>424</v>
      </c>
      <c r="AU1417" s="143" t="s">
        <v>83</v>
      </c>
      <c r="AY1417" s="18" t="s">
        <v>210</v>
      </c>
      <c r="BE1417" s="144">
        <f>IF(N1417="základní",J1417,0)</f>
        <v>0</v>
      </c>
      <c r="BF1417" s="144">
        <f>IF(N1417="snížená",J1417,0)</f>
        <v>0</v>
      </c>
      <c r="BG1417" s="144">
        <f>IF(N1417="zákl. přenesená",J1417,0)</f>
        <v>0</v>
      </c>
      <c r="BH1417" s="144">
        <f>IF(N1417="sníž. přenesená",J1417,0)</f>
        <v>0</v>
      </c>
      <c r="BI1417" s="144">
        <f>IF(N1417="nulová",J1417,0)</f>
        <v>0</v>
      </c>
      <c r="BJ1417" s="18" t="s">
        <v>81</v>
      </c>
      <c r="BK1417" s="144">
        <f>ROUND(I1417*H1417,2)</f>
        <v>0</v>
      </c>
      <c r="BL1417" s="18" t="s">
        <v>368</v>
      </c>
      <c r="BM1417" s="143" t="s">
        <v>1829</v>
      </c>
    </row>
    <row r="1418" spans="2:47" s="1" customFormat="1" ht="19.5">
      <c r="B1418" s="33"/>
      <c r="D1418" s="150" t="s">
        <v>1511</v>
      </c>
      <c r="F1418" s="187" t="s">
        <v>1825</v>
      </c>
      <c r="I1418" s="147"/>
      <c r="L1418" s="33"/>
      <c r="M1418" s="148"/>
      <c r="T1418" s="54"/>
      <c r="AT1418" s="18" t="s">
        <v>1511</v>
      </c>
      <c r="AU1418" s="18" t="s">
        <v>83</v>
      </c>
    </row>
    <row r="1419" spans="2:65" s="1" customFormat="1" ht="16.5" customHeight="1">
      <c r="B1419" s="33"/>
      <c r="C1419" s="177" t="s">
        <v>1830</v>
      </c>
      <c r="D1419" s="177" t="s">
        <v>424</v>
      </c>
      <c r="E1419" s="178" t="s">
        <v>1831</v>
      </c>
      <c r="F1419" s="179" t="s">
        <v>1832</v>
      </c>
      <c r="G1419" s="180" t="s">
        <v>868</v>
      </c>
      <c r="H1419" s="181">
        <v>1</v>
      </c>
      <c r="I1419" s="182"/>
      <c r="J1419" s="183">
        <f>ROUND(I1419*H1419,2)</f>
        <v>0</v>
      </c>
      <c r="K1419" s="179" t="s">
        <v>296</v>
      </c>
      <c r="L1419" s="184"/>
      <c r="M1419" s="185" t="s">
        <v>19</v>
      </c>
      <c r="N1419" s="186" t="s">
        <v>45</v>
      </c>
      <c r="P1419" s="141">
        <f>O1419*H1419</f>
        <v>0</v>
      </c>
      <c r="Q1419" s="141">
        <v>0.012</v>
      </c>
      <c r="R1419" s="141">
        <f>Q1419*H1419</f>
        <v>0.012</v>
      </c>
      <c r="S1419" s="141">
        <v>0</v>
      </c>
      <c r="T1419" s="142">
        <f>S1419*H1419</f>
        <v>0</v>
      </c>
      <c r="AR1419" s="143" t="s">
        <v>498</v>
      </c>
      <c r="AT1419" s="143" t="s">
        <v>424</v>
      </c>
      <c r="AU1419" s="143" t="s">
        <v>83</v>
      </c>
      <c r="AY1419" s="18" t="s">
        <v>210</v>
      </c>
      <c r="BE1419" s="144">
        <f>IF(N1419="základní",J1419,0)</f>
        <v>0</v>
      </c>
      <c r="BF1419" s="144">
        <f>IF(N1419="snížená",J1419,0)</f>
        <v>0</v>
      </c>
      <c r="BG1419" s="144">
        <f>IF(N1419="zákl. přenesená",J1419,0)</f>
        <v>0</v>
      </c>
      <c r="BH1419" s="144">
        <f>IF(N1419="sníž. přenesená",J1419,0)</f>
        <v>0</v>
      </c>
      <c r="BI1419" s="144">
        <f>IF(N1419="nulová",J1419,0)</f>
        <v>0</v>
      </c>
      <c r="BJ1419" s="18" t="s">
        <v>81</v>
      </c>
      <c r="BK1419" s="144">
        <f>ROUND(I1419*H1419,2)</f>
        <v>0</v>
      </c>
      <c r="BL1419" s="18" t="s">
        <v>368</v>
      </c>
      <c r="BM1419" s="143" t="s">
        <v>1833</v>
      </c>
    </row>
    <row r="1420" spans="2:47" s="1" customFormat="1" ht="19.5">
      <c r="B1420" s="33"/>
      <c r="D1420" s="150" t="s">
        <v>1511</v>
      </c>
      <c r="F1420" s="187" t="s">
        <v>1825</v>
      </c>
      <c r="I1420" s="147"/>
      <c r="L1420" s="33"/>
      <c r="M1420" s="148"/>
      <c r="T1420" s="54"/>
      <c r="AT1420" s="18" t="s">
        <v>1511</v>
      </c>
      <c r="AU1420" s="18" t="s">
        <v>83</v>
      </c>
    </row>
    <row r="1421" spans="2:65" s="1" customFormat="1" ht="16.5" customHeight="1">
      <c r="B1421" s="33"/>
      <c r="C1421" s="177" t="s">
        <v>1834</v>
      </c>
      <c r="D1421" s="177" t="s">
        <v>424</v>
      </c>
      <c r="E1421" s="178" t="s">
        <v>1835</v>
      </c>
      <c r="F1421" s="179" t="s">
        <v>1836</v>
      </c>
      <c r="G1421" s="180" t="s">
        <v>868</v>
      </c>
      <c r="H1421" s="181">
        <v>1</v>
      </c>
      <c r="I1421" s="182"/>
      <c r="J1421" s="183">
        <f>ROUND(I1421*H1421,2)</f>
        <v>0</v>
      </c>
      <c r="K1421" s="179" t="s">
        <v>296</v>
      </c>
      <c r="L1421" s="184"/>
      <c r="M1421" s="185" t="s">
        <v>19</v>
      </c>
      <c r="N1421" s="186" t="s">
        <v>45</v>
      </c>
      <c r="P1421" s="141">
        <f>O1421*H1421</f>
        <v>0</v>
      </c>
      <c r="Q1421" s="141">
        <v>0.012</v>
      </c>
      <c r="R1421" s="141">
        <f>Q1421*H1421</f>
        <v>0.012</v>
      </c>
      <c r="S1421" s="141">
        <v>0</v>
      </c>
      <c r="T1421" s="142">
        <f>S1421*H1421</f>
        <v>0</v>
      </c>
      <c r="AR1421" s="143" t="s">
        <v>498</v>
      </c>
      <c r="AT1421" s="143" t="s">
        <v>424</v>
      </c>
      <c r="AU1421" s="143" t="s">
        <v>83</v>
      </c>
      <c r="AY1421" s="18" t="s">
        <v>210</v>
      </c>
      <c r="BE1421" s="144">
        <f>IF(N1421="základní",J1421,0)</f>
        <v>0</v>
      </c>
      <c r="BF1421" s="144">
        <f>IF(N1421="snížená",J1421,0)</f>
        <v>0</v>
      </c>
      <c r="BG1421" s="144">
        <f>IF(N1421="zákl. přenesená",J1421,0)</f>
        <v>0</v>
      </c>
      <c r="BH1421" s="144">
        <f>IF(N1421="sníž. přenesená",J1421,0)</f>
        <v>0</v>
      </c>
      <c r="BI1421" s="144">
        <f>IF(N1421="nulová",J1421,0)</f>
        <v>0</v>
      </c>
      <c r="BJ1421" s="18" t="s">
        <v>81</v>
      </c>
      <c r="BK1421" s="144">
        <f>ROUND(I1421*H1421,2)</f>
        <v>0</v>
      </c>
      <c r="BL1421" s="18" t="s">
        <v>368</v>
      </c>
      <c r="BM1421" s="143" t="s">
        <v>1837</v>
      </c>
    </row>
    <row r="1422" spans="2:47" s="1" customFormat="1" ht="19.5">
      <c r="B1422" s="33"/>
      <c r="D1422" s="150" t="s">
        <v>1511</v>
      </c>
      <c r="F1422" s="187" t="s">
        <v>1825</v>
      </c>
      <c r="I1422" s="147"/>
      <c r="L1422" s="33"/>
      <c r="M1422" s="148"/>
      <c r="T1422" s="54"/>
      <c r="AT1422" s="18" t="s">
        <v>1511</v>
      </c>
      <c r="AU1422" s="18" t="s">
        <v>83</v>
      </c>
    </row>
    <row r="1423" spans="2:65" s="1" customFormat="1" ht="16.5" customHeight="1">
      <c r="B1423" s="33"/>
      <c r="C1423" s="177" t="s">
        <v>1838</v>
      </c>
      <c r="D1423" s="177" t="s">
        <v>424</v>
      </c>
      <c r="E1423" s="178" t="s">
        <v>1839</v>
      </c>
      <c r="F1423" s="179" t="s">
        <v>1840</v>
      </c>
      <c r="G1423" s="180" t="s">
        <v>868</v>
      </c>
      <c r="H1423" s="181">
        <v>1</v>
      </c>
      <c r="I1423" s="182"/>
      <c r="J1423" s="183">
        <f>ROUND(I1423*H1423,2)</f>
        <v>0</v>
      </c>
      <c r="K1423" s="179" t="s">
        <v>296</v>
      </c>
      <c r="L1423" s="184"/>
      <c r="M1423" s="185" t="s">
        <v>19</v>
      </c>
      <c r="N1423" s="186" t="s">
        <v>45</v>
      </c>
      <c r="P1423" s="141">
        <f>O1423*H1423</f>
        <v>0</v>
      </c>
      <c r="Q1423" s="141">
        <v>0.012</v>
      </c>
      <c r="R1423" s="141">
        <f>Q1423*H1423</f>
        <v>0.012</v>
      </c>
      <c r="S1423" s="141">
        <v>0</v>
      </c>
      <c r="T1423" s="142">
        <f>S1423*H1423</f>
        <v>0</v>
      </c>
      <c r="AR1423" s="143" t="s">
        <v>498</v>
      </c>
      <c r="AT1423" s="143" t="s">
        <v>424</v>
      </c>
      <c r="AU1423" s="143" t="s">
        <v>83</v>
      </c>
      <c r="AY1423" s="18" t="s">
        <v>210</v>
      </c>
      <c r="BE1423" s="144">
        <f>IF(N1423="základní",J1423,0)</f>
        <v>0</v>
      </c>
      <c r="BF1423" s="144">
        <f>IF(N1423="snížená",J1423,0)</f>
        <v>0</v>
      </c>
      <c r="BG1423" s="144">
        <f>IF(N1423="zákl. přenesená",J1423,0)</f>
        <v>0</v>
      </c>
      <c r="BH1423" s="144">
        <f>IF(N1423="sníž. přenesená",J1423,0)</f>
        <v>0</v>
      </c>
      <c r="BI1423" s="144">
        <f>IF(N1423="nulová",J1423,0)</f>
        <v>0</v>
      </c>
      <c r="BJ1423" s="18" t="s">
        <v>81</v>
      </c>
      <c r="BK1423" s="144">
        <f>ROUND(I1423*H1423,2)</f>
        <v>0</v>
      </c>
      <c r="BL1423" s="18" t="s">
        <v>368</v>
      </c>
      <c r="BM1423" s="143" t="s">
        <v>1841</v>
      </c>
    </row>
    <row r="1424" spans="2:47" s="1" customFormat="1" ht="19.5">
      <c r="B1424" s="33"/>
      <c r="D1424" s="150" t="s">
        <v>1511</v>
      </c>
      <c r="F1424" s="187" t="s">
        <v>1825</v>
      </c>
      <c r="I1424" s="147"/>
      <c r="L1424" s="33"/>
      <c r="M1424" s="148"/>
      <c r="T1424" s="54"/>
      <c r="AT1424" s="18" t="s">
        <v>1511</v>
      </c>
      <c r="AU1424" s="18" t="s">
        <v>83</v>
      </c>
    </row>
    <row r="1425" spans="2:65" s="1" customFormat="1" ht="16.5" customHeight="1">
      <c r="B1425" s="33"/>
      <c r="C1425" s="177" t="s">
        <v>1842</v>
      </c>
      <c r="D1425" s="177" t="s">
        <v>424</v>
      </c>
      <c r="E1425" s="178" t="s">
        <v>1843</v>
      </c>
      <c r="F1425" s="179" t="s">
        <v>1844</v>
      </c>
      <c r="G1425" s="180" t="s">
        <v>868</v>
      </c>
      <c r="H1425" s="181">
        <v>1</v>
      </c>
      <c r="I1425" s="182"/>
      <c r="J1425" s="183">
        <f>ROUND(I1425*H1425,2)</f>
        <v>0</v>
      </c>
      <c r="K1425" s="179" t="s">
        <v>296</v>
      </c>
      <c r="L1425" s="184"/>
      <c r="M1425" s="185" t="s">
        <v>19</v>
      </c>
      <c r="N1425" s="186" t="s">
        <v>45</v>
      </c>
      <c r="P1425" s="141">
        <f>O1425*H1425</f>
        <v>0</v>
      </c>
      <c r="Q1425" s="141">
        <v>0.012</v>
      </c>
      <c r="R1425" s="141">
        <f>Q1425*H1425</f>
        <v>0.012</v>
      </c>
      <c r="S1425" s="141">
        <v>0</v>
      </c>
      <c r="T1425" s="142">
        <f>S1425*H1425</f>
        <v>0</v>
      </c>
      <c r="AR1425" s="143" t="s">
        <v>498</v>
      </c>
      <c r="AT1425" s="143" t="s">
        <v>424</v>
      </c>
      <c r="AU1425" s="143" t="s">
        <v>83</v>
      </c>
      <c r="AY1425" s="18" t="s">
        <v>210</v>
      </c>
      <c r="BE1425" s="144">
        <f>IF(N1425="základní",J1425,0)</f>
        <v>0</v>
      </c>
      <c r="BF1425" s="144">
        <f>IF(N1425="snížená",J1425,0)</f>
        <v>0</v>
      </c>
      <c r="BG1425" s="144">
        <f>IF(N1425="zákl. přenesená",J1425,0)</f>
        <v>0</v>
      </c>
      <c r="BH1425" s="144">
        <f>IF(N1425="sníž. přenesená",J1425,0)</f>
        <v>0</v>
      </c>
      <c r="BI1425" s="144">
        <f>IF(N1425="nulová",J1425,0)</f>
        <v>0</v>
      </c>
      <c r="BJ1425" s="18" t="s">
        <v>81</v>
      </c>
      <c r="BK1425" s="144">
        <f>ROUND(I1425*H1425,2)</f>
        <v>0</v>
      </c>
      <c r="BL1425" s="18" t="s">
        <v>368</v>
      </c>
      <c r="BM1425" s="143" t="s">
        <v>1845</v>
      </c>
    </row>
    <row r="1426" spans="2:47" s="1" customFormat="1" ht="19.5">
      <c r="B1426" s="33"/>
      <c r="D1426" s="150" t="s">
        <v>1511</v>
      </c>
      <c r="F1426" s="187" t="s">
        <v>1846</v>
      </c>
      <c r="I1426" s="147"/>
      <c r="L1426" s="33"/>
      <c r="M1426" s="148"/>
      <c r="T1426" s="54"/>
      <c r="AT1426" s="18" t="s">
        <v>1511</v>
      </c>
      <c r="AU1426" s="18" t="s">
        <v>83</v>
      </c>
    </row>
    <row r="1427" spans="2:65" s="1" customFormat="1" ht="16.5" customHeight="1">
      <c r="B1427" s="33"/>
      <c r="C1427" s="177" t="s">
        <v>1847</v>
      </c>
      <c r="D1427" s="177" t="s">
        <v>424</v>
      </c>
      <c r="E1427" s="178" t="s">
        <v>1848</v>
      </c>
      <c r="F1427" s="179" t="s">
        <v>1849</v>
      </c>
      <c r="G1427" s="180" t="s">
        <v>868</v>
      </c>
      <c r="H1427" s="181">
        <v>1</v>
      </c>
      <c r="I1427" s="182"/>
      <c r="J1427" s="183">
        <f>ROUND(I1427*H1427,2)</f>
        <v>0</v>
      </c>
      <c r="K1427" s="179" t="s">
        <v>296</v>
      </c>
      <c r="L1427" s="184"/>
      <c r="M1427" s="185" t="s">
        <v>19</v>
      </c>
      <c r="N1427" s="186" t="s">
        <v>45</v>
      </c>
      <c r="P1427" s="141">
        <f>O1427*H1427</f>
        <v>0</v>
      </c>
      <c r="Q1427" s="141">
        <v>0.012</v>
      </c>
      <c r="R1427" s="141">
        <f>Q1427*H1427</f>
        <v>0.012</v>
      </c>
      <c r="S1427" s="141">
        <v>0</v>
      </c>
      <c r="T1427" s="142">
        <f>S1427*H1427</f>
        <v>0</v>
      </c>
      <c r="AR1427" s="143" t="s">
        <v>498</v>
      </c>
      <c r="AT1427" s="143" t="s">
        <v>424</v>
      </c>
      <c r="AU1427" s="143" t="s">
        <v>83</v>
      </c>
      <c r="AY1427" s="18" t="s">
        <v>210</v>
      </c>
      <c r="BE1427" s="144">
        <f>IF(N1427="základní",J1427,0)</f>
        <v>0</v>
      </c>
      <c r="BF1427" s="144">
        <f>IF(N1427="snížená",J1427,0)</f>
        <v>0</v>
      </c>
      <c r="BG1427" s="144">
        <f>IF(N1427="zákl. přenesená",J1427,0)</f>
        <v>0</v>
      </c>
      <c r="BH1427" s="144">
        <f>IF(N1427="sníž. přenesená",J1427,0)</f>
        <v>0</v>
      </c>
      <c r="BI1427" s="144">
        <f>IF(N1427="nulová",J1427,0)</f>
        <v>0</v>
      </c>
      <c r="BJ1427" s="18" t="s">
        <v>81</v>
      </c>
      <c r="BK1427" s="144">
        <f>ROUND(I1427*H1427,2)</f>
        <v>0</v>
      </c>
      <c r="BL1427" s="18" t="s">
        <v>368</v>
      </c>
      <c r="BM1427" s="143" t="s">
        <v>1850</v>
      </c>
    </row>
    <row r="1428" spans="2:47" s="1" customFormat="1" ht="29.25">
      <c r="B1428" s="33"/>
      <c r="D1428" s="150" t="s">
        <v>1511</v>
      </c>
      <c r="F1428" s="187" t="s">
        <v>1851</v>
      </c>
      <c r="I1428" s="147"/>
      <c r="L1428" s="33"/>
      <c r="M1428" s="148"/>
      <c r="T1428" s="54"/>
      <c r="AT1428" s="18" t="s">
        <v>1511</v>
      </c>
      <c r="AU1428" s="18" t="s">
        <v>83</v>
      </c>
    </row>
    <row r="1429" spans="2:65" s="1" customFormat="1" ht="16.5" customHeight="1">
      <c r="B1429" s="33"/>
      <c r="C1429" s="177" t="s">
        <v>1852</v>
      </c>
      <c r="D1429" s="177" t="s">
        <v>424</v>
      </c>
      <c r="E1429" s="178" t="s">
        <v>1853</v>
      </c>
      <c r="F1429" s="179" t="s">
        <v>1854</v>
      </c>
      <c r="G1429" s="180" t="s">
        <v>868</v>
      </c>
      <c r="H1429" s="181">
        <v>1</v>
      </c>
      <c r="I1429" s="182"/>
      <c r="J1429" s="183">
        <f>ROUND(I1429*H1429,2)</f>
        <v>0</v>
      </c>
      <c r="K1429" s="179" t="s">
        <v>296</v>
      </c>
      <c r="L1429" s="184"/>
      <c r="M1429" s="185" t="s">
        <v>19</v>
      </c>
      <c r="N1429" s="186" t="s">
        <v>45</v>
      </c>
      <c r="P1429" s="141">
        <f>O1429*H1429</f>
        <v>0</v>
      </c>
      <c r="Q1429" s="141">
        <v>0.012</v>
      </c>
      <c r="R1429" s="141">
        <f>Q1429*H1429</f>
        <v>0.012</v>
      </c>
      <c r="S1429" s="141">
        <v>0</v>
      </c>
      <c r="T1429" s="142">
        <f>S1429*H1429</f>
        <v>0</v>
      </c>
      <c r="AR1429" s="143" t="s">
        <v>498</v>
      </c>
      <c r="AT1429" s="143" t="s">
        <v>424</v>
      </c>
      <c r="AU1429" s="143" t="s">
        <v>83</v>
      </c>
      <c r="AY1429" s="18" t="s">
        <v>210</v>
      </c>
      <c r="BE1429" s="144">
        <f>IF(N1429="základní",J1429,0)</f>
        <v>0</v>
      </c>
      <c r="BF1429" s="144">
        <f>IF(N1429="snížená",J1429,0)</f>
        <v>0</v>
      </c>
      <c r="BG1429" s="144">
        <f>IF(N1429="zákl. přenesená",J1429,0)</f>
        <v>0</v>
      </c>
      <c r="BH1429" s="144">
        <f>IF(N1429="sníž. přenesená",J1429,0)</f>
        <v>0</v>
      </c>
      <c r="BI1429" s="144">
        <f>IF(N1429="nulová",J1429,0)</f>
        <v>0</v>
      </c>
      <c r="BJ1429" s="18" t="s">
        <v>81</v>
      </c>
      <c r="BK1429" s="144">
        <f>ROUND(I1429*H1429,2)</f>
        <v>0</v>
      </c>
      <c r="BL1429" s="18" t="s">
        <v>368</v>
      </c>
      <c r="BM1429" s="143" t="s">
        <v>1855</v>
      </c>
    </row>
    <row r="1430" spans="2:47" s="1" customFormat="1" ht="29.25">
      <c r="B1430" s="33"/>
      <c r="D1430" s="150" t="s">
        <v>1511</v>
      </c>
      <c r="F1430" s="187" t="s">
        <v>1856</v>
      </c>
      <c r="I1430" s="147"/>
      <c r="L1430" s="33"/>
      <c r="M1430" s="148"/>
      <c r="T1430" s="54"/>
      <c r="AT1430" s="18" t="s">
        <v>1511</v>
      </c>
      <c r="AU1430" s="18" t="s">
        <v>83</v>
      </c>
    </row>
    <row r="1431" spans="2:65" s="1" customFormat="1" ht="16.5" customHeight="1">
      <c r="B1431" s="33"/>
      <c r="C1431" s="177" t="s">
        <v>1857</v>
      </c>
      <c r="D1431" s="177" t="s">
        <v>424</v>
      </c>
      <c r="E1431" s="178" t="s">
        <v>1858</v>
      </c>
      <c r="F1431" s="179" t="s">
        <v>1859</v>
      </c>
      <c r="G1431" s="180" t="s">
        <v>868</v>
      </c>
      <c r="H1431" s="181">
        <v>1</v>
      </c>
      <c r="I1431" s="182"/>
      <c r="J1431" s="183">
        <f>ROUND(I1431*H1431,2)</f>
        <v>0</v>
      </c>
      <c r="K1431" s="179" t="s">
        <v>296</v>
      </c>
      <c r="L1431" s="184"/>
      <c r="M1431" s="185" t="s">
        <v>19</v>
      </c>
      <c r="N1431" s="186" t="s">
        <v>45</v>
      </c>
      <c r="P1431" s="141">
        <f>O1431*H1431</f>
        <v>0</v>
      </c>
      <c r="Q1431" s="141">
        <v>0.012</v>
      </c>
      <c r="R1431" s="141">
        <f>Q1431*H1431</f>
        <v>0.012</v>
      </c>
      <c r="S1431" s="141">
        <v>0</v>
      </c>
      <c r="T1431" s="142">
        <f>S1431*H1431</f>
        <v>0</v>
      </c>
      <c r="AR1431" s="143" t="s">
        <v>498</v>
      </c>
      <c r="AT1431" s="143" t="s">
        <v>424</v>
      </c>
      <c r="AU1431" s="143" t="s">
        <v>83</v>
      </c>
      <c r="AY1431" s="18" t="s">
        <v>210</v>
      </c>
      <c r="BE1431" s="144">
        <f>IF(N1431="základní",J1431,0)</f>
        <v>0</v>
      </c>
      <c r="BF1431" s="144">
        <f>IF(N1431="snížená",J1431,0)</f>
        <v>0</v>
      </c>
      <c r="BG1431" s="144">
        <f>IF(N1431="zákl. přenesená",J1431,0)</f>
        <v>0</v>
      </c>
      <c r="BH1431" s="144">
        <f>IF(N1431="sníž. přenesená",J1431,0)</f>
        <v>0</v>
      </c>
      <c r="BI1431" s="144">
        <f>IF(N1431="nulová",J1431,0)</f>
        <v>0</v>
      </c>
      <c r="BJ1431" s="18" t="s">
        <v>81</v>
      </c>
      <c r="BK1431" s="144">
        <f>ROUND(I1431*H1431,2)</f>
        <v>0</v>
      </c>
      <c r="BL1431" s="18" t="s">
        <v>368</v>
      </c>
      <c r="BM1431" s="143" t="s">
        <v>1860</v>
      </c>
    </row>
    <row r="1432" spans="2:47" s="1" customFormat="1" ht="19.5">
      <c r="B1432" s="33"/>
      <c r="D1432" s="150" t="s">
        <v>1511</v>
      </c>
      <c r="F1432" s="187" t="s">
        <v>1825</v>
      </c>
      <c r="I1432" s="147"/>
      <c r="L1432" s="33"/>
      <c r="M1432" s="148"/>
      <c r="T1432" s="54"/>
      <c r="AT1432" s="18" t="s">
        <v>1511</v>
      </c>
      <c r="AU1432" s="18" t="s">
        <v>83</v>
      </c>
    </row>
    <row r="1433" spans="2:65" s="1" customFormat="1" ht="16.5" customHeight="1">
      <c r="B1433" s="33"/>
      <c r="C1433" s="177" t="s">
        <v>1861</v>
      </c>
      <c r="D1433" s="177" t="s">
        <v>424</v>
      </c>
      <c r="E1433" s="178" t="s">
        <v>1862</v>
      </c>
      <c r="F1433" s="179" t="s">
        <v>1863</v>
      </c>
      <c r="G1433" s="180" t="s">
        <v>868</v>
      </c>
      <c r="H1433" s="181">
        <v>1</v>
      </c>
      <c r="I1433" s="182"/>
      <c r="J1433" s="183">
        <f>ROUND(I1433*H1433,2)</f>
        <v>0</v>
      </c>
      <c r="K1433" s="179" t="s">
        <v>296</v>
      </c>
      <c r="L1433" s="184"/>
      <c r="M1433" s="185" t="s">
        <v>19</v>
      </c>
      <c r="N1433" s="186" t="s">
        <v>45</v>
      </c>
      <c r="P1433" s="141">
        <f>O1433*H1433</f>
        <v>0</v>
      </c>
      <c r="Q1433" s="141">
        <v>0.012</v>
      </c>
      <c r="R1433" s="141">
        <f>Q1433*H1433</f>
        <v>0.012</v>
      </c>
      <c r="S1433" s="141">
        <v>0</v>
      </c>
      <c r="T1433" s="142">
        <f>S1433*H1433</f>
        <v>0</v>
      </c>
      <c r="AR1433" s="143" t="s">
        <v>498</v>
      </c>
      <c r="AT1433" s="143" t="s">
        <v>424</v>
      </c>
      <c r="AU1433" s="143" t="s">
        <v>83</v>
      </c>
      <c r="AY1433" s="18" t="s">
        <v>210</v>
      </c>
      <c r="BE1433" s="144">
        <f>IF(N1433="základní",J1433,0)</f>
        <v>0</v>
      </c>
      <c r="BF1433" s="144">
        <f>IF(N1433="snížená",J1433,0)</f>
        <v>0</v>
      </c>
      <c r="BG1433" s="144">
        <f>IF(N1433="zákl. přenesená",J1433,0)</f>
        <v>0</v>
      </c>
      <c r="BH1433" s="144">
        <f>IF(N1433="sníž. přenesená",J1433,0)</f>
        <v>0</v>
      </c>
      <c r="BI1433" s="144">
        <f>IF(N1433="nulová",J1433,0)</f>
        <v>0</v>
      </c>
      <c r="BJ1433" s="18" t="s">
        <v>81</v>
      </c>
      <c r="BK1433" s="144">
        <f>ROUND(I1433*H1433,2)</f>
        <v>0</v>
      </c>
      <c r="BL1433" s="18" t="s">
        <v>368</v>
      </c>
      <c r="BM1433" s="143" t="s">
        <v>1864</v>
      </c>
    </row>
    <row r="1434" spans="2:47" s="1" customFormat="1" ht="19.5">
      <c r="B1434" s="33"/>
      <c r="D1434" s="150" t="s">
        <v>1511</v>
      </c>
      <c r="F1434" s="187" t="s">
        <v>1825</v>
      </c>
      <c r="I1434" s="147"/>
      <c r="L1434" s="33"/>
      <c r="M1434" s="148"/>
      <c r="T1434" s="54"/>
      <c r="AT1434" s="18" t="s">
        <v>1511</v>
      </c>
      <c r="AU1434" s="18" t="s">
        <v>83</v>
      </c>
    </row>
    <row r="1435" spans="2:65" s="1" customFormat="1" ht="16.5" customHeight="1">
      <c r="B1435" s="33"/>
      <c r="C1435" s="177" t="s">
        <v>1865</v>
      </c>
      <c r="D1435" s="177" t="s">
        <v>424</v>
      </c>
      <c r="E1435" s="178" t="s">
        <v>1866</v>
      </c>
      <c r="F1435" s="179" t="s">
        <v>1867</v>
      </c>
      <c r="G1435" s="180" t="s">
        <v>868</v>
      </c>
      <c r="H1435" s="181">
        <v>1</v>
      </c>
      <c r="I1435" s="182"/>
      <c r="J1435" s="183">
        <f>ROUND(I1435*H1435,2)</f>
        <v>0</v>
      </c>
      <c r="K1435" s="179" t="s">
        <v>296</v>
      </c>
      <c r="L1435" s="184"/>
      <c r="M1435" s="185" t="s">
        <v>19</v>
      </c>
      <c r="N1435" s="186" t="s">
        <v>45</v>
      </c>
      <c r="P1435" s="141">
        <f>O1435*H1435</f>
        <v>0</v>
      </c>
      <c r="Q1435" s="141">
        <v>0.012</v>
      </c>
      <c r="R1435" s="141">
        <f>Q1435*H1435</f>
        <v>0.012</v>
      </c>
      <c r="S1435" s="141">
        <v>0</v>
      </c>
      <c r="T1435" s="142">
        <f>S1435*H1435</f>
        <v>0</v>
      </c>
      <c r="AR1435" s="143" t="s">
        <v>498</v>
      </c>
      <c r="AT1435" s="143" t="s">
        <v>424</v>
      </c>
      <c r="AU1435" s="143" t="s">
        <v>83</v>
      </c>
      <c r="AY1435" s="18" t="s">
        <v>210</v>
      </c>
      <c r="BE1435" s="144">
        <f>IF(N1435="základní",J1435,0)</f>
        <v>0</v>
      </c>
      <c r="BF1435" s="144">
        <f>IF(N1435="snížená",J1435,0)</f>
        <v>0</v>
      </c>
      <c r="BG1435" s="144">
        <f>IF(N1435="zákl. přenesená",J1435,0)</f>
        <v>0</v>
      </c>
      <c r="BH1435" s="144">
        <f>IF(N1435="sníž. přenesená",J1435,0)</f>
        <v>0</v>
      </c>
      <c r="BI1435" s="144">
        <f>IF(N1435="nulová",J1435,0)</f>
        <v>0</v>
      </c>
      <c r="BJ1435" s="18" t="s">
        <v>81</v>
      </c>
      <c r="BK1435" s="144">
        <f>ROUND(I1435*H1435,2)</f>
        <v>0</v>
      </c>
      <c r="BL1435" s="18" t="s">
        <v>368</v>
      </c>
      <c r="BM1435" s="143" t="s">
        <v>1868</v>
      </c>
    </row>
    <row r="1436" spans="2:47" s="1" customFormat="1" ht="19.5">
      <c r="B1436" s="33"/>
      <c r="D1436" s="150" t="s">
        <v>1511</v>
      </c>
      <c r="F1436" s="187" t="s">
        <v>1825</v>
      </c>
      <c r="I1436" s="147"/>
      <c r="L1436" s="33"/>
      <c r="M1436" s="148"/>
      <c r="T1436" s="54"/>
      <c r="AT1436" s="18" t="s">
        <v>1511</v>
      </c>
      <c r="AU1436" s="18" t="s">
        <v>83</v>
      </c>
    </row>
    <row r="1437" spans="2:65" s="1" customFormat="1" ht="16.5" customHeight="1">
      <c r="B1437" s="33"/>
      <c r="C1437" s="177" t="s">
        <v>1869</v>
      </c>
      <c r="D1437" s="177" t="s">
        <v>424</v>
      </c>
      <c r="E1437" s="178" t="s">
        <v>1870</v>
      </c>
      <c r="F1437" s="179" t="s">
        <v>1871</v>
      </c>
      <c r="G1437" s="180" t="s">
        <v>868</v>
      </c>
      <c r="H1437" s="181">
        <v>1</v>
      </c>
      <c r="I1437" s="182"/>
      <c r="J1437" s="183">
        <f>ROUND(I1437*H1437,2)</f>
        <v>0</v>
      </c>
      <c r="K1437" s="179" t="s">
        <v>296</v>
      </c>
      <c r="L1437" s="184"/>
      <c r="M1437" s="185" t="s">
        <v>19</v>
      </c>
      <c r="N1437" s="186" t="s">
        <v>45</v>
      </c>
      <c r="P1437" s="141">
        <f>O1437*H1437</f>
        <v>0</v>
      </c>
      <c r="Q1437" s="141">
        <v>0.012</v>
      </c>
      <c r="R1437" s="141">
        <f>Q1437*H1437</f>
        <v>0.012</v>
      </c>
      <c r="S1437" s="141">
        <v>0</v>
      </c>
      <c r="T1437" s="142">
        <f>S1437*H1437</f>
        <v>0</v>
      </c>
      <c r="AR1437" s="143" t="s">
        <v>498</v>
      </c>
      <c r="AT1437" s="143" t="s">
        <v>424</v>
      </c>
      <c r="AU1437" s="143" t="s">
        <v>83</v>
      </c>
      <c r="AY1437" s="18" t="s">
        <v>210</v>
      </c>
      <c r="BE1437" s="144">
        <f>IF(N1437="základní",J1437,0)</f>
        <v>0</v>
      </c>
      <c r="BF1437" s="144">
        <f>IF(N1437="snížená",J1437,0)</f>
        <v>0</v>
      </c>
      <c r="BG1437" s="144">
        <f>IF(N1437="zákl. přenesená",J1437,0)</f>
        <v>0</v>
      </c>
      <c r="BH1437" s="144">
        <f>IF(N1437="sníž. přenesená",J1437,0)</f>
        <v>0</v>
      </c>
      <c r="BI1437" s="144">
        <f>IF(N1437="nulová",J1437,0)</f>
        <v>0</v>
      </c>
      <c r="BJ1437" s="18" t="s">
        <v>81</v>
      </c>
      <c r="BK1437" s="144">
        <f>ROUND(I1437*H1437,2)</f>
        <v>0</v>
      </c>
      <c r="BL1437" s="18" t="s">
        <v>368</v>
      </c>
      <c r="BM1437" s="143" t="s">
        <v>1872</v>
      </c>
    </row>
    <row r="1438" spans="2:47" s="1" customFormat="1" ht="19.5">
      <c r="B1438" s="33"/>
      <c r="D1438" s="150" t="s">
        <v>1511</v>
      </c>
      <c r="F1438" s="187" t="s">
        <v>1873</v>
      </c>
      <c r="I1438" s="147"/>
      <c r="L1438" s="33"/>
      <c r="M1438" s="148"/>
      <c r="T1438" s="54"/>
      <c r="AT1438" s="18" t="s">
        <v>1511</v>
      </c>
      <c r="AU1438" s="18" t="s">
        <v>83</v>
      </c>
    </row>
    <row r="1439" spans="2:65" s="1" customFormat="1" ht="16.5" customHeight="1">
      <c r="B1439" s="33"/>
      <c r="C1439" s="177" t="s">
        <v>1874</v>
      </c>
      <c r="D1439" s="177" t="s">
        <v>424</v>
      </c>
      <c r="E1439" s="178" t="s">
        <v>1875</v>
      </c>
      <c r="F1439" s="179" t="s">
        <v>1876</v>
      </c>
      <c r="G1439" s="180" t="s">
        <v>868</v>
      </c>
      <c r="H1439" s="181">
        <v>1</v>
      </c>
      <c r="I1439" s="182"/>
      <c r="J1439" s="183">
        <f>ROUND(I1439*H1439,2)</f>
        <v>0</v>
      </c>
      <c r="K1439" s="179" t="s">
        <v>296</v>
      </c>
      <c r="L1439" s="184"/>
      <c r="M1439" s="185" t="s">
        <v>19</v>
      </c>
      <c r="N1439" s="186" t="s">
        <v>45</v>
      </c>
      <c r="P1439" s="141">
        <f>O1439*H1439</f>
        <v>0</v>
      </c>
      <c r="Q1439" s="141">
        <v>0.012</v>
      </c>
      <c r="R1439" s="141">
        <f>Q1439*H1439</f>
        <v>0.012</v>
      </c>
      <c r="S1439" s="141">
        <v>0</v>
      </c>
      <c r="T1439" s="142">
        <f>S1439*H1439</f>
        <v>0</v>
      </c>
      <c r="AR1439" s="143" t="s">
        <v>498</v>
      </c>
      <c r="AT1439" s="143" t="s">
        <v>424</v>
      </c>
      <c r="AU1439" s="143" t="s">
        <v>83</v>
      </c>
      <c r="AY1439" s="18" t="s">
        <v>210</v>
      </c>
      <c r="BE1439" s="144">
        <f>IF(N1439="základní",J1439,0)</f>
        <v>0</v>
      </c>
      <c r="BF1439" s="144">
        <f>IF(N1439="snížená",J1439,0)</f>
        <v>0</v>
      </c>
      <c r="BG1439" s="144">
        <f>IF(N1439="zákl. přenesená",J1439,0)</f>
        <v>0</v>
      </c>
      <c r="BH1439" s="144">
        <f>IF(N1439="sníž. přenesená",J1439,0)</f>
        <v>0</v>
      </c>
      <c r="BI1439" s="144">
        <f>IF(N1439="nulová",J1439,0)</f>
        <v>0</v>
      </c>
      <c r="BJ1439" s="18" t="s">
        <v>81</v>
      </c>
      <c r="BK1439" s="144">
        <f>ROUND(I1439*H1439,2)</f>
        <v>0</v>
      </c>
      <c r="BL1439" s="18" t="s">
        <v>368</v>
      </c>
      <c r="BM1439" s="143" t="s">
        <v>1877</v>
      </c>
    </row>
    <row r="1440" spans="2:47" s="1" customFormat="1" ht="19.5">
      <c r="B1440" s="33"/>
      <c r="D1440" s="150" t="s">
        <v>1511</v>
      </c>
      <c r="F1440" s="187" t="s">
        <v>1825</v>
      </c>
      <c r="I1440" s="147"/>
      <c r="L1440" s="33"/>
      <c r="M1440" s="148"/>
      <c r="T1440" s="54"/>
      <c r="AT1440" s="18" t="s">
        <v>1511</v>
      </c>
      <c r="AU1440" s="18" t="s">
        <v>83</v>
      </c>
    </row>
    <row r="1441" spans="2:65" s="1" customFormat="1" ht="16.5" customHeight="1">
      <c r="B1441" s="33"/>
      <c r="C1441" s="177" t="s">
        <v>1878</v>
      </c>
      <c r="D1441" s="177" t="s">
        <v>424</v>
      </c>
      <c r="E1441" s="178" t="s">
        <v>1879</v>
      </c>
      <c r="F1441" s="179" t="s">
        <v>1880</v>
      </c>
      <c r="G1441" s="180" t="s">
        <v>868</v>
      </c>
      <c r="H1441" s="181">
        <v>1</v>
      </c>
      <c r="I1441" s="182"/>
      <c r="J1441" s="183">
        <f>ROUND(I1441*H1441,2)</f>
        <v>0</v>
      </c>
      <c r="K1441" s="179" t="s">
        <v>296</v>
      </c>
      <c r="L1441" s="184"/>
      <c r="M1441" s="185" t="s">
        <v>19</v>
      </c>
      <c r="N1441" s="186" t="s">
        <v>45</v>
      </c>
      <c r="P1441" s="141">
        <f>O1441*H1441</f>
        <v>0</v>
      </c>
      <c r="Q1441" s="141">
        <v>0.012</v>
      </c>
      <c r="R1441" s="141">
        <f>Q1441*H1441</f>
        <v>0.012</v>
      </c>
      <c r="S1441" s="141">
        <v>0</v>
      </c>
      <c r="T1441" s="142">
        <f>S1441*H1441</f>
        <v>0</v>
      </c>
      <c r="AR1441" s="143" t="s">
        <v>498</v>
      </c>
      <c r="AT1441" s="143" t="s">
        <v>424</v>
      </c>
      <c r="AU1441" s="143" t="s">
        <v>83</v>
      </c>
      <c r="AY1441" s="18" t="s">
        <v>210</v>
      </c>
      <c r="BE1441" s="144">
        <f>IF(N1441="základní",J1441,0)</f>
        <v>0</v>
      </c>
      <c r="BF1441" s="144">
        <f>IF(N1441="snížená",J1441,0)</f>
        <v>0</v>
      </c>
      <c r="BG1441" s="144">
        <f>IF(N1441="zákl. přenesená",J1441,0)</f>
        <v>0</v>
      </c>
      <c r="BH1441" s="144">
        <f>IF(N1441="sníž. přenesená",J1441,0)</f>
        <v>0</v>
      </c>
      <c r="BI1441" s="144">
        <f>IF(N1441="nulová",J1441,0)</f>
        <v>0</v>
      </c>
      <c r="BJ1441" s="18" t="s">
        <v>81</v>
      </c>
      <c r="BK1441" s="144">
        <f>ROUND(I1441*H1441,2)</f>
        <v>0</v>
      </c>
      <c r="BL1441" s="18" t="s">
        <v>368</v>
      </c>
      <c r="BM1441" s="143" t="s">
        <v>1881</v>
      </c>
    </row>
    <row r="1442" spans="2:47" s="1" customFormat="1" ht="19.5">
      <c r="B1442" s="33"/>
      <c r="D1442" s="150" t="s">
        <v>1511</v>
      </c>
      <c r="F1442" s="187" t="s">
        <v>1882</v>
      </c>
      <c r="I1442" s="147"/>
      <c r="L1442" s="33"/>
      <c r="M1442" s="148"/>
      <c r="T1442" s="54"/>
      <c r="AT1442" s="18" t="s">
        <v>1511</v>
      </c>
      <c r="AU1442" s="18" t="s">
        <v>83</v>
      </c>
    </row>
    <row r="1443" spans="2:65" s="1" customFormat="1" ht="16.5" customHeight="1">
      <c r="B1443" s="33"/>
      <c r="C1443" s="177" t="s">
        <v>1883</v>
      </c>
      <c r="D1443" s="177" t="s">
        <v>424</v>
      </c>
      <c r="E1443" s="178" t="s">
        <v>1884</v>
      </c>
      <c r="F1443" s="179" t="s">
        <v>1885</v>
      </c>
      <c r="G1443" s="180" t="s">
        <v>868</v>
      </c>
      <c r="H1443" s="181">
        <v>1</v>
      </c>
      <c r="I1443" s="182"/>
      <c r="J1443" s="183">
        <f>ROUND(I1443*H1443,2)</f>
        <v>0</v>
      </c>
      <c r="K1443" s="179" t="s">
        <v>296</v>
      </c>
      <c r="L1443" s="184"/>
      <c r="M1443" s="185" t="s">
        <v>19</v>
      </c>
      <c r="N1443" s="186" t="s">
        <v>45</v>
      </c>
      <c r="P1443" s="141">
        <f>O1443*H1443</f>
        <v>0</v>
      </c>
      <c r="Q1443" s="141">
        <v>0.012</v>
      </c>
      <c r="R1443" s="141">
        <f>Q1443*H1443</f>
        <v>0.012</v>
      </c>
      <c r="S1443" s="141">
        <v>0</v>
      </c>
      <c r="T1443" s="142">
        <f>S1443*H1443</f>
        <v>0</v>
      </c>
      <c r="AR1443" s="143" t="s">
        <v>498</v>
      </c>
      <c r="AT1443" s="143" t="s">
        <v>424</v>
      </c>
      <c r="AU1443" s="143" t="s">
        <v>83</v>
      </c>
      <c r="AY1443" s="18" t="s">
        <v>210</v>
      </c>
      <c r="BE1443" s="144">
        <f>IF(N1443="základní",J1443,0)</f>
        <v>0</v>
      </c>
      <c r="BF1443" s="144">
        <f>IF(N1443="snížená",J1443,0)</f>
        <v>0</v>
      </c>
      <c r="BG1443" s="144">
        <f>IF(N1443="zákl. přenesená",J1443,0)</f>
        <v>0</v>
      </c>
      <c r="BH1443" s="144">
        <f>IF(N1443="sníž. přenesená",J1443,0)</f>
        <v>0</v>
      </c>
      <c r="BI1443" s="144">
        <f>IF(N1443="nulová",J1443,0)</f>
        <v>0</v>
      </c>
      <c r="BJ1443" s="18" t="s">
        <v>81</v>
      </c>
      <c r="BK1443" s="144">
        <f>ROUND(I1443*H1443,2)</f>
        <v>0</v>
      </c>
      <c r="BL1443" s="18" t="s">
        <v>368</v>
      </c>
      <c r="BM1443" s="143" t="s">
        <v>1886</v>
      </c>
    </row>
    <row r="1444" spans="2:47" s="1" customFormat="1" ht="19.5">
      <c r="B1444" s="33"/>
      <c r="D1444" s="150" t="s">
        <v>1511</v>
      </c>
      <c r="F1444" s="187" t="s">
        <v>1825</v>
      </c>
      <c r="I1444" s="147"/>
      <c r="L1444" s="33"/>
      <c r="M1444" s="148"/>
      <c r="T1444" s="54"/>
      <c r="AT1444" s="18" t="s">
        <v>1511</v>
      </c>
      <c r="AU1444" s="18" t="s">
        <v>83</v>
      </c>
    </row>
    <row r="1445" spans="2:65" s="1" customFormat="1" ht="16.5" customHeight="1">
      <c r="B1445" s="33"/>
      <c r="C1445" s="132" t="s">
        <v>1887</v>
      </c>
      <c r="D1445" s="132" t="s">
        <v>212</v>
      </c>
      <c r="E1445" s="133" t="s">
        <v>1888</v>
      </c>
      <c r="F1445" s="134" t="s">
        <v>1889</v>
      </c>
      <c r="G1445" s="135" t="s">
        <v>868</v>
      </c>
      <c r="H1445" s="136">
        <v>11</v>
      </c>
      <c r="I1445" s="137"/>
      <c r="J1445" s="138">
        <f>ROUND(I1445*H1445,2)</f>
        <v>0</v>
      </c>
      <c r="K1445" s="134" t="s">
        <v>296</v>
      </c>
      <c r="L1445" s="33"/>
      <c r="M1445" s="139" t="s">
        <v>19</v>
      </c>
      <c r="N1445" s="140" t="s">
        <v>45</v>
      </c>
      <c r="P1445" s="141">
        <f>O1445*H1445</f>
        <v>0</v>
      </c>
      <c r="Q1445" s="141">
        <v>0</v>
      </c>
      <c r="R1445" s="141">
        <f>Q1445*H1445</f>
        <v>0</v>
      </c>
      <c r="S1445" s="141">
        <v>0.0275</v>
      </c>
      <c r="T1445" s="142">
        <f>S1445*H1445</f>
        <v>0.3025</v>
      </c>
      <c r="AR1445" s="143" t="s">
        <v>368</v>
      </c>
      <c r="AT1445" s="143" t="s">
        <v>212</v>
      </c>
      <c r="AU1445" s="143" t="s">
        <v>83</v>
      </c>
      <c r="AY1445" s="18" t="s">
        <v>210</v>
      </c>
      <c r="BE1445" s="144">
        <f>IF(N1445="základní",J1445,0)</f>
        <v>0</v>
      </c>
      <c r="BF1445" s="144">
        <f>IF(N1445="snížená",J1445,0)</f>
        <v>0</v>
      </c>
      <c r="BG1445" s="144">
        <f>IF(N1445="zákl. přenesená",J1445,0)</f>
        <v>0</v>
      </c>
      <c r="BH1445" s="144">
        <f>IF(N1445="sníž. přenesená",J1445,0)</f>
        <v>0</v>
      </c>
      <c r="BI1445" s="144">
        <f>IF(N1445="nulová",J1445,0)</f>
        <v>0</v>
      </c>
      <c r="BJ1445" s="18" t="s">
        <v>81</v>
      </c>
      <c r="BK1445" s="144">
        <f>ROUND(I1445*H1445,2)</f>
        <v>0</v>
      </c>
      <c r="BL1445" s="18" t="s">
        <v>368</v>
      </c>
      <c r="BM1445" s="143" t="s">
        <v>1890</v>
      </c>
    </row>
    <row r="1446" spans="2:51" s="12" customFormat="1" ht="11.25">
      <c r="B1446" s="149"/>
      <c r="D1446" s="150" t="s">
        <v>221</v>
      </c>
      <c r="E1446" s="151" t="s">
        <v>19</v>
      </c>
      <c r="F1446" s="152" t="s">
        <v>1891</v>
      </c>
      <c r="H1446" s="151" t="s">
        <v>19</v>
      </c>
      <c r="I1446" s="153"/>
      <c r="L1446" s="149"/>
      <c r="M1446" s="154"/>
      <c r="T1446" s="155"/>
      <c r="AT1446" s="151" t="s">
        <v>221</v>
      </c>
      <c r="AU1446" s="151" t="s">
        <v>83</v>
      </c>
      <c r="AV1446" s="12" t="s">
        <v>81</v>
      </c>
      <c r="AW1446" s="12" t="s">
        <v>34</v>
      </c>
      <c r="AX1446" s="12" t="s">
        <v>74</v>
      </c>
      <c r="AY1446" s="151" t="s">
        <v>210</v>
      </c>
    </row>
    <row r="1447" spans="2:51" s="13" customFormat="1" ht="11.25">
      <c r="B1447" s="156"/>
      <c r="D1447" s="150" t="s">
        <v>221</v>
      </c>
      <c r="E1447" s="157" t="s">
        <v>19</v>
      </c>
      <c r="F1447" s="158" t="s">
        <v>307</v>
      </c>
      <c r="H1447" s="159">
        <v>11</v>
      </c>
      <c r="I1447" s="160"/>
      <c r="L1447" s="156"/>
      <c r="M1447" s="161"/>
      <c r="T1447" s="162"/>
      <c r="AT1447" s="157" t="s">
        <v>221</v>
      </c>
      <c r="AU1447" s="157" t="s">
        <v>83</v>
      </c>
      <c r="AV1447" s="13" t="s">
        <v>83</v>
      </c>
      <c r="AW1447" s="13" t="s">
        <v>34</v>
      </c>
      <c r="AX1447" s="13" t="s">
        <v>81</v>
      </c>
      <c r="AY1447" s="157" t="s">
        <v>210</v>
      </c>
    </row>
    <row r="1448" spans="2:65" s="1" customFormat="1" ht="24.2" customHeight="1">
      <c r="B1448" s="33"/>
      <c r="C1448" s="132" t="s">
        <v>1892</v>
      </c>
      <c r="D1448" s="132" t="s">
        <v>212</v>
      </c>
      <c r="E1448" s="133" t="s">
        <v>1893</v>
      </c>
      <c r="F1448" s="134" t="s">
        <v>1894</v>
      </c>
      <c r="G1448" s="135" t="s">
        <v>409</v>
      </c>
      <c r="H1448" s="136">
        <v>28</v>
      </c>
      <c r="I1448" s="137"/>
      <c r="J1448" s="138">
        <f>ROUND(I1448*H1448,2)</f>
        <v>0</v>
      </c>
      <c r="K1448" s="134" t="s">
        <v>216</v>
      </c>
      <c r="L1448" s="33"/>
      <c r="M1448" s="139" t="s">
        <v>19</v>
      </c>
      <c r="N1448" s="140" t="s">
        <v>45</v>
      </c>
      <c r="P1448" s="141">
        <f>O1448*H1448</f>
        <v>0</v>
      </c>
      <c r="Q1448" s="141">
        <v>0</v>
      </c>
      <c r="R1448" s="141">
        <f>Q1448*H1448</f>
        <v>0</v>
      </c>
      <c r="S1448" s="141">
        <v>0</v>
      </c>
      <c r="T1448" s="142">
        <f>S1448*H1448</f>
        <v>0</v>
      </c>
      <c r="AR1448" s="143" t="s">
        <v>368</v>
      </c>
      <c r="AT1448" s="143" t="s">
        <v>212</v>
      </c>
      <c r="AU1448" s="143" t="s">
        <v>83</v>
      </c>
      <c r="AY1448" s="18" t="s">
        <v>210</v>
      </c>
      <c r="BE1448" s="144">
        <f>IF(N1448="základní",J1448,0)</f>
        <v>0</v>
      </c>
      <c r="BF1448" s="144">
        <f>IF(N1448="snížená",J1448,0)</f>
        <v>0</v>
      </c>
      <c r="BG1448" s="144">
        <f>IF(N1448="zákl. přenesená",J1448,0)</f>
        <v>0</v>
      </c>
      <c r="BH1448" s="144">
        <f>IF(N1448="sníž. přenesená",J1448,0)</f>
        <v>0</v>
      </c>
      <c r="BI1448" s="144">
        <f>IF(N1448="nulová",J1448,0)</f>
        <v>0</v>
      </c>
      <c r="BJ1448" s="18" t="s">
        <v>81</v>
      </c>
      <c r="BK1448" s="144">
        <f>ROUND(I1448*H1448,2)</f>
        <v>0</v>
      </c>
      <c r="BL1448" s="18" t="s">
        <v>368</v>
      </c>
      <c r="BM1448" s="143" t="s">
        <v>1895</v>
      </c>
    </row>
    <row r="1449" spans="2:47" s="1" customFormat="1" ht="11.25">
      <c r="B1449" s="33"/>
      <c r="D1449" s="145" t="s">
        <v>219</v>
      </c>
      <c r="F1449" s="146" t="s">
        <v>1896</v>
      </c>
      <c r="I1449" s="147"/>
      <c r="L1449" s="33"/>
      <c r="M1449" s="148"/>
      <c r="T1449" s="54"/>
      <c r="AT1449" s="18" t="s">
        <v>219</v>
      </c>
      <c r="AU1449" s="18" t="s">
        <v>83</v>
      </c>
    </row>
    <row r="1450" spans="2:65" s="1" customFormat="1" ht="16.5" customHeight="1">
      <c r="B1450" s="33"/>
      <c r="C1450" s="177" t="s">
        <v>1897</v>
      </c>
      <c r="D1450" s="177" t="s">
        <v>424</v>
      </c>
      <c r="E1450" s="178" t="s">
        <v>1898</v>
      </c>
      <c r="F1450" s="179" t="s">
        <v>1899</v>
      </c>
      <c r="G1450" s="180" t="s">
        <v>868</v>
      </c>
      <c r="H1450" s="181">
        <v>1</v>
      </c>
      <c r="I1450" s="182"/>
      <c r="J1450" s="183">
        <f>ROUND(I1450*H1450,2)</f>
        <v>0</v>
      </c>
      <c r="K1450" s="179" t="s">
        <v>296</v>
      </c>
      <c r="L1450" s="184"/>
      <c r="M1450" s="185" t="s">
        <v>19</v>
      </c>
      <c r="N1450" s="186" t="s">
        <v>45</v>
      </c>
      <c r="P1450" s="141">
        <f>O1450*H1450</f>
        <v>0</v>
      </c>
      <c r="Q1450" s="141">
        <v>0.012</v>
      </c>
      <c r="R1450" s="141">
        <f>Q1450*H1450</f>
        <v>0.012</v>
      </c>
      <c r="S1450" s="141">
        <v>0</v>
      </c>
      <c r="T1450" s="142">
        <f>S1450*H1450</f>
        <v>0</v>
      </c>
      <c r="AR1450" s="143" t="s">
        <v>498</v>
      </c>
      <c r="AT1450" s="143" t="s">
        <v>424</v>
      </c>
      <c r="AU1450" s="143" t="s">
        <v>83</v>
      </c>
      <c r="AY1450" s="18" t="s">
        <v>210</v>
      </c>
      <c r="BE1450" s="144">
        <f>IF(N1450="základní",J1450,0)</f>
        <v>0</v>
      </c>
      <c r="BF1450" s="144">
        <f>IF(N1450="snížená",J1450,0)</f>
        <v>0</v>
      </c>
      <c r="BG1450" s="144">
        <f>IF(N1450="zákl. přenesená",J1450,0)</f>
        <v>0</v>
      </c>
      <c r="BH1450" s="144">
        <f>IF(N1450="sníž. přenesená",J1450,0)</f>
        <v>0</v>
      </c>
      <c r="BI1450" s="144">
        <f>IF(N1450="nulová",J1450,0)</f>
        <v>0</v>
      </c>
      <c r="BJ1450" s="18" t="s">
        <v>81</v>
      </c>
      <c r="BK1450" s="144">
        <f>ROUND(I1450*H1450,2)</f>
        <v>0</v>
      </c>
      <c r="BL1450" s="18" t="s">
        <v>368</v>
      </c>
      <c r="BM1450" s="143" t="s">
        <v>1900</v>
      </c>
    </row>
    <row r="1451" spans="2:47" s="1" customFormat="1" ht="19.5">
      <c r="B1451" s="33"/>
      <c r="D1451" s="150" t="s">
        <v>1511</v>
      </c>
      <c r="F1451" s="187" t="s">
        <v>1901</v>
      </c>
      <c r="I1451" s="147"/>
      <c r="L1451" s="33"/>
      <c r="M1451" s="148"/>
      <c r="T1451" s="54"/>
      <c r="AT1451" s="18" t="s">
        <v>1511</v>
      </c>
      <c r="AU1451" s="18" t="s">
        <v>83</v>
      </c>
    </row>
    <row r="1452" spans="2:65" s="1" customFormat="1" ht="16.5" customHeight="1">
      <c r="B1452" s="33"/>
      <c r="C1452" s="177" t="s">
        <v>1902</v>
      </c>
      <c r="D1452" s="177" t="s">
        <v>424</v>
      </c>
      <c r="E1452" s="178" t="s">
        <v>1903</v>
      </c>
      <c r="F1452" s="179" t="s">
        <v>1904</v>
      </c>
      <c r="G1452" s="180" t="s">
        <v>868</v>
      </c>
      <c r="H1452" s="181">
        <v>1</v>
      </c>
      <c r="I1452" s="182"/>
      <c r="J1452" s="183">
        <f>ROUND(I1452*H1452,2)</f>
        <v>0</v>
      </c>
      <c r="K1452" s="179" t="s">
        <v>296</v>
      </c>
      <c r="L1452" s="184"/>
      <c r="M1452" s="185" t="s">
        <v>19</v>
      </c>
      <c r="N1452" s="186" t="s">
        <v>45</v>
      </c>
      <c r="P1452" s="141">
        <f>O1452*H1452</f>
        <v>0</v>
      </c>
      <c r="Q1452" s="141">
        <v>0.012</v>
      </c>
      <c r="R1452" s="141">
        <f>Q1452*H1452</f>
        <v>0.012</v>
      </c>
      <c r="S1452" s="141">
        <v>0</v>
      </c>
      <c r="T1452" s="142">
        <f>S1452*H1452</f>
        <v>0</v>
      </c>
      <c r="AR1452" s="143" t="s">
        <v>498</v>
      </c>
      <c r="AT1452" s="143" t="s">
        <v>424</v>
      </c>
      <c r="AU1452" s="143" t="s">
        <v>83</v>
      </c>
      <c r="AY1452" s="18" t="s">
        <v>210</v>
      </c>
      <c r="BE1452" s="144">
        <f>IF(N1452="základní",J1452,0)</f>
        <v>0</v>
      </c>
      <c r="BF1452" s="144">
        <f>IF(N1452="snížená",J1452,0)</f>
        <v>0</v>
      </c>
      <c r="BG1452" s="144">
        <f>IF(N1452="zákl. přenesená",J1452,0)</f>
        <v>0</v>
      </c>
      <c r="BH1452" s="144">
        <f>IF(N1452="sníž. přenesená",J1452,0)</f>
        <v>0</v>
      </c>
      <c r="BI1452" s="144">
        <f>IF(N1452="nulová",J1452,0)</f>
        <v>0</v>
      </c>
      <c r="BJ1452" s="18" t="s">
        <v>81</v>
      </c>
      <c r="BK1452" s="144">
        <f>ROUND(I1452*H1452,2)</f>
        <v>0</v>
      </c>
      <c r="BL1452" s="18" t="s">
        <v>368</v>
      </c>
      <c r="BM1452" s="143" t="s">
        <v>1905</v>
      </c>
    </row>
    <row r="1453" spans="2:47" s="1" customFormat="1" ht="29.25">
      <c r="B1453" s="33"/>
      <c r="D1453" s="150" t="s">
        <v>1511</v>
      </c>
      <c r="F1453" s="187" t="s">
        <v>1906</v>
      </c>
      <c r="I1453" s="147"/>
      <c r="L1453" s="33"/>
      <c r="M1453" s="148"/>
      <c r="T1453" s="54"/>
      <c r="AT1453" s="18" t="s">
        <v>1511</v>
      </c>
      <c r="AU1453" s="18" t="s">
        <v>83</v>
      </c>
    </row>
    <row r="1454" spans="2:65" s="1" customFormat="1" ht="16.5" customHeight="1">
      <c r="B1454" s="33"/>
      <c r="C1454" s="177" t="s">
        <v>1907</v>
      </c>
      <c r="D1454" s="177" t="s">
        <v>424</v>
      </c>
      <c r="E1454" s="178" t="s">
        <v>1908</v>
      </c>
      <c r="F1454" s="179" t="s">
        <v>1909</v>
      </c>
      <c r="G1454" s="180" t="s">
        <v>868</v>
      </c>
      <c r="H1454" s="181">
        <v>1</v>
      </c>
      <c r="I1454" s="182"/>
      <c r="J1454" s="183">
        <f>ROUND(I1454*H1454,2)</f>
        <v>0</v>
      </c>
      <c r="K1454" s="179" t="s">
        <v>296</v>
      </c>
      <c r="L1454" s="184"/>
      <c r="M1454" s="185" t="s">
        <v>19</v>
      </c>
      <c r="N1454" s="186" t="s">
        <v>45</v>
      </c>
      <c r="P1454" s="141">
        <f>O1454*H1454</f>
        <v>0</v>
      </c>
      <c r="Q1454" s="141">
        <v>0.012</v>
      </c>
      <c r="R1454" s="141">
        <f>Q1454*H1454</f>
        <v>0.012</v>
      </c>
      <c r="S1454" s="141">
        <v>0</v>
      </c>
      <c r="T1454" s="142">
        <f>S1454*H1454</f>
        <v>0</v>
      </c>
      <c r="AR1454" s="143" t="s">
        <v>498</v>
      </c>
      <c r="AT1454" s="143" t="s">
        <v>424</v>
      </c>
      <c r="AU1454" s="143" t="s">
        <v>83</v>
      </c>
      <c r="AY1454" s="18" t="s">
        <v>210</v>
      </c>
      <c r="BE1454" s="144">
        <f>IF(N1454="základní",J1454,0)</f>
        <v>0</v>
      </c>
      <c r="BF1454" s="144">
        <f>IF(N1454="snížená",J1454,0)</f>
        <v>0</v>
      </c>
      <c r="BG1454" s="144">
        <f>IF(N1454="zákl. přenesená",J1454,0)</f>
        <v>0</v>
      </c>
      <c r="BH1454" s="144">
        <f>IF(N1454="sníž. přenesená",J1454,0)</f>
        <v>0</v>
      </c>
      <c r="BI1454" s="144">
        <f>IF(N1454="nulová",J1454,0)</f>
        <v>0</v>
      </c>
      <c r="BJ1454" s="18" t="s">
        <v>81</v>
      </c>
      <c r="BK1454" s="144">
        <f>ROUND(I1454*H1454,2)</f>
        <v>0</v>
      </c>
      <c r="BL1454" s="18" t="s">
        <v>368</v>
      </c>
      <c r="BM1454" s="143" t="s">
        <v>1910</v>
      </c>
    </row>
    <row r="1455" spans="2:47" s="1" customFormat="1" ht="29.25">
      <c r="B1455" s="33"/>
      <c r="D1455" s="150" t="s">
        <v>1511</v>
      </c>
      <c r="F1455" s="187" t="s">
        <v>1906</v>
      </c>
      <c r="I1455" s="147"/>
      <c r="L1455" s="33"/>
      <c r="M1455" s="148"/>
      <c r="T1455" s="54"/>
      <c r="AT1455" s="18" t="s">
        <v>1511</v>
      </c>
      <c r="AU1455" s="18" t="s">
        <v>83</v>
      </c>
    </row>
    <row r="1456" spans="2:65" s="1" customFormat="1" ht="16.5" customHeight="1">
      <c r="B1456" s="33"/>
      <c r="C1456" s="177" t="s">
        <v>1911</v>
      </c>
      <c r="D1456" s="177" t="s">
        <v>424</v>
      </c>
      <c r="E1456" s="178" t="s">
        <v>1912</v>
      </c>
      <c r="F1456" s="179" t="s">
        <v>1913</v>
      </c>
      <c r="G1456" s="180" t="s">
        <v>868</v>
      </c>
      <c r="H1456" s="181">
        <v>1</v>
      </c>
      <c r="I1456" s="182"/>
      <c r="J1456" s="183">
        <f>ROUND(I1456*H1456,2)</f>
        <v>0</v>
      </c>
      <c r="K1456" s="179" t="s">
        <v>296</v>
      </c>
      <c r="L1456" s="184"/>
      <c r="M1456" s="185" t="s">
        <v>19</v>
      </c>
      <c r="N1456" s="186" t="s">
        <v>45</v>
      </c>
      <c r="P1456" s="141">
        <f>O1456*H1456</f>
        <v>0</v>
      </c>
      <c r="Q1456" s="141">
        <v>0.012</v>
      </c>
      <c r="R1456" s="141">
        <f>Q1456*H1456</f>
        <v>0.012</v>
      </c>
      <c r="S1456" s="141">
        <v>0</v>
      </c>
      <c r="T1456" s="142">
        <f>S1456*H1456</f>
        <v>0</v>
      </c>
      <c r="AR1456" s="143" t="s">
        <v>498</v>
      </c>
      <c r="AT1456" s="143" t="s">
        <v>424</v>
      </c>
      <c r="AU1456" s="143" t="s">
        <v>83</v>
      </c>
      <c r="AY1456" s="18" t="s">
        <v>210</v>
      </c>
      <c r="BE1456" s="144">
        <f>IF(N1456="základní",J1456,0)</f>
        <v>0</v>
      </c>
      <c r="BF1456" s="144">
        <f>IF(N1456="snížená",J1456,0)</f>
        <v>0</v>
      </c>
      <c r="BG1456" s="144">
        <f>IF(N1456="zákl. přenesená",J1456,0)</f>
        <v>0</v>
      </c>
      <c r="BH1456" s="144">
        <f>IF(N1456="sníž. přenesená",J1456,0)</f>
        <v>0</v>
      </c>
      <c r="BI1456" s="144">
        <f>IF(N1456="nulová",J1456,0)</f>
        <v>0</v>
      </c>
      <c r="BJ1456" s="18" t="s">
        <v>81</v>
      </c>
      <c r="BK1456" s="144">
        <f>ROUND(I1456*H1456,2)</f>
        <v>0</v>
      </c>
      <c r="BL1456" s="18" t="s">
        <v>368</v>
      </c>
      <c r="BM1456" s="143" t="s">
        <v>1914</v>
      </c>
    </row>
    <row r="1457" spans="2:47" s="1" customFormat="1" ht="29.25">
      <c r="B1457" s="33"/>
      <c r="D1457" s="150" t="s">
        <v>1511</v>
      </c>
      <c r="F1457" s="187" t="s">
        <v>1906</v>
      </c>
      <c r="I1457" s="147"/>
      <c r="L1457" s="33"/>
      <c r="M1457" s="148"/>
      <c r="T1457" s="54"/>
      <c r="AT1457" s="18" t="s">
        <v>1511</v>
      </c>
      <c r="AU1457" s="18" t="s">
        <v>83</v>
      </c>
    </row>
    <row r="1458" spans="2:65" s="1" customFormat="1" ht="16.5" customHeight="1">
      <c r="B1458" s="33"/>
      <c r="C1458" s="177" t="s">
        <v>1915</v>
      </c>
      <c r="D1458" s="177" t="s">
        <v>424</v>
      </c>
      <c r="E1458" s="178" t="s">
        <v>1916</v>
      </c>
      <c r="F1458" s="179" t="s">
        <v>1917</v>
      </c>
      <c r="G1458" s="180" t="s">
        <v>868</v>
      </c>
      <c r="H1458" s="181">
        <v>1</v>
      </c>
      <c r="I1458" s="182"/>
      <c r="J1458" s="183">
        <f>ROUND(I1458*H1458,2)</f>
        <v>0</v>
      </c>
      <c r="K1458" s="179" t="s">
        <v>296</v>
      </c>
      <c r="L1458" s="184"/>
      <c r="M1458" s="185" t="s">
        <v>19</v>
      </c>
      <c r="N1458" s="186" t="s">
        <v>45</v>
      </c>
      <c r="P1458" s="141">
        <f>O1458*H1458</f>
        <v>0</v>
      </c>
      <c r="Q1458" s="141">
        <v>0.012</v>
      </c>
      <c r="R1458" s="141">
        <f>Q1458*H1458</f>
        <v>0.012</v>
      </c>
      <c r="S1458" s="141">
        <v>0</v>
      </c>
      <c r="T1458" s="142">
        <f>S1458*H1458</f>
        <v>0</v>
      </c>
      <c r="AR1458" s="143" t="s">
        <v>498</v>
      </c>
      <c r="AT1458" s="143" t="s">
        <v>424</v>
      </c>
      <c r="AU1458" s="143" t="s">
        <v>83</v>
      </c>
      <c r="AY1458" s="18" t="s">
        <v>210</v>
      </c>
      <c r="BE1458" s="144">
        <f>IF(N1458="základní",J1458,0)</f>
        <v>0</v>
      </c>
      <c r="BF1458" s="144">
        <f>IF(N1458="snížená",J1458,0)</f>
        <v>0</v>
      </c>
      <c r="BG1458" s="144">
        <f>IF(N1458="zákl. přenesená",J1458,0)</f>
        <v>0</v>
      </c>
      <c r="BH1458" s="144">
        <f>IF(N1458="sníž. přenesená",J1458,0)</f>
        <v>0</v>
      </c>
      <c r="BI1458" s="144">
        <f>IF(N1458="nulová",J1458,0)</f>
        <v>0</v>
      </c>
      <c r="BJ1458" s="18" t="s">
        <v>81</v>
      </c>
      <c r="BK1458" s="144">
        <f>ROUND(I1458*H1458,2)</f>
        <v>0</v>
      </c>
      <c r="BL1458" s="18" t="s">
        <v>368</v>
      </c>
      <c r="BM1458" s="143" t="s">
        <v>1918</v>
      </c>
    </row>
    <row r="1459" spans="2:47" s="1" customFormat="1" ht="29.25">
      <c r="B1459" s="33"/>
      <c r="D1459" s="150" t="s">
        <v>1511</v>
      </c>
      <c r="F1459" s="187" t="s">
        <v>1906</v>
      </c>
      <c r="I1459" s="147"/>
      <c r="L1459" s="33"/>
      <c r="M1459" s="148"/>
      <c r="T1459" s="54"/>
      <c r="AT1459" s="18" t="s">
        <v>1511</v>
      </c>
      <c r="AU1459" s="18" t="s">
        <v>83</v>
      </c>
    </row>
    <row r="1460" spans="2:65" s="1" customFormat="1" ht="16.5" customHeight="1">
      <c r="B1460" s="33"/>
      <c r="C1460" s="177" t="s">
        <v>1919</v>
      </c>
      <c r="D1460" s="177" t="s">
        <v>424</v>
      </c>
      <c r="E1460" s="178" t="s">
        <v>1920</v>
      </c>
      <c r="F1460" s="179" t="s">
        <v>1921</v>
      </c>
      <c r="G1460" s="180" t="s">
        <v>868</v>
      </c>
      <c r="H1460" s="181">
        <v>1</v>
      </c>
      <c r="I1460" s="182"/>
      <c r="J1460" s="183">
        <f>ROUND(I1460*H1460,2)</f>
        <v>0</v>
      </c>
      <c r="K1460" s="179" t="s">
        <v>296</v>
      </c>
      <c r="L1460" s="184"/>
      <c r="M1460" s="185" t="s">
        <v>19</v>
      </c>
      <c r="N1460" s="186" t="s">
        <v>45</v>
      </c>
      <c r="P1460" s="141">
        <f>O1460*H1460</f>
        <v>0</v>
      </c>
      <c r="Q1460" s="141">
        <v>0.012</v>
      </c>
      <c r="R1460" s="141">
        <f>Q1460*H1460</f>
        <v>0.012</v>
      </c>
      <c r="S1460" s="141">
        <v>0</v>
      </c>
      <c r="T1460" s="142">
        <f>S1460*H1460</f>
        <v>0</v>
      </c>
      <c r="AR1460" s="143" t="s">
        <v>498</v>
      </c>
      <c r="AT1460" s="143" t="s">
        <v>424</v>
      </c>
      <c r="AU1460" s="143" t="s">
        <v>83</v>
      </c>
      <c r="AY1460" s="18" t="s">
        <v>210</v>
      </c>
      <c r="BE1460" s="144">
        <f>IF(N1460="základní",J1460,0)</f>
        <v>0</v>
      </c>
      <c r="BF1460" s="144">
        <f>IF(N1460="snížená",J1460,0)</f>
        <v>0</v>
      </c>
      <c r="BG1460" s="144">
        <f>IF(N1460="zákl. přenesená",J1460,0)</f>
        <v>0</v>
      </c>
      <c r="BH1460" s="144">
        <f>IF(N1460="sníž. přenesená",J1460,0)</f>
        <v>0</v>
      </c>
      <c r="BI1460" s="144">
        <f>IF(N1460="nulová",J1460,0)</f>
        <v>0</v>
      </c>
      <c r="BJ1460" s="18" t="s">
        <v>81</v>
      </c>
      <c r="BK1460" s="144">
        <f>ROUND(I1460*H1460,2)</f>
        <v>0</v>
      </c>
      <c r="BL1460" s="18" t="s">
        <v>368</v>
      </c>
      <c r="BM1460" s="143" t="s">
        <v>1922</v>
      </c>
    </row>
    <row r="1461" spans="2:47" s="1" customFormat="1" ht="19.5">
      <c r="B1461" s="33"/>
      <c r="D1461" s="150" t="s">
        <v>1511</v>
      </c>
      <c r="F1461" s="187" t="s">
        <v>1923</v>
      </c>
      <c r="I1461" s="147"/>
      <c r="L1461" s="33"/>
      <c r="M1461" s="148"/>
      <c r="T1461" s="54"/>
      <c r="AT1461" s="18" t="s">
        <v>1511</v>
      </c>
      <c r="AU1461" s="18" t="s">
        <v>83</v>
      </c>
    </row>
    <row r="1462" spans="2:65" s="1" customFormat="1" ht="16.5" customHeight="1">
      <c r="B1462" s="33"/>
      <c r="C1462" s="177" t="s">
        <v>1924</v>
      </c>
      <c r="D1462" s="177" t="s">
        <v>424</v>
      </c>
      <c r="E1462" s="178" t="s">
        <v>1925</v>
      </c>
      <c r="F1462" s="179" t="s">
        <v>1926</v>
      </c>
      <c r="G1462" s="180" t="s">
        <v>868</v>
      </c>
      <c r="H1462" s="181">
        <v>1</v>
      </c>
      <c r="I1462" s="182"/>
      <c r="J1462" s="183">
        <f>ROUND(I1462*H1462,2)</f>
        <v>0</v>
      </c>
      <c r="K1462" s="179" t="s">
        <v>296</v>
      </c>
      <c r="L1462" s="184"/>
      <c r="M1462" s="185" t="s">
        <v>19</v>
      </c>
      <c r="N1462" s="186" t="s">
        <v>45</v>
      </c>
      <c r="P1462" s="141">
        <f>O1462*H1462</f>
        <v>0</v>
      </c>
      <c r="Q1462" s="141">
        <v>0.012</v>
      </c>
      <c r="R1462" s="141">
        <f>Q1462*H1462</f>
        <v>0.012</v>
      </c>
      <c r="S1462" s="141">
        <v>0</v>
      </c>
      <c r="T1462" s="142">
        <f>S1462*H1462</f>
        <v>0</v>
      </c>
      <c r="AR1462" s="143" t="s">
        <v>498</v>
      </c>
      <c r="AT1462" s="143" t="s">
        <v>424</v>
      </c>
      <c r="AU1462" s="143" t="s">
        <v>83</v>
      </c>
      <c r="AY1462" s="18" t="s">
        <v>210</v>
      </c>
      <c r="BE1462" s="144">
        <f>IF(N1462="základní",J1462,0)</f>
        <v>0</v>
      </c>
      <c r="BF1462" s="144">
        <f>IF(N1462="snížená",J1462,0)</f>
        <v>0</v>
      </c>
      <c r="BG1462" s="144">
        <f>IF(N1462="zákl. přenesená",J1462,0)</f>
        <v>0</v>
      </c>
      <c r="BH1462" s="144">
        <f>IF(N1462="sníž. přenesená",J1462,0)</f>
        <v>0</v>
      </c>
      <c r="BI1462" s="144">
        <f>IF(N1462="nulová",J1462,0)</f>
        <v>0</v>
      </c>
      <c r="BJ1462" s="18" t="s">
        <v>81</v>
      </c>
      <c r="BK1462" s="144">
        <f>ROUND(I1462*H1462,2)</f>
        <v>0</v>
      </c>
      <c r="BL1462" s="18" t="s">
        <v>368</v>
      </c>
      <c r="BM1462" s="143" t="s">
        <v>1927</v>
      </c>
    </row>
    <row r="1463" spans="2:47" s="1" customFormat="1" ht="19.5">
      <c r="B1463" s="33"/>
      <c r="D1463" s="150" t="s">
        <v>1511</v>
      </c>
      <c r="F1463" s="187" t="s">
        <v>1923</v>
      </c>
      <c r="I1463" s="147"/>
      <c r="L1463" s="33"/>
      <c r="M1463" s="148"/>
      <c r="T1463" s="54"/>
      <c r="AT1463" s="18" t="s">
        <v>1511</v>
      </c>
      <c r="AU1463" s="18" t="s">
        <v>83</v>
      </c>
    </row>
    <row r="1464" spans="2:65" s="1" customFormat="1" ht="16.5" customHeight="1">
      <c r="B1464" s="33"/>
      <c r="C1464" s="177" t="s">
        <v>1928</v>
      </c>
      <c r="D1464" s="177" t="s">
        <v>424</v>
      </c>
      <c r="E1464" s="178" t="s">
        <v>1929</v>
      </c>
      <c r="F1464" s="179" t="s">
        <v>1930</v>
      </c>
      <c r="G1464" s="180" t="s">
        <v>868</v>
      </c>
      <c r="H1464" s="181">
        <v>1</v>
      </c>
      <c r="I1464" s="182"/>
      <c r="J1464" s="183">
        <f>ROUND(I1464*H1464,2)</f>
        <v>0</v>
      </c>
      <c r="K1464" s="179" t="s">
        <v>296</v>
      </c>
      <c r="L1464" s="184"/>
      <c r="M1464" s="185" t="s">
        <v>19</v>
      </c>
      <c r="N1464" s="186" t="s">
        <v>45</v>
      </c>
      <c r="P1464" s="141">
        <f>O1464*H1464</f>
        <v>0</v>
      </c>
      <c r="Q1464" s="141">
        <v>0.012</v>
      </c>
      <c r="R1464" s="141">
        <f>Q1464*H1464</f>
        <v>0.012</v>
      </c>
      <c r="S1464" s="141">
        <v>0</v>
      </c>
      <c r="T1464" s="142">
        <f>S1464*H1464</f>
        <v>0</v>
      </c>
      <c r="AR1464" s="143" t="s">
        <v>498</v>
      </c>
      <c r="AT1464" s="143" t="s">
        <v>424</v>
      </c>
      <c r="AU1464" s="143" t="s">
        <v>83</v>
      </c>
      <c r="AY1464" s="18" t="s">
        <v>210</v>
      </c>
      <c r="BE1464" s="144">
        <f>IF(N1464="základní",J1464,0)</f>
        <v>0</v>
      </c>
      <c r="BF1464" s="144">
        <f>IF(N1464="snížená",J1464,0)</f>
        <v>0</v>
      </c>
      <c r="BG1464" s="144">
        <f>IF(N1464="zákl. přenesená",J1464,0)</f>
        <v>0</v>
      </c>
      <c r="BH1464" s="144">
        <f>IF(N1464="sníž. přenesená",J1464,0)</f>
        <v>0</v>
      </c>
      <c r="BI1464" s="144">
        <f>IF(N1464="nulová",J1464,0)</f>
        <v>0</v>
      </c>
      <c r="BJ1464" s="18" t="s">
        <v>81</v>
      </c>
      <c r="BK1464" s="144">
        <f>ROUND(I1464*H1464,2)</f>
        <v>0</v>
      </c>
      <c r="BL1464" s="18" t="s">
        <v>368</v>
      </c>
      <c r="BM1464" s="143" t="s">
        <v>1931</v>
      </c>
    </row>
    <row r="1465" spans="2:47" s="1" customFormat="1" ht="29.25">
      <c r="B1465" s="33"/>
      <c r="D1465" s="150" t="s">
        <v>1511</v>
      </c>
      <c r="F1465" s="187" t="s">
        <v>1932</v>
      </c>
      <c r="I1465" s="147"/>
      <c r="L1465" s="33"/>
      <c r="M1465" s="148"/>
      <c r="T1465" s="54"/>
      <c r="AT1465" s="18" t="s">
        <v>1511</v>
      </c>
      <c r="AU1465" s="18" t="s">
        <v>83</v>
      </c>
    </row>
    <row r="1466" spans="2:65" s="1" customFormat="1" ht="16.5" customHeight="1">
      <c r="B1466" s="33"/>
      <c r="C1466" s="177" t="s">
        <v>1933</v>
      </c>
      <c r="D1466" s="177" t="s">
        <v>424</v>
      </c>
      <c r="E1466" s="178" t="s">
        <v>1934</v>
      </c>
      <c r="F1466" s="179" t="s">
        <v>1935</v>
      </c>
      <c r="G1466" s="180" t="s">
        <v>868</v>
      </c>
      <c r="H1466" s="181">
        <v>1</v>
      </c>
      <c r="I1466" s="182"/>
      <c r="J1466" s="183">
        <f>ROUND(I1466*H1466,2)</f>
        <v>0</v>
      </c>
      <c r="K1466" s="179" t="s">
        <v>296</v>
      </c>
      <c r="L1466" s="184"/>
      <c r="M1466" s="185" t="s">
        <v>19</v>
      </c>
      <c r="N1466" s="186" t="s">
        <v>45</v>
      </c>
      <c r="P1466" s="141">
        <f>O1466*H1466</f>
        <v>0</v>
      </c>
      <c r="Q1466" s="141">
        <v>0.012</v>
      </c>
      <c r="R1466" s="141">
        <f>Q1466*H1466</f>
        <v>0.012</v>
      </c>
      <c r="S1466" s="141">
        <v>0</v>
      </c>
      <c r="T1466" s="142">
        <f>S1466*H1466</f>
        <v>0</v>
      </c>
      <c r="AR1466" s="143" t="s">
        <v>498</v>
      </c>
      <c r="AT1466" s="143" t="s">
        <v>424</v>
      </c>
      <c r="AU1466" s="143" t="s">
        <v>83</v>
      </c>
      <c r="AY1466" s="18" t="s">
        <v>210</v>
      </c>
      <c r="BE1466" s="144">
        <f>IF(N1466="základní",J1466,0)</f>
        <v>0</v>
      </c>
      <c r="BF1466" s="144">
        <f>IF(N1466="snížená",J1466,0)</f>
        <v>0</v>
      </c>
      <c r="BG1466" s="144">
        <f>IF(N1466="zákl. přenesená",J1466,0)</f>
        <v>0</v>
      </c>
      <c r="BH1466" s="144">
        <f>IF(N1466="sníž. přenesená",J1466,0)</f>
        <v>0</v>
      </c>
      <c r="BI1466" s="144">
        <f>IF(N1466="nulová",J1466,0)</f>
        <v>0</v>
      </c>
      <c r="BJ1466" s="18" t="s">
        <v>81</v>
      </c>
      <c r="BK1466" s="144">
        <f>ROUND(I1466*H1466,2)</f>
        <v>0</v>
      </c>
      <c r="BL1466" s="18" t="s">
        <v>368</v>
      </c>
      <c r="BM1466" s="143" t="s">
        <v>1936</v>
      </c>
    </row>
    <row r="1467" spans="2:47" s="1" customFormat="1" ht="19.5">
      <c r="B1467" s="33"/>
      <c r="D1467" s="150" t="s">
        <v>1511</v>
      </c>
      <c r="F1467" s="187" t="s">
        <v>1923</v>
      </c>
      <c r="I1467" s="147"/>
      <c r="L1467" s="33"/>
      <c r="M1467" s="148"/>
      <c r="T1467" s="54"/>
      <c r="AT1467" s="18" t="s">
        <v>1511</v>
      </c>
      <c r="AU1467" s="18" t="s">
        <v>83</v>
      </c>
    </row>
    <row r="1468" spans="2:65" s="1" customFormat="1" ht="16.5" customHeight="1">
      <c r="B1468" s="33"/>
      <c r="C1468" s="177" t="s">
        <v>1937</v>
      </c>
      <c r="D1468" s="177" t="s">
        <v>424</v>
      </c>
      <c r="E1468" s="178" t="s">
        <v>1938</v>
      </c>
      <c r="F1468" s="179" t="s">
        <v>1939</v>
      </c>
      <c r="G1468" s="180" t="s">
        <v>868</v>
      </c>
      <c r="H1468" s="181">
        <v>1</v>
      </c>
      <c r="I1468" s="182"/>
      <c r="J1468" s="183">
        <f>ROUND(I1468*H1468,2)</f>
        <v>0</v>
      </c>
      <c r="K1468" s="179" t="s">
        <v>296</v>
      </c>
      <c r="L1468" s="184"/>
      <c r="M1468" s="185" t="s">
        <v>19</v>
      </c>
      <c r="N1468" s="186" t="s">
        <v>45</v>
      </c>
      <c r="P1468" s="141">
        <f>O1468*H1468</f>
        <v>0</v>
      </c>
      <c r="Q1468" s="141">
        <v>0.012</v>
      </c>
      <c r="R1468" s="141">
        <f>Q1468*H1468</f>
        <v>0.012</v>
      </c>
      <c r="S1468" s="141">
        <v>0</v>
      </c>
      <c r="T1468" s="142">
        <f>S1468*H1468</f>
        <v>0</v>
      </c>
      <c r="AR1468" s="143" t="s">
        <v>498</v>
      </c>
      <c r="AT1468" s="143" t="s">
        <v>424</v>
      </c>
      <c r="AU1468" s="143" t="s">
        <v>83</v>
      </c>
      <c r="AY1468" s="18" t="s">
        <v>210</v>
      </c>
      <c r="BE1468" s="144">
        <f>IF(N1468="základní",J1468,0)</f>
        <v>0</v>
      </c>
      <c r="BF1468" s="144">
        <f>IF(N1468="snížená",J1468,0)</f>
        <v>0</v>
      </c>
      <c r="BG1468" s="144">
        <f>IF(N1468="zákl. přenesená",J1468,0)</f>
        <v>0</v>
      </c>
      <c r="BH1468" s="144">
        <f>IF(N1468="sníž. přenesená",J1468,0)</f>
        <v>0</v>
      </c>
      <c r="BI1468" s="144">
        <f>IF(N1468="nulová",J1468,0)</f>
        <v>0</v>
      </c>
      <c r="BJ1468" s="18" t="s">
        <v>81</v>
      </c>
      <c r="BK1468" s="144">
        <f>ROUND(I1468*H1468,2)</f>
        <v>0</v>
      </c>
      <c r="BL1468" s="18" t="s">
        <v>368</v>
      </c>
      <c r="BM1468" s="143" t="s">
        <v>1940</v>
      </c>
    </row>
    <row r="1469" spans="2:47" s="1" customFormat="1" ht="29.25">
      <c r="B1469" s="33"/>
      <c r="D1469" s="150" t="s">
        <v>1511</v>
      </c>
      <c r="F1469" s="187" t="s">
        <v>1941</v>
      </c>
      <c r="I1469" s="147"/>
      <c r="L1469" s="33"/>
      <c r="M1469" s="148"/>
      <c r="T1469" s="54"/>
      <c r="AT1469" s="18" t="s">
        <v>1511</v>
      </c>
      <c r="AU1469" s="18" t="s">
        <v>83</v>
      </c>
    </row>
    <row r="1470" spans="2:65" s="1" customFormat="1" ht="16.5" customHeight="1">
      <c r="B1470" s="33"/>
      <c r="C1470" s="177" t="s">
        <v>1942</v>
      </c>
      <c r="D1470" s="177" t="s">
        <v>424</v>
      </c>
      <c r="E1470" s="178" t="s">
        <v>1943</v>
      </c>
      <c r="F1470" s="179" t="s">
        <v>1944</v>
      </c>
      <c r="G1470" s="180" t="s">
        <v>868</v>
      </c>
      <c r="H1470" s="181">
        <v>1</v>
      </c>
      <c r="I1470" s="182"/>
      <c r="J1470" s="183">
        <f>ROUND(I1470*H1470,2)</f>
        <v>0</v>
      </c>
      <c r="K1470" s="179" t="s">
        <v>296</v>
      </c>
      <c r="L1470" s="184"/>
      <c r="M1470" s="185" t="s">
        <v>19</v>
      </c>
      <c r="N1470" s="186" t="s">
        <v>45</v>
      </c>
      <c r="P1470" s="141">
        <f>O1470*H1470</f>
        <v>0</v>
      </c>
      <c r="Q1470" s="141">
        <v>0.012</v>
      </c>
      <c r="R1470" s="141">
        <f>Q1470*H1470</f>
        <v>0.012</v>
      </c>
      <c r="S1470" s="141">
        <v>0</v>
      </c>
      <c r="T1470" s="142">
        <f>S1470*H1470</f>
        <v>0</v>
      </c>
      <c r="AR1470" s="143" t="s">
        <v>498</v>
      </c>
      <c r="AT1470" s="143" t="s">
        <v>424</v>
      </c>
      <c r="AU1470" s="143" t="s">
        <v>83</v>
      </c>
      <c r="AY1470" s="18" t="s">
        <v>210</v>
      </c>
      <c r="BE1470" s="144">
        <f>IF(N1470="základní",J1470,0)</f>
        <v>0</v>
      </c>
      <c r="BF1470" s="144">
        <f>IF(N1470="snížená",J1470,0)</f>
        <v>0</v>
      </c>
      <c r="BG1470" s="144">
        <f>IF(N1470="zákl. přenesená",J1470,0)</f>
        <v>0</v>
      </c>
      <c r="BH1470" s="144">
        <f>IF(N1470="sníž. přenesená",J1470,0)</f>
        <v>0</v>
      </c>
      <c r="BI1470" s="144">
        <f>IF(N1470="nulová",J1470,0)</f>
        <v>0</v>
      </c>
      <c r="BJ1470" s="18" t="s">
        <v>81</v>
      </c>
      <c r="BK1470" s="144">
        <f>ROUND(I1470*H1470,2)</f>
        <v>0</v>
      </c>
      <c r="BL1470" s="18" t="s">
        <v>368</v>
      </c>
      <c r="BM1470" s="143" t="s">
        <v>1945</v>
      </c>
    </row>
    <row r="1471" spans="2:47" s="1" customFormat="1" ht="29.25">
      <c r="B1471" s="33"/>
      <c r="D1471" s="150" t="s">
        <v>1511</v>
      </c>
      <c r="F1471" s="187" t="s">
        <v>1941</v>
      </c>
      <c r="I1471" s="147"/>
      <c r="L1471" s="33"/>
      <c r="M1471" s="148"/>
      <c r="T1471" s="54"/>
      <c r="AT1471" s="18" t="s">
        <v>1511</v>
      </c>
      <c r="AU1471" s="18" t="s">
        <v>83</v>
      </c>
    </row>
    <row r="1472" spans="2:65" s="1" customFormat="1" ht="16.5" customHeight="1">
      <c r="B1472" s="33"/>
      <c r="C1472" s="177" t="s">
        <v>1946</v>
      </c>
      <c r="D1472" s="177" t="s">
        <v>424</v>
      </c>
      <c r="E1472" s="178" t="s">
        <v>1947</v>
      </c>
      <c r="F1472" s="179" t="s">
        <v>1948</v>
      </c>
      <c r="G1472" s="180" t="s">
        <v>868</v>
      </c>
      <c r="H1472" s="181">
        <v>1</v>
      </c>
      <c r="I1472" s="182"/>
      <c r="J1472" s="183">
        <f>ROUND(I1472*H1472,2)</f>
        <v>0</v>
      </c>
      <c r="K1472" s="179" t="s">
        <v>296</v>
      </c>
      <c r="L1472" s="184"/>
      <c r="M1472" s="185" t="s">
        <v>19</v>
      </c>
      <c r="N1472" s="186" t="s">
        <v>45</v>
      </c>
      <c r="P1472" s="141">
        <f>O1472*H1472</f>
        <v>0</v>
      </c>
      <c r="Q1472" s="141">
        <v>0.012</v>
      </c>
      <c r="R1472" s="141">
        <f>Q1472*H1472</f>
        <v>0.012</v>
      </c>
      <c r="S1472" s="141">
        <v>0</v>
      </c>
      <c r="T1472" s="142">
        <f>S1472*H1472</f>
        <v>0</v>
      </c>
      <c r="AR1472" s="143" t="s">
        <v>498</v>
      </c>
      <c r="AT1472" s="143" t="s">
        <v>424</v>
      </c>
      <c r="AU1472" s="143" t="s">
        <v>83</v>
      </c>
      <c r="AY1472" s="18" t="s">
        <v>210</v>
      </c>
      <c r="BE1472" s="144">
        <f>IF(N1472="základní",J1472,0)</f>
        <v>0</v>
      </c>
      <c r="BF1472" s="144">
        <f>IF(N1472="snížená",J1472,0)</f>
        <v>0</v>
      </c>
      <c r="BG1472" s="144">
        <f>IF(N1472="zákl. přenesená",J1472,0)</f>
        <v>0</v>
      </c>
      <c r="BH1472" s="144">
        <f>IF(N1472="sníž. přenesená",J1472,0)</f>
        <v>0</v>
      </c>
      <c r="BI1472" s="144">
        <f>IF(N1472="nulová",J1472,0)</f>
        <v>0</v>
      </c>
      <c r="BJ1472" s="18" t="s">
        <v>81</v>
      </c>
      <c r="BK1472" s="144">
        <f>ROUND(I1472*H1472,2)</f>
        <v>0</v>
      </c>
      <c r="BL1472" s="18" t="s">
        <v>368</v>
      </c>
      <c r="BM1472" s="143" t="s">
        <v>1949</v>
      </c>
    </row>
    <row r="1473" spans="2:47" s="1" customFormat="1" ht="29.25">
      <c r="B1473" s="33"/>
      <c r="D1473" s="150" t="s">
        <v>1511</v>
      </c>
      <c r="F1473" s="187" t="s">
        <v>1950</v>
      </c>
      <c r="I1473" s="147"/>
      <c r="L1473" s="33"/>
      <c r="M1473" s="148"/>
      <c r="T1473" s="54"/>
      <c r="AT1473" s="18" t="s">
        <v>1511</v>
      </c>
      <c r="AU1473" s="18" t="s">
        <v>83</v>
      </c>
    </row>
    <row r="1474" spans="2:65" s="1" customFormat="1" ht="16.5" customHeight="1">
      <c r="B1474" s="33"/>
      <c r="C1474" s="177" t="s">
        <v>1951</v>
      </c>
      <c r="D1474" s="177" t="s">
        <v>424</v>
      </c>
      <c r="E1474" s="178" t="s">
        <v>1952</v>
      </c>
      <c r="F1474" s="179" t="s">
        <v>1953</v>
      </c>
      <c r="G1474" s="180" t="s">
        <v>868</v>
      </c>
      <c r="H1474" s="181">
        <v>1</v>
      </c>
      <c r="I1474" s="182"/>
      <c r="J1474" s="183">
        <f>ROUND(I1474*H1474,2)</f>
        <v>0</v>
      </c>
      <c r="K1474" s="179" t="s">
        <v>296</v>
      </c>
      <c r="L1474" s="184"/>
      <c r="M1474" s="185" t="s">
        <v>19</v>
      </c>
      <c r="N1474" s="186" t="s">
        <v>45</v>
      </c>
      <c r="P1474" s="141">
        <f>O1474*H1474</f>
        <v>0</v>
      </c>
      <c r="Q1474" s="141">
        <v>0.012</v>
      </c>
      <c r="R1474" s="141">
        <f>Q1474*H1474</f>
        <v>0.012</v>
      </c>
      <c r="S1474" s="141">
        <v>0</v>
      </c>
      <c r="T1474" s="142">
        <f>S1474*H1474</f>
        <v>0</v>
      </c>
      <c r="AR1474" s="143" t="s">
        <v>498</v>
      </c>
      <c r="AT1474" s="143" t="s">
        <v>424</v>
      </c>
      <c r="AU1474" s="143" t="s">
        <v>83</v>
      </c>
      <c r="AY1474" s="18" t="s">
        <v>210</v>
      </c>
      <c r="BE1474" s="144">
        <f>IF(N1474="základní",J1474,0)</f>
        <v>0</v>
      </c>
      <c r="BF1474" s="144">
        <f>IF(N1474="snížená",J1474,0)</f>
        <v>0</v>
      </c>
      <c r="BG1474" s="144">
        <f>IF(N1474="zákl. přenesená",J1474,0)</f>
        <v>0</v>
      </c>
      <c r="BH1474" s="144">
        <f>IF(N1474="sníž. přenesená",J1474,0)</f>
        <v>0</v>
      </c>
      <c r="BI1474" s="144">
        <f>IF(N1474="nulová",J1474,0)</f>
        <v>0</v>
      </c>
      <c r="BJ1474" s="18" t="s">
        <v>81</v>
      </c>
      <c r="BK1474" s="144">
        <f>ROUND(I1474*H1474,2)</f>
        <v>0</v>
      </c>
      <c r="BL1474" s="18" t="s">
        <v>368</v>
      </c>
      <c r="BM1474" s="143" t="s">
        <v>1954</v>
      </c>
    </row>
    <row r="1475" spans="2:47" s="1" customFormat="1" ht="19.5">
      <c r="B1475" s="33"/>
      <c r="D1475" s="150" t="s">
        <v>1511</v>
      </c>
      <c r="F1475" s="187" t="s">
        <v>1811</v>
      </c>
      <c r="I1475" s="147"/>
      <c r="L1475" s="33"/>
      <c r="M1475" s="148"/>
      <c r="T1475" s="54"/>
      <c r="AT1475" s="18" t="s">
        <v>1511</v>
      </c>
      <c r="AU1475" s="18" t="s">
        <v>83</v>
      </c>
    </row>
    <row r="1476" spans="2:65" s="1" customFormat="1" ht="16.5" customHeight="1">
      <c r="B1476" s="33"/>
      <c r="C1476" s="177" t="s">
        <v>1955</v>
      </c>
      <c r="D1476" s="177" t="s">
        <v>424</v>
      </c>
      <c r="E1476" s="178" t="s">
        <v>1956</v>
      </c>
      <c r="F1476" s="179" t="s">
        <v>1957</v>
      </c>
      <c r="G1476" s="180" t="s">
        <v>868</v>
      </c>
      <c r="H1476" s="181">
        <v>1</v>
      </c>
      <c r="I1476" s="182"/>
      <c r="J1476" s="183">
        <f>ROUND(I1476*H1476,2)</f>
        <v>0</v>
      </c>
      <c r="K1476" s="179" t="s">
        <v>296</v>
      </c>
      <c r="L1476" s="184"/>
      <c r="M1476" s="185" t="s">
        <v>19</v>
      </c>
      <c r="N1476" s="186" t="s">
        <v>45</v>
      </c>
      <c r="P1476" s="141">
        <f>O1476*H1476</f>
        <v>0</v>
      </c>
      <c r="Q1476" s="141">
        <v>0.012</v>
      </c>
      <c r="R1476" s="141">
        <f>Q1476*H1476</f>
        <v>0.012</v>
      </c>
      <c r="S1476" s="141">
        <v>0</v>
      </c>
      <c r="T1476" s="142">
        <f>S1476*H1476</f>
        <v>0</v>
      </c>
      <c r="AR1476" s="143" t="s">
        <v>498</v>
      </c>
      <c r="AT1476" s="143" t="s">
        <v>424</v>
      </c>
      <c r="AU1476" s="143" t="s">
        <v>83</v>
      </c>
      <c r="AY1476" s="18" t="s">
        <v>210</v>
      </c>
      <c r="BE1476" s="144">
        <f>IF(N1476="základní",J1476,0)</f>
        <v>0</v>
      </c>
      <c r="BF1476" s="144">
        <f>IF(N1476="snížená",J1476,0)</f>
        <v>0</v>
      </c>
      <c r="BG1476" s="144">
        <f>IF(N1476="zákl. přenesená",J1476,0)</f>
        <v>0</v>
      </c>
      <c r="BH1476" s="144">
        <f>IF(N1476="sníž. přenesená",J1476,0)</f>
        <v>0</v>
      </c>
      <c r="BI1476" s="144">
        <f>IF(N1476="nulová",J1476,0)</f>
        <v>0</v>
      </c>
      <c r="BJ1476" s="18" t="s">
        <v>81</v>
      </c>
      <c r="BK1476" s="144">
        <f>ROUND(I1476*H1476,2)</f>
        <v>0</v>
      </c>
      <c r="BL1476" s="18" t="s">
        <v>368</v>
      </c>
      <c r="BM1476" s="143" t="s">
        <v>1958</v>
      </c>
    </row>
    <row r="1477" spans="2:47" s="1" customFormat="1" ht="29.25">
      <c r="B1477" s="33"/>
      <c r="D1477" s="150" t="s">
        <v>1511</v>
      </c>
      <c r="F1477" s="187" t="s">
        <v>1959</v>
      </c>
      <c r="I1477" s="147"/>
      <c r="L1477" s="33"/>
      <c r="M1477" s="148"/>
      <c r="T1477" s="54"/>
      <c r="AT1477" s="18" t="s">
        <v>1511</v>
      </c>
      <c r="AU1477" s="18" t="s">
        <v>83</v>
      </c>
    </row>
    <row r="1478" spans="2:65" s="1" customFormat="1" ht="16.5" customHeight="1">
      <c r="B1478" s="33"/>
      <c r="C1478" s="177" t="s">
        <v>1960</v>
      </c>
      <c r="D1478" s="177" t="s">
        <v>424</v>
      </c>
      <c r="E1478" s="178" t="s">
        <v>1961</v>
      </c>
      <c r="F1478" s="179" t="s">
        <v>1962</v>
      </c>
      <c r="G1478" s="180" t="s">
        <v>868</v>
      </c>
      <c r="H1478" s="181">
        <v>1</v>
      </c>
      <c r="I1478" s="182"/>
      <c r="J1478" s="183">
        <f>ROUND(I1478*H1478,2)</f>
        <v>0</v>
      </c>
      <c r="K1478" s="179" t="s">
        <v>296</v>
      </c>
      <c r="L1478" s="184"/>
      <c r="M1478" s="185" t="s">
        <v>19</v>
      </c>
      <c r="N1478" s="186" t="s">
        <v>45</v>
      </c>
      <c r="P1478" s="141">
        <f>O1478*H1478</f>
        <v>0</v>
      </c>
      <c r="Q1478" s="141">
        <v>0.012</v>
      </c>
      <c r="R1478" s="141">
        <f>Q1478*H1478</f>
        <v>0.012</v>
      </c>
      <c r="S1478" s="141">
        <v>0</v>
      </c>
      <c r="T1478" s="142">
        <f>S1478*H1478</f>
        <v>0</v>
      </c>
      <c r="AR1478" s="143" t="s">
        <v>498</v>
      </c>
      <c r="AT1478" s="143" t="s">
        <v>424</v>
      </c>
      <c r="AU1478" s="143" t="s">
        <v>83</v>
      </c>
      <c r="AY1478" s="18" t="s">
        <v>210</v>
      </c>
      <c r="BE1478" s="144">
        <f>IF(N1478="základní",J1478,0)</f>
        <v>0</v>
      </c>
      <c r="BF1478" s="144">
        <f>IF(N1478="snížená",J1478,0)</f>
        <v>0</v>
      </c>
      <c r="BG1478" s="144">
        <f>IF(N1478="zákl. přenesená",J1478,0)</f>
        <v>0</v>
      </c>
      <c r="BH1478" s="144">
        <f>IF(N1478="sníž. přenesená",J1478,0)</f>
        <v>0</v>
      </c>
      <c r="BI1478" s="144">
        <f>IF(N1478="nulová",J1478,0)</f>
        <v>0</v>
      </c>
      <c r="BJ1478" s="18" t="s">
        <v>81</v>
      </c>
      <c r="BK1478" s="144">
        <f>ROUND(I1478*H1478,2)</f>
        <v>0</v>
      </c>
      <c r="BL1478" s="18" t="s">
        <v>368</v>
      </c>
      <c r="BM1478" s="143" t="s">
        <v>1963</v>
      </c>
    </row>
    <row r="1479" spans="2:47" s="1" customFormat="1" ht="19.5">
      <c r="B1479" s="33"/>
      <c r="D1479" s="150" t="s">
        <v>1511</v>
      </c>
      <c r="F1479" s="187" t="s">
        <v>1964</v>
      </c>
      <c r="I1479" s="147"/>
      <c r="L1479" s="33"/>
      <c r="M1479" s="148"/>
      <c r="T1479" s="54"/>
      <c r="AT1479" s="18" t="s">
        <v>1511</v>
      </c>
      <c r="AU1479" s="18" t="s">
        <v>83</v>
      </c>
    </row>
    <row r="1480" spans="2:51" s="12" customFormat="1" ht="11.25">
      <c r="B1480" s="149"/>
      <c r="D1480" s="150" t="s">
        <v>221</v>
      </c>
      <c r="E1480" s="151" t="s">
        <v>19</v>
      </c>
      <c r="F1480" s="152" t="s">
        <v>1965</v>
      </c>
      <c r="H1480" s="151" t="s">
        <v>19</v>
      </c>
      <c r="I1480" s="153"/>
      <c r="L1480" s="149"/>
      <c r="M1480" s="154"/>
      <c r="T1480" s="155"/>
      <c r="AT1480" s="151" t="s">
        <v>221</v>
      </c>
      <c r="AU1480" s="151" t="s">
        <v>83</v>
      </c>
      <c r="AV1480" s="12" t="s">
        <v>81</v>
      </c>
      <c r="AW1480" s="12" t="s">
        <v>34</v>
      </c>
      <c r="AX1480" s="12" t="s">
        <v>74</v>
      </c>
      <c r="AY1480" s="151" t="s">
        <v>210</v>
      </c>
    </row>
    <row r="1481" spans="2:51" s="13" customFormat="1" ht="11.25">
      <c r="B1481" s="156"/>
      <c r="D1481" s="150" t="s">
        <v>221</v>
      </c>
      <c r="E1481" s="157" t="s">
        <v>19</v>
      </c>
      <c r="F1481" s="158" t="s">
        <v>81</v>
      </c>
      <c r="H1481" s="159">
        <v>1</v>
      </c>
      <c r="I1481" s="160"/>
      <c r="L1481" s="156"/>
      <c r="M1481" s="161"/>
      <c r="T1481" s="162"/>
      <c r="AT1481" s="157" t="s">
        <v>221</v>
      </c>
      <c r="AU1481" s="157" t="s">
        <v>83</v>
      </c>
      <c r="AV1481" s="13" t="s">
        <v>83</v>
      </c>
      <c r="AW1481" s="13" t="s">
        <v>34</v>
      </c>
      <c r="AX1481" s="13" t="s">
        <v>81</v>
      </c>
      <c r="AY1481" s="157" t="s">
        <v>210</v>
      </c>
    </row>
    <row r="1482" spans="2:65" s="1" customFormat="1" ht="16.5" customHeight="1">
      <c r="B1482" s="33"/>
      <c r="C1482" s="177" t="s">
        <v>1966</v>
      </c>
      <c r="D1482" s="177" t="s">
        <v>424</v>
      </c>
      <c r="E1482" s="178" t="s">
        <v>1967</v>
      </c>
      <c r="F1482" s="179" t="s">
        <v>1968</v>
      </c>
      <c r="G1482" s="180" t="s">
        <v>868</v>
      </c>
      <c r="H1482" s="181">
        <v>1</v>
      </c>
      <c r="I1482" s="182"/>
      <c r="J1482" s="183">
        <f>ROUND(I1482*H1482,2)</f>
        <v>0</v>
      </c>
      <c r="K1482" s="179" t="s">
        <v>296</v>
      </c>
      <c r="L1482" s="184"/>
      <c r="M1482" s="185" t="s">
        <v>19</v>
      </c>
      <c r="N1482" s="186" t="s">
        <v>45</v>
      </c>
      <c r="P1482" s="141">
        <f>O1482*H1482</f>
        <v>0</v>
      </c>
      <c r="Q1482" s="141">
        <v>0.012</v>
      </c>
      <c r="R1482" s="141">
        <f>Q1482*H1482</f>
        <v>0.012</v>
      </c>
      <c r="S1482" s="141">
        <v>0</v>
      </c>
      <c r="T1482" s="142">
        <f>S1482*H1482</f>
        <v>0</v>
      </c>
      <c r="AR1482" s="143" t="s">
        <v>498</v>
      </c>
      <c r="AT1482" s="143" t="s">
        <v>424</v>
      </c>
      <c r="AU1482" s="143" t="s">
        <v>83</v>
      </c>
      <c r="AY1482" s="18" t="s">
        <v>210</v>
      </c>
      <c r="BE1482" s="144">
        <f>IF(N1482="základní",J1482,0)</f>
        <v>0</v>
      </c>
      <c r="BF1482" s="144">
        <f>IF(N1482="snížená",J1482,0)</f>
        <v>0</v>
      </c>
      <c r="BG1482" s="144">
        <f>IF(N1482="zákl. přenesená",J1482,0)</f>
        <v>0</v>
      </c>
      <c r="BH1482" s="144">
        <f>IF(N1482="sníž. přenesená",J1482,0)</f>
        <v>0</v>
      </c>
      <c r="BI1482" s="144">
        <f>IF(N1482="nulová",J1482,0)</f>
        <v>0</v>
      </c>
      <c r="BJ1482" s="18" t="s">
        <v>81</v>
      </c>
      <c r="BK1482" s="144">
        <f>ROUND(I1482*H1482,2)</f>
        <v>0</v>
      </c>
      <c r="BL1482" s="18" t="s">
        <v>368</v>
      </c>
      <c r="BM1482" s="143" t="s">
        <v>1969</v>
      </c>
    </row>
    <row r="1483" spans="2:47" s="1" customFormat="1" ht="29.25">
      <c r="B1483" s="33"/>
      <c r="D1483" s="150" t="s">
        <v>1511</v>
      </c>
      <c r="F1483" s="187" t="s">
        <v>1959</v>
      </c>
      <c r="I1483" s="147"/>
      <c r="L1483" s="33"/>
      <c r="M1483" s="148"/>
      <c r="T1483" s="54"/>
      <c r="AT1483" s="18" t="s">
        <v>1511</v>
      </c>
      <c r="AU1483" s="18" t="s">
        <v>83</v>
      </c>
    </row>
    <row r="1484" spans="2:65" s="1" customFormat="1" ht="16.5" customHeight="1">
      <c r="B1484" s="33"/>
      <c r="C1484" s="177" t="s">
        <v>1970</v>
      </c>
      <c r="D1484" s="177" t="s">
        <v>424</v>
      </c>
      <c r="E1484" s="178" t="s">
        <v>1971</v>
      </c>
      <c r="F1484" s="179" t="s">
        <v>1972</v>
      </c>
      <c r="G1484" s="180" t="s">
        <v>868</v>
      </c>
      <c r="H1484" s="181">
        <v>1</v>
      </c>
      <c r="I1484" s="182"/>
      <c r="J1484" s="183">
        <f>ROUND(I1484*H1484,2)</f>
        <v>0</v>
      </c>
      <c r="K1484" s="179" t="s">
        <v>296</v>
      </c>
      <c r="L1484" s="184"/>
      <c r="M1484" s="185" t="s">
        <v>19</v>
      </c>
      <c r="N1484" s="186" t="s">
        <v>45</v>
      </c>
      <c r="P1484" s="141">
        <f>O1484*H1484</f>
        <v>0</v>
      </c>
      <c r="Q1484" s="141">
        <v>0.012</v>
      </c>
      <c r="R1484" s="141">
        <f>Q1484*H1484</f>
        <v>0.012</v>
      </c>
      <c r="S1484" s="141">
        <v>0</v>
      </c>
      <c r="T1484" s="142">
        <f>S1484*H1484</f>
        <v>0</v>
      </c>
      <c r="AR1484" s="143" t="s">
        <v>498</v>
      </c>
      <c r="AT1484" s="143" t="s">
        <v>424</v>
      </c>
      <c r="AU1484" s="143" t="s">
        <v>83</v>
      </c>
      <c r="AY1484" s="18" t="s">
        <v>210</v>
      </c>
      <c r="BE1484" s="144">
        <f>IF(N1484="základní",J1484,0)</f>
        <v>0</v>
      </c>
      <c r="BF1484" s="144">
        <f>IF(N1484="snížená",J1484,0)</f>
        <v>0</v>
      </c>
      <c r="BG1484" s="144">
        <f>IF(N1484="zákl. přenesená",J1484,0)</f>
        <v>0</v>
      </c>
      <c r="BH1484" s="144">
        <f>IF(N1484="sníž. přenesená",J1484,0)</f>
        <v>0</v>
      </c>
      <c r="BI1484" s="144">
        <f>IF(N1484="nulová",J1484,0)</f>
        <v>0</v>
      </c>
      <c r="BJ1484" s="18" t="s">
        <v>81</v>
      </c>
      <c r="BK1484" s="144">
        <f>ROUND(I1484*H1484,2)</f>
        <v>0</v>
      </c>
      <c r="BL1484" s="18" t="s">
        <v>368</v>
      </c>
      <c r="BM1484" s="143" t="s">
        <v>1973</v>
      </c>
    </row>
    <row r="1485" spans="2:47" s="1" customFormat="1" ht="19.5">
      <c r="B1485" s="33"/>
      <c r="D1485" s="150" t="s">
        <v>1511</v>
      </c>
      <c r="F1485" s="187" t="s">
        <v>1964</v>
      </c>
      <c r="I1485" s="147"/>
      <c r="L1485" s="33"/>
      <c r="M1485" s="148"/>
      <c r="T1485" s="54"/>
      <c r="AT1485" s="18" t="s">
        <v>1511</v>
      </c>
      <c r="AU1485" s="18" t="s">
        <v>83</v>
      </c>
    </row>
    <row r="1486" spans="2:51" s="12" customFormat="1" ht="11.25">
      <c r="B1486" s="149"/>
      <c r="D1486" s="150" t="s">
        <v>221</v>
      </c>
      <c r="E1486" s="151" t="s">
        <v>19</v>
      </c>
      <c r="F1486" s="152" t="s">
        <v>1965</v>
      </c>
      <c r="H1486" s="151" t="s">
        <v>19</v>
      </c>
      <c r="I1486" s="153"/>
      <c r="L1486" s="149"/>
      <c r="M1486" s="154"/>
      <c r="T1486" s="155"/>
      <c r="AT1486" s="151" t="s">
        <v>221</v>
      </c>
      <c r="AU1486" s="151" t="s">
        <v>83</v>
      </c>
      <c r="AV1486" s="12" t="s">
        <v>81</v>
      </c>
      <c r="AW1486" s="12" t="s">
        <v>34</v>
      </c>
      <c r="AX1486" s="12" t="s">
        <v>74</v>
      </c>
      <c r="AY1486" s="151" t="s">
        <v>210</v>
      </c>
    </row>
    <row r="1487" spans="2:51" s="13" customFormat="1" ht="11.25">
      <c r="B1487" s="156"/>
      <c r="D1487" s="150" t="s">
        <v>221</v>
      </c>
      <c r="E1487" s="157" t="s">
        <v>19</v>
      </c>
      <c r="F1487" s="158" t="s">
        <v>81</v>
      </c>
      <c r="H1487" s="159">
        <v>1</v>
      </c>
      <c r="I1487" s="160"/>
      <c r="L1487" s="156"/>
      <c r="M1487" s="161"/>
      <c r="T1487" s="162"/>
      <c r="AT1487" s="157" t="s">
        <v>221</v>
      </c>
      <c r="AU1487" s="157" t="s">
        <v>83</v>
      </c>
      <c r="AV1487" s="13" t="s">
        <v>83</v>
      </c>
      <c r="AW1487" s="13" t="s">
        <v>34</v>
      </c>
      <c r="AX1487" s="13" t="s">
        <v>81</v>
      </c>
      <c r="AY1487" s="157" t="s">
        <v>210</v>
      </c>
    </row>
    <row r="1488" spans="2:65" s="1" customFormat="1" ht="16.5" customHeight="1">
      <c r="B1488" s="33"/>
      <c r="C1488" s="177" t="s">
        <v>1974</v>
      </c>
      <c r="D1488" s="177" t="s">
        <v>424</v>
      </c>
      <c r="E1488" s="178" t="s">
        <v>1975</v>
      </c>
      <c r="F1488" s="179" t="s">
        <v>1976</v>
      </c>
      <c r="G1488" s="180" t="s">
        <v>868</v>
      </c>
      <c r="H1488" s="181">
        <v>1</v>
      </c>
      <c r="I1488" s="182"/>
      <c r="J1488" s="183">
        <f>ROUND(I1488*H1488,2)</f>
        <v>0</v>
      </c>
      <c r="K1488" s="179" t="s">
        <v>296</v>
      </c>
      <c r="L1488" s="184"/>
      <c r="M1488" s="185" t="s">
        <v>19</v>
      </c>
      <c r="N1488" s="186" t="s">
        <v>45</v>
      </c>
      <c r="P1488" s="141">
        <f>O1488*H1488</f>
        <v>0</v>
      </c>
      <c r="Q1488" s="141">
        <v>0.012</v>
      </c>
      <c r="R1488" s="141">
        <f>Q1488*H1488</f>
        <v>0.012</v>
      </c>
      <c r="S1488" s="141">
        <v>0</v>
      </c>
      <c r="T1488" s="142">
        <f>S1488*H1488</f>
        <v>0</v>
      </c>
      <c r="AR1488" s="143" t="s">
        <v>498</v>
      </c>
      <c r="AT1488" s="143" t="s">
        <v>424</v>
      </c>
      <c r="AU1488" s="143" t="s">
        <v>83</v>
      </c>
      <c r="AY1488" s="18" t="s">
        <v>210</v>
      </c>
      <c r="BE1488" s="144">
        <f>IF(N1488="základní",J1488,0)</f>
        <v>0</v>
      </c>
      <c r="BF1488" s="144">
        <f>IF(N1488="snížená",J1488,0)</f>
        <v>0</v>
      </c>
      <c r="BG1488" s="144">
        <f>IF(N1488="zákl. přenesená",J1488,0)</f>
        <v>0</v>
      </c>
      <c r="BH1488" s="144">
        <f>IF(N1488="sníž. přenesená",J1488,0)</f>
        <v>0</v>
      </c>
      <c r="BI1488" s="144">
        <f>IF(N1488="nulová",J1488,0)</f>
        <v>0</v>
      </c>
      <c r="BJ1488" s="18" t="s">
        <v>81</v>
      </c>
      <c r="BK1488" s="144">
        <f>ROUND(I1488*H1488,2)</f>
        <v>0</v>
      </c>
      <c r="BL1488" s="18" t="s">
        <v>368</v>
      </c>
      <c r="BM1488" s="143" t="s">
        <v>1977</v>
      </c>
    </row>
    <row r="1489" spans="2:47" s="1" customFormat="1" ht="39">
      <c r="B1489" s="33"/>
      <c r="D1489" s="150" t="s">
        <v>1511</v>
      </c>
      <c r="F1489" s="187" t="s">
        <v>1978</v>
      </c>
      <c r="I1489" s="147"/>
      <c r="L1489" s="33"/>
      <c r="M1489" s="148"/>
      <c r="T1489" s="54"/>
      <c r="AT1489" s="18" t="s">
        <v>1511</v>
      </c>
      <c r="AU1489" s="18" t="s">
        <v>83</v>
      </c>
    </row>
    <row r="1490" spans="2:65" s="1" customFormat="1" ht="16.5" customHeight="1">
      <c r="B1490" s="33"/>
      <c r="C1490" s="177" t="s">
        <v>1979</v>
      </c>
      <c r="D1490" s="177" t="s">
        <v>424</v>
      </c>
      <c r="E1490" s="178" t="s">
        <v>1980</v>
      </c>
      <c r="F1490" s="179" t="s">
        <v>1981</v>
      </c>
      <c r="G1490" s="180" t="s">
        <v>868</v>
      </c>
      <c r="H1490" s="181">
        <v>1</v>
      </c>
      <c r="I1490" s="182"/>
      <c r="J1490" s="183">
        <f>ROUND(I1490*H1490,2)</f>
        <v>0</v>
      </c>
      <c r="K1490" s="179" t="s">
        <v>296</v>
      </c>
      <c r="L1490" s="184"/>
      <c r="M1490" s="185" t="s">
        <v>19</v>
      </c>
      <c r="N1490" s="186" t="s">
        <v>45</v>
      </c>
      <c r="P1490" s="141">
        <f>O1490*H1490</f>
        <v>0</v>
      </c>
      <c r="Q1490" s="141">
        <v>0.012</v>
      </c>
      <c r="R1490" s="141">
        <f>Q1490*H1490</f>
        <v>0.012</v>
      </c>
      <c r="S1490" s="141">
        <v>0</v>
      </c>
      <c r="T1490" s="142">
        <f>S1490*H1490</f>
        <v>0</v>
      </c>
      <c r="AR1490" s="143" t="s">
        <v>498</v>
      </c>
      <c r="AT1490" s="143" t="s">
        <v>424</v>
      </c>
      <c r="AU1490" s="143" t="s">
        <v>83</v>
      </c>
      <c r="AY1490" s="18" t="s">
        <v>210</v>
      </c>
      <c r="BE1490" s="144">
        <f>IF(N1490="základní",J1490,0)</f>
        <v>0</v>
      </c>
      <c r="BF1490" s="144">
        <f>IF(N1490="snížená",J1490,0)</f>
        <v>0</v>
      </c>
      <c r="BG1490" s="144">
        <f>IF(N1490="zákl. přenesená",J1490,0)</f>
        <v>0</v>
      </c>
      <c r="BH1490" s="144">
        <f>IF(N1490="sníž. přenesená",J1490,0)</f>
        <v>0</v>
      </c>
      <c r="BI1490" s="144">
        <f>IF(N1490="nulová",J1490,0)</f>
        <v>0</v>
      </c>
      <c r="BJ1490" s="18" t="s">
        <v>81</v>
      </c>
      <c r="BK1490" s="144">
        <f>ROUND(I1490*H1490,2)</f>
        <v>0</v>
      </c>
      <c r="BL1490" s="18" t="s">
        <v>368</v>
      </c>
      <c r="BM1490" s="143" t="s">
        <v>1982</v>
      </c>
    </row>
    <row r="1491" spans="2:47" s="1" customFormat="1" ht="29.25">
      <c r="B1491" s="33"/>
      <c r="D1491" s="150" t="s">
        <v>1511</v>
      </c>
      <c r="F1491" s="187" t="s">
        <v>1983</v>
      </c>
      <c r="I1491" s="147"/>
      <c r="L1491" s="33"/>
      <c r="M1491" s="148"/>
      <c r="T1491" s="54"/>
      <c r="AT1491" s="18" t="s">
        <v>1511</v>
      </c>
      <c r="AU1491" s="18" t="s">
        <v>83</v>
      </c>
    </row>
    <row r="1492" spans="2:65" s="1" customFormat="1" ht="16.5" customHeight="1">
      <c r="B1492" s="33"/>
      <c r="C1492" s="177" t="s">
        <v>1984</v>
      </c>
      <c r="D1492" s="177" t="s">
        <v>424</v>
      </c>
      <c r="E1492" s="178" t="s">
        <v>1985</v>
      </c>
      <c r="F1492" s="179" t="s">
        <v>1986</v>
      </c>
      <c r="G1492" s="180" t="s">
        <v>868</v>
      </c>
      <c r="H1492" s="181">
        <v>1</v>
      </c>
      <c r="I1492" s="182"/>
      <c r="J1492" s="183">
        <f>ROUND(I1492*H1492,2)</f>
        <v>0</v>
      </c>
      <c r="K1492" s="179" t="s">
        <v>296</v>
      </c>
      <c r="L1492" s="184"/>
      <c r="M1492" s="185" t="s">
        <v>19</v>
      </c>
      <c r="N1492" s="186" t="s">
        <v>45</v>
      </c>
      <c r="P1492" s="141">
        <f>O1492*H1492</f>
        <v>0</v>
      </c>
      <c r="Q1492" s="141">
        <v>0.012</v>
      </c>
      <c r="R1492" s="141">
        <f>Q1492*H1492</f>
        <v>0.012</v>
      </c>
      <c r="S1492" s="141">
        <v>0</v>
      </c>
      <c r="T1492" s="142">
        <f>S1492*H1492</f>
        <v>0</v>
      </c>
      <c r="AR1492" s="143" t="s">
        <v>498</v>
      </c>
      <c r="AT1492" s="143" t="s">
        <v>424</v>
      </c>
      <c r="AU1492" s="143" t="s">
        <v>83</v>
      </c>
      <c r="AY1492" s="18" t="s">
        <v>210</v>
      </c>
      <c r="BE1492" s="144">
        <f>IF(N1492="základní",J1492,0)</f>
        <v>0</v>
      </c>
      <c r="BF1492" s="144">
        <f>IF(N1492="snížená",J1492,0)</f>
        <v>0</v>
      </c>
      <c r="BG1492" s="144">
        <f>IF(N1492="zákl. přenesená",J1492,0)</f>
        <v>0</v>
      </c>
      <c r="BH1492" s="144">
        <f>IF(N1492="sníž. přenesená",J1492,0)</f>
        <v>0</v>
      </c>
      <c r="BI1492" s="144">
        <f>IF(N1492="nulová",J1492,0)</f>
        <v>0</v>
      </c>
      <c r="BJ1492" s="18" t="s">
        <v>81</v>
      </c>
      <c r="BK1492" s="144">
        <f>ROUND(I1492*H1492,2)</f>
        <v>0</v>
      </c>
      <c r="BL1492" s="18" t="s">
        <v>368</v>
      </c>
      <c r="BM1492" s="143" t="s">
        <v>1987</v>
      </c>
    </row>
    <row r="1493" spans="2:47" s="1" customFormat="1" ht="29.25">
      <c r="B1493" s="33"/>
      <c r="D1493" s="150" t="s">
        <v>1511</v>
      </c>
      <c r="F1493" s="187" t="s">
        <v>1988</v>
      </c>
      <c r="I1493" s="147"/>
      <c r="L1493" s="33"/>
      <c r="M1493" s="148"/>
      <c r="T1493" s="54"/>
      <c r="AT1493" s="18" t="s">
        <v>1511</v>
      </c>
      <c r="AU1493" s="18" t="s">
        <v>83</v>
      </c>
    </row>
    <row r="1494" spans="2:65" s="1" customFormat="1" ht="16.5" customHeight="1">
      <c r="B1494" s="33"/>
      <c r="C1494" s="177" t="s">
        <v>1989</v>
      </c>
      <c r="D1494" s="177" t="s">
        <v>424</v>
      </c>
      <c r="E1494" s="178" t="s">
        <v>1990</v>
      </c>
      <c r="F1494" s="179" t="s">
        <v>1991</v>
      </c>
      <c r="G1494" s="180" t="s">
        <v>868</v>
      </c>
      <c r="H1494" s="181">
        <v>1</v>
      </c>
      <c r="I1494" s="182"/>
      <c r="J1494" s="183">
        <f>ROUND(I1494*H1494,2)</f>
        <v>0</v>
      </c>
      <c r="K1494" s="179" t="s">
        <v>296</v>
      </c>
      <c r="L1494" s="184"/>
      <c r="M1494" s="185" t="s">
        <v>19</v>
      </c>
      <c r="N1494" s="186" t="s">
        <v>45</v>
      </c>
      <c r="P1494" s="141">
        <f>O1494*H1494</f>
        <v>0</v>
      </c>
      <c r="Q1494" s="141">
        <v>0.012</v>
      </c>
      <c r="R1494" s="141">
        <f>Q1494*H1494</f>
        <v>0.012</v>
      </c>
      <c r="S1494" s="141">
        <v>0</v>
      </c>
      <c r="T1494" s="142">
        <f>S1494*H1494</f>
        <v>0</v>
      </c>
      <c r="AR1494" s="143" t="s">
        <v>498</v>
      </c>
      <c r="AT1494" s="143" t="s">
        <v>424</v>
      </c>
      <c r="AU1494" s="143" t="s">
        <v>83</v>
      </c>
      <c r="AY1494" s="18" t="s">
        <v>210</v>
      </c>
      <c r="BE1494" s="144">
        <f>IF(N1494="základní",J1494,0)</f>
        <v>0</v>
      </c>
      <c r="BF1494" s="144">
        <f>IF(N1494="snížená",J1494,0)</f>
        <v>0</v>
      </c>
      <c r="BG1494" s="144">
        <f>IF(N1494="zákl. přenesená",J1494,0)</f>
        <v>0</v>
      </c>
      <c r="BH1494" s="144">
        <f>IF(N1494="sníž. přenesená",J1494,0)</f>
        <v>0</v>
      </c>
      <c r="BI1494" s="144">
        <f>IF(N1494="nulová",J1494,0)</f>
        <v>0</v>
      </c>
      <c r="BJ1494" s="18" t="s">
        <v>81</v>
      </c>
      <c r="BK1494" s="144">
        <f>ROUND(I1494*H1494,2)</f>
        <v>0</v>
      </c>
      <c r="BL1494" s="18" t="s">
        <v>368</v>
      </c>
      <c r="BM1494" s="143" t="s">
        <v>1992</v>
      </c>
    </row>
    <row r="1495" spans="2:47" s="1" customFormat="1" ht="29.25">
      <c r="B1495" s="33"/>
      <c r="D1495" s="150" t="s">
        <v>1511</v>
      </c>
      <c r="F1495" s="187" t="s">
        <v>1993</v>
      </c>
      <c r="I1495" s="147"/>
      <c r="L1495" s="33"/>
      <c r="M1495" s="148"/>
      <c r="T1495" s="54"/>
      <c r="AT1495" s="18" t="s">
        <v>1511</v>
      </c>
      <c r="AU1495" s="18" t="s">
        <v>83</v>
      </c>
    </row>
    <row r="1496" spans="2:65" s="1" customFormat="1" ht="16.5" customHeight="1">
      <c r="B1496" s="33"/>
      <c r="C1496" s="177" t="s">
        <v>1994</v>
      </c>
      <c r="D1496" s="177" t="s">
        <v>424</v>
      </c>
      <c r="E1496" s="178" t="s">
        <v>1995</v>
      </c>
      <c r="F1496" s="179" t="s">
        <v>1996</v>
      </c>
      <c r="G1496" s="180" t="s">
        <v>868</v>
      </c>
      <c r="H1496" s="181">
        <v>1</v>
      </c>
      <c r="I1496" s="182"/>
      <c r="J1496" s="183">
        <f>ROUND(I1496*H1496,2)</f>
        <v>0</v>
      </c>
      <c r="K1496" s="179" t="s">
        <v>296</v>
      </c>
      <c r="L1496" s="184"/>
      <c r="M1496" s="185" t="s">
        <v>19</v>
      </c>
      <c r="N1496" s="186" t="s">
        <v>45</v>
      </c>
      <c r="P1496" s="141">
        <f>O1496*H1496</f>
        <v>0</v>
      </c>
      <c r="Q1496" s="141">
        <v>0.012</v>
      </c>
      <c r="R1496" s="141">
        <f>Q1496*H1496</f>
        <v>0.012</v>
      </c>
      <c r="S1496" s="141">
        <v>0</v>
      </c>
      <c r="T1496" s="142">
        <f>S1496*H1496</f>
        <v>0</v>
      </c>
      <c r="AR1496" s="143" t="s">
        <v>498</v>
      </c>
      <c r="AT1496" s="143" t="s">
        <v>424</v>
      </c>
      <c r="AU1496" s="143" t="s">
        <v>83</v>
      </c>
      <c r="AY1496" s="18" t="s">
        <v>210</v>
      </c>
      <c r="BE1496" s="144">
        <f>IF(N1496="základní",J1496,0)</f>
        <v>0</v>
      </c>
      <c r="BF1496" s="144">
        <f>IF(N1496="snížená",J1496,0)</f>
        <v>0</v>
      </c>
      <c r="BG1496" s="144">
        <f>IF(N1496="zákl. přenesená",J1496,0)</f>
        <v>0</v>
      </c>
      <c r="BH1496" s="144">
        <f>IF(N1496="sníž. přenesená",J1496,0)</f>
        <v>0</v>
      </c>
      <c r="BI1496" s="144">
        <f>IF(N1496="nulová",J1496,0)</f>
        <v>0</v>
      </c>
      <c r="BJ1496" s="18" t="s">
        <v>81</v>
      </c>
      <c r="BK1496" s="144">
        <f>ROUND(I1496*H1496,2)</f>
        <v>0</v>
      </c>
      <c r="BL1496" s="18" t="s">
        <v>368</v>
      </c>
      <c r="BM1496" s="143" t="s">
        <v>1997</v>
      </c>
    </row>
    <row r="1497" spans="2:47" s="1" customFormat="1" ht="29.25">
      <c r="B1497" s="33"/>
      <c r="D1497" s="150" t="s">
        <v>1511</v>
      </c>
      <c r="F1497" s="187" t="s">
        <v>1959</v>
      </c>
      <c r="I1497" s="147"/>
      <c r="L1497" s="33"/>
      <c r="M1497" s="148"/>
      <c r="T1497" s="54"/>
      <c r="AT1497" s="18" t="s">
        <v>1511</v>
      </c>
      <c r="AU1497" s="18" t="s">
        <v>83</v>
      </c>
    </row>
    <row r="1498" spans="2:65" s="1" customFormat="1" ht="16.5" customHeight="1">
      <c r="B1498" s="33"/>
      <c r="C1498" s="177" t="s">
        <v>1998</v>
      </c>
      <c r="D1498" s="177" t="s">
        <v>424</v>
      </c>
      <c r="E1498" s="178" t="s">
        <v>1999</v>
      </c>
      <c r="F1498" s="179" t="s">
        <v>2000</v>
      </c>
      <c r="G1498" s="180" t="s">
        <v>868</v>
      </c>
      <c r="H1498" s="181">
        <v>1</v>
      </c>
      <c r="I1498" s="182"/>
      <c r="J1498" s="183">
        <f>ROUND(I1498*H1498,2)</f>
        <v>0</v>
      </c>
      <c r="K1498" s="179" t="s">
        <v>296</v>
      </c>
      <c r="L1498" s="184"/>
      <c r="M1498" s="185" t="s">
        <v>19</v>
      </c>
      <c r="N1498" s="186" t="s">
        <v>45</v>
      </c>
      <c r="P1498" s="141">
        <f>O1498*H1498</f>
        <v>0</v>
      </c>
      <c r="Q1498" s="141">
        <v>0.012</v>
      </c>
      <c r="R1498" s="141">
        <f>Q1498*H1498</f>
        <v>0.012</v>
      </c>
      <c r="S1498" s="141">
        <v>0</v>
      </c>
      <c r="T1498" s="142">
        <f>S1498*H1498</f>
        <v>0</v>
      </c>
      <c r="AR1498" s="143" t="s">
        <v>498</v>
      </c>
      <c r="AT1498" s="143" t="s">
        <v>424</v>
      </c>
      <c r="AU1498" s="143" t="s">
        <v>83</v>
      </c>
      <c r="AY1498" s="18" t="s">
        <v>210</v>
      </c>
      <c r="BE1498" s="144">
        <f>IF(N1498="základní",J1498,0)</f>
        <v>0</v>
      </c>
      <c r="BF1498" s="144">
        <f>IF(N1498="snížená",J1498,0)</f>
        <v>0</v>
      </c>
      <c r="BG1498" s="144">
        <f>IF(N1498="zákl. přenesená",J1498,0)</f>
        <v>0</v>
      </c>
      <c r="BH1498" s="144">
        <f>IF(N1498="sníž. přenesená",J1498,0)</f>
        <v>0</v>
      </c>
      <c r="BI1498" s="144">
        <f>IF(N1498="nulová",J1498,0)</f>
        <v>0</v>
      </c>
      <c r="BJ1498" s="18" t="s">
        <v>81</v>
      </c>
      <c r="BK1498" s="144">
        <f>ROUND(I1498*H1498,2)</f>
        <v>0</v>
      </c>
      <c r="BL1498" s="18" t="s">
        <v>368</v>
      </c>
      <c r="BM1498" s="143" t="s">
        <v>2001</v>
      </c>
    </row>
    <row r="1499" spans="2:47" s="1" customFormat="1" ht="19.5">
      <c r="B1499" s="33"/>
      <c r="D1499" s="150" t="s">
        <v>1511</v>
      </c>
      <c r="F1499" s="187" t="s">
        <v>1964</v>
      </c>
      <c r="I1499" s="147"/>
      <c r="L1499" s="33"/>
      <c r="M1499" s="148"/>
      <c r="T1499" s="54"/>
      <c r="AT1499" s="18" t="s">
        <v>1511</v>
      </c>
      <c r="AU1499" s="18" t="s">
        <v>83</v>
      </c>
    </row>
    <row r="1500" spans="2:51" s="12" customFormat="1" ht="11.25">
      <c r="B1500" s="149"/>
      <c r="D1500" s="150" t="s">
        <v>221</v>
      </c>
      <c r="E1500" s="151" t="s">
        <v>19</v>
      </c>
      <c r="F1500" s="152" t="s">
        <v>1965</v>
      </c>
      <c r="H1500" s="151" t="s">
        <v>19</v>
      </c>
      <c r="I1500" s="153"/>
      <c r="L1500" s="149"/>
      <c r="M1500" s="154"/>
      <c r="T1500" s="155"/>
      <c r="AT1500" s="151" t="s">
        <v>221</v>
      </c>
      <c r="AU1500" s="151" t="s">
        <v>83</v>
      </c>
      <c r="AV1500" s="12" t="s">
        <v>81</v>
      </c>
      <c r="AW1500" s="12" t="s">
        <v>34</v>
      </c>
      <c r="AX1500" s="12" t="s">
        <v>74</v>
      </c>
      <c r="AY1500" s="151" t="s">
        <v>210</v>
      </c>
    </row>
    <row r="1501" spans="2:51" s="13" customFormat="1" ht="11.25">
      <c r="B1501" s="156"/>
      <c r="D1501" s="150" t="s">
        <v>221</v>
      </c>
      <c r="E1501" s="157" t="s">
        <v>19</v>
      </c>
      <c r="F1501" s="158" t="s">
        <v>81</v>
      </c>
      <c r="H1501" s="159">
        <v>1</v>
      </c>
      <c r="I1501" s="160"/>
      <c r="L1501" s="156"/>
      <c r="M1501" s="161"/>
      <c r="T1501" s="162"/>
      <c r="AT1501" s="157" t="s">
        <v>221</v>
      </c>
      <c r="AU1501" s="157" t="s">
        <v>83</v>
      </c>
      <c r="AV1501" s="13" t="s">
        <v>83</v>
      </c>
      <c r="AW1501" s="13" t="s">
        <v>34</v>
      </c>
      <c r="AX1501" s="13" t="s">
        <v>81</v>
      </c>
      <c r="AY1501" s="157" t="s">
        <v>210</v>
      </c>
    </row>
    <row r="1502" spans="2:65" s="1" customFormat="1" ht="16.5" customHeight="1">
      <c r="B1502" s="33"/>
      <c r="C1502" s="177" t="s">
        <v>2002</v>
      </c>
      <c r="D1502" s="177" t="s">
        <v>424</v>
      </c>
      <c r="E1502" s="178" t="s">
        <v>2003</v>
      </c>
      <c r="F1502" s="179" t="s">
        <v>2004</v>
      </c>
      <c r="G1502" s="180" t="s">
        <v>868</v>
      </c>
      <c r="H1502" s="181">
        <v>1</v>
      </c>
      <c r="I1502" s="182"/>
      <c r="J1502" s="183">
        <f>ROUND(I1502*H1502,2)</f>
        <v>0</v>
      </c>
      <c r="K1502" s="179" t="s">
        <v>296</v>
      </c>
      <c r="L1502" s="184"/>
      <c r="M1502" s="185" t="s">
        <v>19</v>
      </c>
      <c r="N1502" s="186" t="s">
        <v>45</v>
      </c>
      <c r="P1502" s="141">
        <f>O1502*H1502</f>
        <v>0</v>
      </c>
      <c r="Q1502" s="141">
        <v>0.012</v>
      </c>
      <c r="R1502" s="141">
        <f>Q1502*H1502</f>
        <v>0.012</v>
      </c>
      <c r="S1502" s="141">
        <v>0</v>
      </c>
      <c r="T1502" s="142">
        <f>S1502*H1502</f>
        <v>0</v>
      </c>
      <c r="AR1502" s="143" t="s">
        <v>498</v>
      </c>
      <c r="AT1502" s="143" t="s">
        <v>424</v>
      </c>
      <c r="AU1502" s="143" t="s">
        <v>83</v>
      </c>
      <c r="AY1502" s="18" t="s">
        <v>210</v>
      </c>
      <c r="BE1502" s="144">
        <f>IF(N1502="základní",J1502,0)</f>
        <v>0</v>
      </c>
      <c r="BF1502" s="144">
        <f>IF(N1502="snížená",J1502,0)</f>
        <v>0</v>
      </c>
      <c r="BG1502" s="144">
        <f>IF(N1502="zákl. přenesená",J1502,0)</f>
        <v>0</v>
      </c>
      <c r="BH1502" s="144">
        <f>IF(N1502="sníž. přenesená",J1502,0)</f>
        <v>0</v>
      </c>
      <c r="BI1502" s="144">
        <f>IF(N1502="nulová",J1502,0)</f>
        <v>0</v>
      </c>
      <c r="BJ1502" s="18" t="s">
        <v>81</v>
      </c>
      <c r="BK1502" s="144">
        <f>ROUND(I1502*H1502,2)</f>
        <v>0</v>
      </c>
      <c r="BL1502" s="18" t="s">
        <v>368</v>
      </c>
      <c r="BM1502" s="143" t="s">
        <v>2005</v>
      </c>
    </row>
    <row r="1503" spans="2:47" s="1" customFormat="1" ht="19.5">
      <c r="B1503" s="33"/>
      <c r="D1503" s="150" t="s">
        <v>1511</v>
      </c>
      <c r="F1503" s="187" t="s">
        <v>2006</v>
      </c>
      <c r="I1503" s="147"/>
      <c r="L1503" s="33"/>
      <c r="M1503" s="148"/>
      <c r="T1503" s="54"/>
      <c r="AT1503" s="18" t="s">
        <v>1511</v>
      </c>
      <c r="AU1503" s="18" t="s">
        <v>83</v>
      </c>
    </row>
    <row r="1504" spans="2:65" s="1" customFormat="1" ht="16.5" customHeight="1">
      <c r="B1504" s="33"/>
      <c r="C1504" s="177" t="s">
        <v>2007</v>
      </c>
      <c r="D1504" s="177" t="s">
        <v>424</v>
      </c>
      <c r="E1504" s="178" t="s">
        <v>2008</v>
      </c>
      <c r="F1504" s="179" t="s">
        <v>2009</v>
      </c>
      <c r="G1504" s="180" t="s">
        <v>868</v>
      </c>
      <c r="H1504" s="181">
        <v>1</v>
      </c>
      <c r="I1504" s="182"/>
      <c r="J1504" s="183">
        <f>ROUND(I1504*H1504,2)</f>
        <v>0</v>
      </c>
      <c r="K1504" s="179" t="s">
        <v>296</v>
      </c>
      <c r="L1504" s="184"/>
      <c r="M1504" s="185" t="s">
        <v>19</v>
      </c>
      <c r="N1504" s="186" t="s">
        <v>45</v>
      </c>
      <c r="P1504" s="141">
        <f>O1504*H1504</f>
        <v>0</v>
      </c>
      <c r="Q1504" s="141">
        <v>0.012</v>
      </c>
      <c r="R1504" s="141">
        <f>Q1504*H1504</f>
        <v>0.012</v>
      </c>
      <c r="S1504" s="141">
        <v>0</v>
      </c>
      <c r="T1504" s="142">
        <f>S1504*H1504</f>
        <v>0</v>
      </c>
      <c r="AR1504" s="143" t="s">
        <v>498</v>
      </c>
      <c r="AT1504" s="143" t="s">
        <v>424</v>
      </c>
      <c r="AU1504" s="143" t="s">
        <v>83</v>
      </c>
      <c r="AY1504" s="18" t="s">
        <v>210</v>
      </c>
      <c r="BE1504" s="144">
        <f>IF(N1504="základní",J1504,0)</f>
        <v>0</v>
      </c>
      <c r="BF1504" s="144">
        <f>IF(N1504="snížená",J1504,0)</f>
        <v>0</v>
      </c>
      <c r="BG1504" s="144">
        <f>IF(N1504="zákl. přenesená",J1504,0)</f>
        <v>0</v>
      </c>
      <c r="BH1504" s="144">
        <f>IF(N1504="sníž. přenesená",J1504,0)</f>
        <v>0</v>
      </c>
      <c r="BI1504" s="144">
        <f>IF(N1504="nulová",J1504,0)</f>
        <v>0</v>
      </c>
      <c r="BJ1504" s="18" t="s">
        <v>81</v>
      </c>
      <c r="BK1504" s="144">
        <f>ROUND(I1504*H1504,2)</f>
        <v>0</v>
      </c>
      <c r="BL1504" s="18" t="s">
        <v>368</v>
      </c>
      <c r="BM1504" s="143" t="s">
        <v>2010</v>
      </c>
    </row>
    <row r="1505" spans="2:47" s="1" customFormat="1" ht="29.25">
      <c r="B1505" s="33"/>
      <c r="D1505" s="150" t="s">
        <v>1511</v>
      </c>
      <c r="F1505" s="187" t="s">
        <v>1988</v>
      </c>
      <c r="I1505" s="147"/>
      <c r="L1505" s="33"/>
      <c r="M1505" s="148"/>
      <c r="T1505" s="54"/>
      <c r="AT1505" s="18" t="s">
        <v>1511</v>
      </c>
      <c r="AU1505" s="18" t="s">
        <v>83</v>
      </c>
    </row>
    <row r="1506" spans="2:65" s="1" customFormat="1" ht="16.5" customHeight="1">
      <c r="B1506" s="33"/>
      <c r="C1506" s="177" t="s">
        <v>2011</v>
      </c>
      <c r="D1506" s="177" t="s">
        <v>424</v>
      </c>
      <c r="E1506" s="178" t="s">
        <v>2012</v>
      </c>
      <c r="F1506" s="179" t="s">
        <v>2013</v>
      </c>
      <c r="G1506" s="180" t="s">
        <v>868</v>
      </c>
      <c r="H1506" s="181">
        <v>1</v>
      </c>
      <c r="I1506" s="182"/>
      <c r="J1506" s="183">
        <f>ROUND(I1506*H1506,2)</f>
        <v>0</v>
      </c>
      <c r="K1506" s="179" t="s">
        <v>296</v>
      </c>
      <c r="L1506" s="184"/>
      <c r="M1506" s="185" t="s">
        <v>19</v>
      </c>
      <c r="N1506" s="186" t="s">
        <v>45</v>
      </c>
      <c r="P1506" s="141">
        <f>O1506*H1506</f>
        <v>0</v>
      </c>
      <c r="Q1506" s="141">
        <v>0.012</v>
      </c>
      <c r="R1506" s="141">
        <f>Q1506*H1506</f>
        <v>0.012</v>
      </c>
      <c r="S1506" s="141">
        <v>0</v>
      </c>
      <c r="T1506" s="142">
        <f>S1506*H1506</f>
        <v>0</v>
      </c>
      <c r="AR1506" s="143" t="s">
        <v>498</v>
      </c>
      <c r="AT1506" s="143" t="s">
        <v>424</v>
      </c>
      <c r="AU1506" s="143" t="s">
        <v>83</v>
      </c>
      <c r="AY1506" s="18" t="s">
        <v>210</v>
      </c>
      <c r="BE1506" s="144">
        <f>IF(N1506="základní",J1506,0)</f>
        <v>0</v>
      </c>
      <c r="BF1506" s="144">
        <f>IF(N1506="snížená",J1506,0)</f>
        <v>0</v>
      </c>
      <c r="BG1506" s="144">
        <f>IF(N1506="zákl. přenesená",J1506,0)</f>
        <v>0</v>
      </c>
      <c r="BH1506" s="144">
        <f>IF(N1506="sníž. přenesená",J1506,0)</f>
        <v>0</v>
      </c>
      <c r="BI1506" s="144">
        <f>IF(N1506="nulová",J1506,0)</f>
        <v>0</v>
      </c>
      <c r="BJ1506" s="18" t="s">
        <v>81</v>
      </c>
      <c r="BK1506" s="144">
        <f>ROUND(I1506*H1506,2)</f>
        <v>0</v>
      </c>
      <c r="BL1506" s="18" t="s">
        <v>368</v>
      </c>
      <c r="BM1506" s="143" t="s">
        <v>2014</v>
      </c>
    </row>
    <row r="1507" spans="2:47" s="1" customFormat="1" ht="29.25">
      <c r="B1507" s="33"/>
      <c r="D1507" s="150" t="s">
        <v>1511</v>
      </c>
      <c r="F1507" s="187" t="s">
        <v>2015</v>
      </c>
      <c r="I1507" s="147"/>
      <c r="L1507" s="33"/>
      <c r="M1507" s="148"/>
      <c r="T1507" s="54"/>
      <c r="AT1507" s="18" t="s">
        <v>1511</v>
      </c>
      <c r="AU1507" s="18" t="s">
        <v>83</v>
      </c>
    </row>
    <row r="1508" spans="2:65" s="1" customFormat="1" ht="16.5" customHeight="1">
      <c r="B1508" s="33"/>
      <c r="C1508" s="177" t="s">
        <v>2016</v>
      </c>
      <c r="D1508" s="177" t="s">
        <v>424</v>
      </c>
      <c r="E1508" s="178" t="s">
        <v>2017</v>
      </c>
      <c r="F1508" s="179" t="s">
        <v>2018</v>
      </c>
      <c r="G1508" s="180" t="s">
        <v>868</v>
      </c>
      <c r="H1508" s="181">
        <v>1</v>
      </c>
      <c r="I1508" s="182"/>
      <c r="J1508" s="183">
        <f>ROUND(I1508*H1508,2)</f>
        <v>0</v>
      </c>
      <c r="K1508" s="179" t="s">
        <v>296</v>
      </c>
      <c r="L1508" s="184"/>
      <c r="M1508" s="185" t="s">
        <v>19</v>
      </c>
      <c r="N1508" s="186" t="s">
        <v>45</v>
      </c>
      <c r="P1508" s="141">
        <f>O1508*H1508</f>
        <v>0</v>
      </c>
      <c r="Q1508" s="141">
        <v>0.012</v>
      </c>
      <c r="R1508" s="141">
        <f>Q1508*H1508</f>
        <v>0.012</v>
      </c>
      <c r="S1508" s="141">
        <v>0</v>
      </c>
      <c r="T1508" s="142">
        <f>S1508*H1508</f>
        <v>0</v>
      </c>
      <c r="AR1508" s="143" t="s">
        <v>498</v>
      </c>
      <c r="AT1508" s="143" t="s">
        <v>424</v>
      </c>
      <c r="AU1508" s="143" t="s">
        <v>83</v>
      </c>
      <c r="AY1508" s="18" t="s">
        <v>210</v>
      </c>
      <c r="BE1508" s="144">
        <f>IF(N1508="základní",J1508,0)</f>
        <v>0</v>
      </c>
      <c r="BF1508" s="144">
        <f>IF(N1508="snížená",J1508,0)</f>
        <v>0</v>
      </c>
      <c r="BG1508" s="144">
        <f>IF(N1508="zákl. přenesená",J1508,0)</f>
        <v>0</v>
      </c>
      <c r="BH1508" s="144">
        <f>IF(N1508="sníž. přenesená",J1508,0)</f>
        <v>0</v>
      </c>
      <c r="BI1508" s="144">
        <f>IF(N1508="nulová",J1508,0)</f>
        <v>0</v>
      </c>
      <c r="BJ1508" s="18" t="s">
        <v>81</v>
      </c>
      <c r="BK1508" s="144">
        <f>ROUND(I1508*H1508,2)</f>
        <v>0</v>
      </c>
      <c r="BL1508" s="18" t="s">
        <v>368</v>
      </c>
      <c r="BM1508" s="143" t="s">
        <v>2019</v>
      </c>
    </row>
    <row r="1509" spans="2:47" s="1" customFormat="1" ht="29.25">
      <c r="B1509" s="33"/>
      <c r="D1509" s="150" t="s">
        <v>1511</v>
      </c>
      <c r="F1509" s="187" t="s">
        <v>2020</v>
      </c>
      <c r="I1509" s="147"/>
      <c r="L1509" s="33"/>
      <c r="M1509" s="148"/>
      <c r="T1509" s="54"/>
      <c r="AT1509" s="18" t="s">
        <v>1511</v>
      </c>
      <c r="AU1509" s="18" t="s">
        <v>83</v>
      </c>
    </row>
    <row r="1510" spans="2:65" s="1" customFormat="1" ht="16.5" customHeight="1">
      <c r="B1510" s="33"/>
      <c r="C1510" s="177" t="s">
        <v>2021</v>
      </c>
      <c r="D1510" s="177" t="s">
        <v>424</v>
      </c>
      <c r="E1510" s="178" t="s">
        <v>2022</v>
      </c>
      <c r="F1510" s="179" t="s">
        <v>2023</v>
      </c>
      <c r="G1510" s="180" t="s">
        <v>868</v>
      </c>
      <c r="H1510" s="181">
        <v>1</v>
      </c>
      <c r="I1510" s="182"/>
      <c r="J1510" s="183">
        <f>ROUND(I1510*H1510,2)</f>
        <v>0</v>
      </c>
      <c r="K1510" s="179" t="s">
        <v>296</v>
      </c>
      <c r="L1510" s="184"/>
      <c r="M1510" s="185" t="s">
        <v>19</v>
      </c>
      <c r="N1510" s="186" t="s">
        <v>45</v>
      </c>
      <c r="P1510" s="141">
        <f>O1510*H1510</f>
        <v>0</v>
      </c>
      <c r="Q1510" s="141">
        <v>0.012</v>
      </c>
      <c r="R1510" s="141">
        <f>Q1510*H1510</f>
        <v>0.012</v>
      </c>
      <c r="S1510" s="141">
        <v>0</v>
      </c>
      <c r="T1510" s="142">
        <f>S1510*H1510</f>
        <v>0</v>
      </c>
      <c r="AR1510" s="143" t="s">
        <v>498</v>
      </c>
      <c r="AT1510" s="143" t="s">
        <v>424</v>
      </c>
      <c r="AU1510" s="143" t="s">
        <v>83</v>
      </c>
      <c r="AY1510" s="18" t="s">
        <v>210</v>
      </c>
      <c r="BE1510" s="144">
        <f>IF(N1510="základní",J1510,0)</f>
        <v>0</v>
      </c>
      <c r="BF1510" s="144">
        <f>IF(N1510="snížená",J1510,0)</f>
        <v>0</v>
      </c>
      <c r="BG1510" s="144">
        <f>IF(N1510="zákl. přenesená",J1510,0)</f>
        <v>0</v>
      </c>
      <c r="BH1510" s="144">
        <f>IF(N1510="sníž. přenesená",J1510,0)</f>
        <v>0</v>
      </c>
      <c r="BI1510" s="144">
        <f>IF(N1510="nulová",J1510,0)</f>
        <v>0</v>
      </c>
      <c r="BJ1510" s="18" t="s">
        <v>81</v>
      </c>
      <c r="BK1510" s="144">
        <f>ROUND(I1510*H1510,2)</f>
        <v>0</v>
      </c>
      <c r="BL1510" s="18" t="s">
        <v>368</v>
      </c>
      <c r="BM1510" s="143" t="s">
        <v>2024</v>
      </c>
    </row>
    <row r="1511" spans="2:47" s="1" customFormat="1" ht="29.25">
      <c r="B1511" s="33"/>
      <c r="D1511" s="150" t="s">
        <v>1511</v>
      </c>
      <c r="F1511" s="187" t="s">
        <v>2025</v>
      </c>
      <c r="I1511" s="147"/>
      <c r="L1511" s="33"/>
      <c r="M1511" s="148"/>
      <c r="T1511" s="54"/>
      <c r="AT1511" s="18" t="s">
        <v>1511</v>
      </c>
      <c r="AU1511" s="18" t="s">
        <v>83</v>
      </c>
    </row>
    <row r="1512" spans="2:65" s="1" customFormat="1" ht="16.5" customHeight="1">
      <c r="B1512" s="33"/>
      <c r="C1512" s="177" t="s">
        <v>2026</v>
      </c>
      <c r="D1512" s="177" t="s">
        <v>424</v>
      </c>
      <c r="E1512" s="178" t="s">
        <v>2027</v>
      </c>
      <c r="F1512" s="179" t="s">
        <v>2028</v>
      </c>
      <c r="G1512" s="180" t="s">
        <v>868</v>
      </c>
      <c r="H1512" s="181">
        <v>1</v>
      </c>
      <c r="I1512" s="182"/>
      <c r="J1512" s="183">
        <f>ROUND(I1512*H1512,2)</f>
        <v>0</v>
      </c>
      <c r="K1512" s="179" t="s">
        <v>296</v>
      </c>
      <c r="L1512" s="184"/>
      <c r="M1512" s="185" t="s">
        <v>19</v>
      </c>
      <c r="N1512" s="186" t="s">
        <v>45</v>
      </c>
      <c r="P1512" s="141">
        <f>O1512*H1512</f>
        <v>0</v>
      </c>
      <c r="Q1512" s="141">
        <v>0.012</v>
      </c>
      <c r="R1512" s="141">
        <f>Q1512*H1512</f>
        <v>0.012</v>
      </c>
      <c r="S1512" s="141">
        <v>0</v>
      </c>
      <c r="T1512" s="142">
        <f>S1512*H1512</f>
        <v>0</v>
      </c>
      <c r="AR1512" s="143" t="s">
        <v>498</v>
      </c>
      <c r="AT1512" s="143" t="s">
        <v>424</v>
      </c>
      <c r="AU1512" s="143" t="s">
        <v>83</v>
      </c>
      <c r="AY1512" s="18" t="s">
        <v>210</v>
      </c>
      <c r="BE1512" s="144">
        <f>IF(N1512="základní",J1512,0)</f>
        <v>0</v>
      </c>
      <c r="BF1512" s="144">
        <f>IF(N1512="snížená",J1512,0)</f>
        <v>0</v>
      </c>
      <c r="BG1512" s="144">
        <f>IF(N1512="zákl. přenesená",J1512,0)</f>
        <v>0</v>
      </c>
      <c r="BH1512" s="144">
        <f>IF(N1512="sníž. přenesená",J1512,0)</f>
        <v>0</v>
      </c>
      <c r="BI1512" s="144">
        <f>IF(N1512="nulová",J1512,0)</f>
        <v>0</v>
      </c>
      <c r="BJ1512" s="18" t="s">
        <v>81</v>
      </c>
      <c r="BK1512" s="144">
        <f>ROUND(I1512*H1512,2)</f>
        <v>0</v>
      </c>
      <c r="BL1512" s="18" t="s">
        <v>368</v>
      </c>
      <c r="BM1512" s="143" t="s">
        <v>2029</v>
      </c>
    </row>
    <row r="1513" spans="2:47" s="1" customFormat="1" ht="29.25">
      <c r="B1513" s="33"/>
      <c r="D1513" s="150" t="s">
        <v>1511</v>
      </c>
      <c r="F1513" s="187" t="s">
        <v>2030</v>
      </c>
      <c r="I1513" s="147"/>
      <c r="L1513" s="33"/>
      <c r="M1513" s="148"/>
      <c r="T1513" s="54"/>
      <c r="AT1513" s="18" t="s">
        <v>1511</v>
      </c>
      <c r="AU1513" s="18" t="s">
        <v>83</v>
      </c>
    </row>
    <row r="1514" spans="2:51" s="12" customFormat="1" ht="11.25">
      <c r="B1514" s="149"/>
      <c r="D1514" s="150" t="s">
        <v>221</v>
      </c>
      <c r="E1514" s="151" t="s">
        <v>19</v>
      </c>
      <c r="F1514" s="152" t="s">
        <v>2031</v>
      </c>
      <c r="H1514" s="151" t="s">
        <v>19</v>
      </c>
      <c r="I1514" s="153"/>
      <c r="L1514" s="149"/>
      <c r="M1514" s="154"/>
      <c r="T1514" s="155"/>
      <c r="AT1514" s="151" t="s">
        <v>221</v>
      </c>
      <c r="AU1514" s="151" t="s">
        <v>83</v>
      </c>
      <c r="AV1514" s="12" t="s">
        <v>81</v>
      </c>
      <c r="AW1514" s="12" t="s">
        <v>34</v>
      </c>
      <c r="AX1514" s="12" t="s">
        <v>74</v>
      </c>
      <c r="AY1514" s="151" t="s">
        <v>210</v>
      </c>
    </row>
    <row r="1515" spans="2:51" s="13" customFormat="1" ht="11.25">
      <c r="B1515" s="156"/>
      <c r="D1515" s="150" t="s">
        <v>221</v>
      </c>
      <c r="E1515" s="157" t="s">
        <v>19</v>
      </c>
      <c r="F1515" s="158" t="s">
        <v>81</v>
      </c>
      <c r="H1515" s="159">
        <v>1</v>
      </c>
      <c r="I1515" s="160"/>
      <c r="L1515" s="156"/>
      <c r="M1515" s="161"/>
      <c r="T1515" s="162"/>
      <c r="AT1515" s="157" t="s">
        <v>221</v>
      </c>
      <c r="AU1515" s="157" t="s">
        <v>83</v>
      </c>
      <c r="AV1515" s="13" t="s">
        <v>83</v>
      </c>
      <c r="AW1515" s="13" t="s">
        <v>34</v>
      </c>
      <c r="AX1515" s="13" t="s">
        <v>81</v>
      </c>
      <c r="AY1515" s="157" t="s">
        <v>210</v>
      </c>
    </row>
    <row r="1516" spans="2:65" s="1" customFormat="1" ht="16.5" customHeight="1">
      <c r="B1516" s="33"/>
      <c r="C1516" s="177" t="s">
        <v>2032</v>
      </c>
      <c r="D1516" s="177" t="s">
        <v>424</v>
      </c>
      <c r="E1516" s="178" t="s">
        <v>2033</v>
      </c>
      <c r="F1516" s="179" t="s">
        <v>2034</v>
      </c>
      <c r="G1516" s="180" t="s">
        <v>868</v>
      </c>
      <c r="H1516" s="181">
        <v>1</v>
      </c>
      <c r="I1516" s="182"/>
      <c r="J1516" s="183">
        <f>ROUND(I1516*H1516,2)</f>
        <v>0</v>
      </c>
      <c r="K1516" s="179" t="s">
        <v>296</v>
      </c>
      <c r="L1516" s="184"/>
      <c r="M1516" s="185" t="s">
        <v>19</v>
      </c>
      <c r="N1516" s="186" t="s">
        <v>45</v>
      </c>
      <c r="P1516" s="141">
        <f>O1516*H1516</f>
        <v>0</v>
      </c>
      <c r="Q1516" s="141">
        <v>0.012</v>
      </c>
      <c r="R1516" s="141">
        <f>Q1516*H1516</f>
        <v>0.012</v>
      </c>
      <c r="S1516" s="141">
        <v>0</v>
      </c>
      <c r="T1516" s="142">
        <f>S1516*H1516</f>
        <v>0</v>
      </c>
      <c r="AR1516" s="143" t="s">
        <v>498</v>
      </c>
      <c r="AT1516" s="143" t="s">
        <v>424</v>
      </c>
      <c r="AU1516" s="143" t="s">
        <v>83</v>
      </c>
      <c r="AY1516" s="18" t="s">
        <v>210</v>
      </c>
      <c r="BE1516" s="144">
        <f>IF(N1516="základní",J1516,0)</f>
        <v>0</v>
      </c>
      <c r="BF1516" s="144">
        <f>IF(N1516="snížená",J1516,0)</f>
        <v>0</v>
      </c>
      <c r="BG1516" s="144">
        <f>IF(N1516="zákl. přenesená",J1516,0)</f>
        <v>0</v>
      </c>
      <c r="BH1516" s="144">
        <f>IF(N1516="sníž. přenesená",J1516,0)</f>
        <v>0</v>
      </c>
      <c r="BI1516" s="144">
        <f>IF(N1516="nulová",J1516,0)</f>
        <v>0</v>
      </c>
      <c r="BJ1516" s="18" t="s">
        <v>81</v>
      </c>
      <c r="BK1516" s="144">
        <f>ROUND(I1516*H1516,2)</f>
        <v>0</v>
      </c>
      <c r="BL1516" s="18" t="s">
        <v>368</v>
      </c>
      <c r="BM1516" s="143" t="s">
        <v>2035</v>
      </c>
    </row>
    <row r="1517" spans="2:47" s="1" customFormat="1" ht="29.25">
      <c r="B1517" s="33"/>
      <c r="D1517" s="150" t="s">
        <v>1511</v>
      </c>
      <c r="F1517" s="187" t="s">
        <v>2036</v>
      </c>
      <c r="I1517" s="147"/>
      <c r="L1517" s="33"/>
      <c r="M1517" s="148"/>
      <c r="T1517" s="54"/>
      <c r="AT1517" s="18" t="s">
        <v>1511</v>
      </c>
      <c r="AU1517" s="18" t="s">
        <v>83</v>
      </c>
    </row>
    <row r="1518" spans="2:51" s="12" customFormat="1" ht="11.25">
      <c r="B1518" s="149"/>
      <c r="D1518" s="150" t="s">
        <v>221</v>
      </c>
      <c r="E1518" s="151" t="s">
        <v>19</v>
      </c>
      <c r="F1518" s="152" t="s">
        <v>2037</v>
      </c>
      <c r="H1518" s="151" t="s">
        <v>19</v>
      </c>
      <c r="I1518" s="153"/>
      <c r="L1518" s="149"/>
      <c r="M1518" s="154"/>
      <c r="T1518" s="155"/>
      <c r="AT1518" s="151" t="s">
        <v>221</v>
      </c>
      <c r="AU1518" s="151" t="s">
        <v>83</v>
      </c>
      <c r="AV1518" s="12" t="s">
        <v>81</v>
      </c>
      <c r="AW1518" s="12" t="s">
        <v>34</v>
      </c>
      <c r="AX1518" s="12" t="s">
        <v>74</v>
      </c>
      <c r="AY1518" s="151" t="s">
        <v>210</v>
      </c>
    </row>
    <row r="1519" spans="2:51" s="13" customFormat="1" ht="11.25">
      <c r="B1519" s="156"/>
      <c r="D1519" s="150" t="s">
        <v>221</v>
      </c>
      <c r="E1519" s="157" t="s">
        <v>19</v>
      </c>
      <c r="F1519" s="158" t="s">
        <v>81</v>
      </c>
      <c r="H1519" s="159">
        <v>1</v>
      </c>
      <c r="I1519" s="160"/>
      <c r="L1519" s="156"/>
      <c r="M1519" s="161"/>
      <c r="T1519" s="162"/>
      <c r="AT1519" s="157" t="s">
        <v>221</v>
      </c>
      <c r="AU1519" s="157" t="s">
        <v>83</v>
      </c>
      <c r="AV1519" s="13" t="s">
        <v>83</v>
      </c>
      <c r="AW1519" s="13" t="s">
        <v>34</v>
      </c>
      <c r="AX1519" s="13" t="s">
        <v>81</v>
      </c>
      <c r="AY1519" s="157" t="s">
        <v>210</v>
      </c>
    </row>
    <row r="1520" spans="2:65" s="1" customFormat="1" ht="16.5" customHeight="1">
      <c r="B1520" s="33"/>
      <c r="C1520" s="177" t="s">
        <v>2038</v>
      </c>
      <c r="D1520" s="177" t="s">
        <v>424</v>
      </c>
      <c r="E1520" s="178" t="s">
        <v>2039</v>
      </c>
      <c r="F1520" s="179" t="s">
        <v>2040</v>
      </c>
      <c r="G1520" s="180" t="s">
        <v>868</v>
      </c>
      <c r="H1520" s="181">
        <v>1</v>
      </c>
      <c r="I1520" s="182"/>
      <c r="J1520" s="183">
        <f>ROUND(I1520*H1520,2)</f>
        <v>0</v>
      </c>
      <c r="K1520" s="179" t="s">
        <v>296</v>
      </c>
      <c r="L1520" s="184"/>
      <c r="M1520" s="185" t="s">
        <v>19</v>
      </c>
      <c r="N1520" s="186" t="s">
        <v>45</v>
      </c>
      <c r="P1520" s="141">
        <f>O1520*H1520</f>
        <v>0</v>
      </c>
      <c r="Q1520" s="141">
        <v>0.012</v>
      </c>
      <c r="R1520" s="141">
        <f>Q1520*H1520</f>
        <v>0.012</v>
      </c>
      <c r="S1520" s="141">
        <v>0</v>
      </c>
      <c r="T1520" s="142">
        <f>S1520*H1520</f>
        <v>0</v>
      </c>
      <c r="AR1520" s="143" t="s">
        <v>498</v>
      </c>
      <c r="AT1520" s="143" t="s">
        <v>424</v>
      </c>
      <c r="AU1520" s="143" t="s">
        <v>83</v>
      </c>
      <c r="AY1520" s="18" t="s">
        <v>210</v>
      </c>
      <c r="BE1520" s="144">
        <f>IF(N1520="základní",J1520,0)</f>
        <v>0</v>
      </c>
      <c r="BF1520" s="144">
        <f>IF(N1520="snížená",J1520,0)</f>
        <v>0</v>
      </c>
      <c r="BG1520" s="144">
        <f>IF(N1520="zákl. přenesená",J1520,0)</f>
        <v>0</v>
      </c>
      <c r="BH1520" s="144">
        <f>IF(N1520="sníž. přenesená",J1520,0)</f>
        <v>0</v>
      </c>
      <c r="BI1520" s="144">
        <f>IF(N1520="nulová",J1520,0)</f>
        <v>0</v>
      </c>
      <c r="BJ1520" s="18" t="s">
        <v>81</v>
      </c>
      <c r="BK1520" s="144">
        <f>ROUND(I1520*H1520,2)</f>
        <v>0</v>
      </c>
      <c r="BL1520" s="18" t="s">
        <v>368</v>
      </c>
      <c r="BM1520" s="143" t="s">
        <v>2041</v>
      </c>
    </row>
    <row r="1521" spans="2:47" s="1" customFormat="1" ht="29.25">
      <c r="B1521" s="33"/>
      <c r="D1521" s="150" t="s">
        <v>1511</v>
      </c>
      <c r="F1521" s="187" t="s">
        <v>2036</v>
      </c>
      <c r="I1521" s="147"/>
      <c r="L1521" s="33"/>
      <c r="M1521" s="148"/>
      <c r="T1521" s="54"/>
      <c r="AT1521" s="18" t="s">
        <v>1511</v>
      </c>
      <c r="AU1521" s="18" t="s">
        <v>83</v>
      </c>
    </row>
    <row r="1522" spans="2:51" s="13" customFormat="1" ht="11.25">
      <c r="B1522" s="156"/>
      <c r="D1522" s="150" t="s">
        <v>221</v>
      </c>
      <c r="E1522" s="157" t="s">
        <v>19</v>
      </c>
      <c r="F1522" s="158" t="s">
        <v>81</v>
      </c>
      <c r="H1522" s="159">
        <v>1</v>
      </c>
      <c r="I1522" s="160"/>
      <c r="L1522" s="156"/>
      <c r="M1522" s="161"/>
      <c r="T1522" s="162"/>
      <c r="AT1522" s="157" t="s">
        <v>221</v>
      </c>
      <c r="AU1522" s="157" t="s">
        <v>83</v>
      </c>
      <c r="AV1522" s="13" t="s">
        <v>83</v>
      </c>
      <c r="AW1522" s="13" t="s">
        <v>34</v>
      </c>
      <c r="AX1522" s="13" t="s">
        <v>81</v>
      </c>
      <c r="AY1522" s="157" t="s">
        <v>210</v>
      </c>
    </row>
    <row r="1523" spans="2:65" s="1" customFormat="1" ht="16.5" customHeight="1">
      <c r="B1523" s="33"/>
      <c r="C1523" s="177" t="s">
        <v>2042</v>
      </c>
      <c r="D1523" s="177" t="s">
        <v>424</v>
      </c>
      <c r="E1523" s="178" t="s">
        <v>2043</v>
      </c>
      <c r="F1523" s="179" t="s">
        <v>2044</v>
      </c>
      <c r="G1523" s="180" t="s">
        <v>868</v>
      </c>
      <c r="H1523" s="181">
        <v>1</v>
      </c>
      <c r="I1523" s="182"/>
      <c r="J1523" s="183">
        <f>ROUND(I1523*H1523,2)</f>
        <v>0</v>
      </c>
      <c r="K1523" s="179" t="s">
        <v>296</v>
      </c>
      <c r="L1523" s="184"/>
      <c r="M1523" s="185" t="s">
        <v>19</v>
      </c>
      <c r="N1523" s="186" t="s">
        <v>45</v>
      </c>
      <c r="P1523" s="141">
        <f>O1523*H1523</f>
        <v>0</v>
      </c>
      <c r="Q1523" s="141">
        <v>0.012</v>
      </c>
      <c r="R1523" s="141">
        <f>Q1523*H1523</f>
        <v>0.012</v>
      </c>
      <c r="S1523" s="141">
        <v>0</v>
      </c>
      <c r="T1523" s="142">
        <f>S1523*H1523</f>
        <v>0</v>
      </c>
      <c r="AR1523" s="143" t="s">
        <v>498</v>
      </c>
      <c r="AT1523" s="143" t="s">
        <v>424</v>
      </c>
      <c r="AU1523" s="143" t="s">
        <v>83</v>
      </c>
      <c r="AY1523" s="18" t="s">
        <v>210</v>
      </c>
      <c r="BE1523" s="144">
        <f>IF(N1523="základní",J1523,0)</f>
        <v>0</v>
      </c>
      <c r="BF1523" s="144">
        <f>IF(N1523="snížená",J1523,0)</f>
        <v>0</v>
      </c>
      <c r="BG1523" s="144">
        <f>IF(N1523="zákl. přenesená",J1523,0)</f>
        <v>0</v>
      </c>
      <c r="BH1523" s="144">
        <f>IF(N1523="sníž. přenesená",J1523,0)</f>
        <v>0</v>
      </c>
      <c r="BI1523" s="144">
        <f>IF(N1523="nulová",J1523,0)</f>
        <v>0</v>
      </c>
      <c r="BJ1523" s="18" t="s">
        <v>81</v>
      </c>
      <c r="BK1523" s="144">
        <f>ROUND(I1523*H1523,2)</f>
        <v>0</v>
      </c>
      <c r="BL1523" s="18" t="s">
        <v>368</v>
      </c>
      <c r="BM1523" s="143" t="s">
        <v>2045</v>
      </c>
    </row>
    <row r="1524" spans="2:47" s="1" customFormat="1" ht="29.25">
      <c r="B1524" s="33"/>
      <c r="D1524" s="150" t="s">
        <v>1511</v>
      </c>
      <c r="F1524" s="187" t="s">
        <v>2046</v>
      </c>
      <c r="I1524" s="147"/>
      <c r="L1524" s="33"/>
      <c r="M1524" s="148"/>
      <c r="T1524" s="54"/>
      <c r="AT1524" s="18" t="s">
        <v>1511</v>
      </c>
      <c r="AU1524" s="18" t="s">
        <v>83</v>
      </c>
    </row>
    <row r="1525" spans="2:51" s="12" customFormat="1" ht="11.25">
      <c r="B1525" s="149"/>
      <c r="D1525" s="150" t="s">
        <v>221</v>
      </c>
      <c r="E1525" s="151" t="s">
        <v>19</v>
      </c>
      <c r="F1525" s="152" t="s">
        <v>2047</v>
      </c>
      <c r="H1525" s="151" t="s">
        <v>19</v>
      </c>
      <c r="I1525" s="153"/>
      <c r="L1525" s="149"/>
      <c r="M1525" s="154"/>
      <c r="T1525" s="155"/>
      <c r="AT1525" s="151" t="s">
        <v>221</v>
      </c>
      <c r="AU1525" s="151" t="s">
        <v>83</v>
      </c>
      <c r="AV1525" s="12" t="s">
        <v>81</v>
      </c>
      <c r="AW1525" s="12" t="s">
        <v>34</v>
      </c>
      <c r="AX1525" s="12" t="s">
        <v>74</v>
      </c>
      <c r="AY1525" s="151" t="s">
        <v>210</v>
      </c>
    </row>
    <row r="1526" spans="2:51" s="13" customFormat="1" ht="11.25">
      <c r="B1526" s="156"/>
      <c r="D1526" s="150" t="s">
        <v>221</v>
      </c>
      <c r="E1526" s="157" t="s">
        <v>19</v>
      </c>
      <c r="F1526" s="158" t="s">
        <v>81</v>
      </c>
      <c r="H1526" s="159">
        <v>1</v>
      </c>
      <c r="I1526" s="160"/>
      <c r="L1526" s="156"/>
      <c r="M1526" s="161"/>
      <c r="T1526" s="162"/>
      <c r="AT1526" s="157" t="s">
        <v>221</v>
      </c>
      <c r="AU1526" s="157" t="s">
        <v>83</v>
      </c>
      <c r="AV1526" s="13" t="s">
        <v>83</v>
      </c>
      <c r="AW1526" s="13" t="s">
        <v>34</v>
      </c>
      <c r="AX1526" s="13" t="s">
        <v>81</v>
      </c>
      <c r="AY1526" s="157" t="s">
        <v>210</v>
      </c>
    </row>
    <row r="1527" spans="2:65" s="1" customFormat="1" ht="16.5" customHeight="1">
      <c r="B1527" s="33"/>
      <c r="C1527" s="177" t="s">
        <v>2048</v>
      </c>
      <c r="D1527" s="177" t="s">
        <v>424</v>
      </c>
      <c r="E1527" s="178" t="s">
        <v>2049</v>
      </c>
      <c r="F1527" s="179" t="s">
        <v>2050</v>
      </c>
      <c r="G1527" s="180" t="s">
        <v>868</v>
      </c>
      <c r="H1527" s="181">
        <v>1</v>
      </c>
      <c r="I1527" s="182"/>
      <c r="J1527" s="183">
        <f>ROUND(I1527*H1527,2)</f>
        <v>0</v>
      </c>
      <c r="K1527" s="179" t="s">
        <v>296</v>
      </c>
      <c r="L1527" s="184"/>
      <c r="M1527" s="185" t="s">
        <v>19</v>
      </c>
      <c r="N1527" s="186" t="s">
        <v>45</v>
      </c>
      <c r="P1527" s="141">
        <f>O1527*H1527</f>
        <v>0</v>
      </c>
      <c r="Q1527" s="141">
        <v>0.012</v>
      </c>
      <c r="R1527" s="141">
        <f>Q1527*H1527</f>
        <v>0.012</v>
      </c>
      <c r="S1527" s="141">
        <v>0</v>
      </c>
      <c r="T1527" s="142">
        <f>S1527*H1527</f>
        <v>0</v>
      </c>
      <c r="AR1527" s="143" t="s">
        <v>498</v>
      </c>
      <c r="AT1527" s="143" t="s">
        <v>424</v>
      </c>
      <c r="AU1527" s="143" t="s">
        <v>83</v>
      </c>
      <c r="AY1527" s="18" t="s">
        <v>210</v>
      </c>
      <c r="BE1527" s="144">
        <f>IF(N1527="základní",J1527,0)</f>
        <v>0</v>
      </c>
      <c r="BF1527" s="144">
        <f>IF(N1527="snížená",J1527,0)</f>
        <v>0</v>
      </c>
      <c r="BG1527" s="144">
        <f>IF(N1527="zákl. přenesená",J1527,0)</f>
        <v>0</v>
      </c>
      <c r="BH1527" s="144">
        <f>IF(N1527="sníž. přenesená",J1527,0)</f>
        <v>0</v>
      </c>
      <c r="BI1527" s="144">
        <f>IF(N1527="nulová",J1527,0)</f>
        <v>0</v>
      </c>
      <c r="BJ1527" s="18" t="s">
        <v>81</v>
      </c>
      <c r="BK1527" s="144">
        <f>ROUND(I1527*H1527,2)</f>
        <v>0</v>
      </c>
      <c r="BL1527" s="18" t="s">
        <v>368</v>
      </c>
      <c r="BM1527" s="143" t="s">
        <v>2051</v>
      </c>
    </row>
    <row r="1528" spans="2:47" s="1" customFormat="1" ht="29.25">
      <c r="B1528" s="33"/>
      <c r="D1528" s="150" t="s">
        <v>1511</v>
      </c>
      <c r="F1528" s="187" t="s">
        <v>2046</v>
      </c>
      <c r="I1528" s="147"/>
      <c r="L1528" s="33"/>
      <c r="M1528" s="148"/>
      <c r="T1528" s="54"/>
      <c r="AT1528" s="18" t="s">
        <v>1511</v>
      </c>
      <c r="AU1528" s="18" t="s">
        <v>83</v>
      </c>
    </row>
    <row r="1529" spans="2:51" s="13" customFormat="1" ht="11.25">
      <c r="B1529" s="156"/>
      <c r="D1529" s="150" t="s">
        <v>221</v>
      </c>
      <c r="E1529" s="157" t="s">
        <v>19</v>
      </c>
      <c r="F1529" s="158" t="s">
        <v>81</v>
      </c>
      <c r="H1529" s="159">
        <v>1</v>
      </c>
      <c r="I1529" s="160"/>
      <c r="L1529" s="156"/>
      <c r="M1529" s="161"/>
      <c r="T1529" s="162"/>
      <c r="AT1529" s="157" t="s">
        <v>221</v>
      </c>
      <c r="AU1529" s="157" t="s">
        <v>83</v>
      </c>
      <c r="AV1529" s="13" t="s">
        <v>83</v>
      </c>
      <c r="AW1529" s="13" t="s">
        <v>34</v>
      </c>
      <c r="AX1529" s="13" t="s">
        <v>81</v>
      </c>
      <c r="AY1529" s="157" t="s">
        <v>210</v>
      </c>
    </row>
    <row r="1530" spans="2:65" s="1" customFormat="1" ht="16.5" customHeight="1">
      <c r="B1530" s="33"/>
      <c r="C1530" s="132" t="s">
        <v>2052</v>
      </c>
      <c r="D1530" s="132" t="s">
        <v>212</v>
      </c>
      <c r="E1530" s="133" t="s">
        <v>2053</v>
      </c>
      <c r="F1530" s="134" t="s">
        <v>2054</v>
      </c>
      <c r="G1530" s="135" t="s">
        <v>295</v>
      </c>
      <c r="H1530" s="136">
        <v>1</v>
      </c>
      <c r="I1530" s="137"/>
      <c r="J1530" s="138">
        <f>ROUND(I1530*H1530,2)</f>
        <v>0</v>
      </c>
      <c r="K1530" s="134" t="s">
        <v>296</v>
      </c>
      <c r="L1530" s="33"/>
      <c r="M1530" s="139" t="s">
        <v>19</v>
      </c>
      <c r="N1530" s="140" t="s">
        <v>45</v>
      </c>
      <c r="P1530" s="141">
        <f>O1530*H1530</f>
        <v>0</v>
      </c>
      <c r="Q1530" s="141">
        <v>0</v>
      </c>
      <c r="R1530" s="141">
        <f>Q1530*H1530</f>
        <v>0</v>
      </c>
      <c r="S1530" s="141">
        <v>0</v>
      </c>
      <c r="T1530" s="142">
        <f>S1530*H1530</f>
        <v>0</v>
      </c>
      <c r="AR1530" s="143" t="s">
        <v>368</v>
      </c>
      <c r="AT1530" s="143" t="s">
        <v>212</v>
      </c>
      <c r="AU1530" s="143" t="s">
        <v>83</v>
      </c>
      <c r="AY1530" s="18" t="s">
        <v>210</v>
      </c>
      <c r="BE1530" s="144">
        <f>IF(N1530="základní",J1530,0)</f>
        <v>0</v>
      </c>
      <c r="BF1530" s="144">
        <f>IF(N1530="snížená",J1530,0)</f>
        <v>0</v>
      </c>
      <c r="BG1530" s="144">
        <f>IF(N1530="zákl. přenesená",J1530,0)</f>
        <v>0</v>
      </c>
      <c r="BH1530" s="144">
        <f>IF(N1530="sníž. přenesená",J1530,0)</f>
        <v>0</v>
      </c>
      <c r="BI1530" s="144">
        <f>IF(N1530="nulová",J1530,0)</f>
        <v>0</v>
      </c>
      <c r="BJ1530" s="18" t="s">
        <v>81</v>
      </c>
      <c r="BK1530" s="144">
        <f>ROUND(I1530*H1530,2)</f>
        <v>0</v>
      </c>
      <c r="BL1530" s="18" t="s">
        <v>368</v>
      </c>
      <c r="BM1530" s="143" t="s">
        <v>2055</v>
      </c>
    </row>
    <row r="1531" spans="2:65" s="1" customFormat="1" ht="16.5" customHeight="1">
      <c r="B1531" s="33"/>
      <c r="C1531" s="177" t="s">
        <v>2056</v>
      </c>
      <c r="D1531" s="177" t="s">
        <v>424</v>
      </c>
      <c r="E1531" s="178" t="s">
        <v>2057</v>
      </c>
      <c r="F1531" s="179" t="s">
        <v>2058</v>
      </c>
      <c r="G1531" s="180" t="s">
        <v>868</v>
      </c>
      <c r="H1531" s="181">
        <v>1</v>
      </c>
      <c r="I1531" s="182"/>
      <c r="J1531" s="183">
        <f>ROUND(I1531*H1531,2)</f>
        <v>0</v>
      </c>
      <c r="K1531" s="179" t="s">
        <v>296</v>
      </c>
      <c r="L1531" s="184"/>
      <c r="M1531" s="185" t="s">
        <v>19</v>
      </c>
      <c r="N1531" s="186" t="s">
        <v>45</v>
      </c>
      <c r="P1531" s="141">
        <f>O1531*H1531</f>
        <v>0</v>
      </c>
      <c r="Q1531" s="141">
        <v>0.008</v>
      </c>
      <c r="R1531" s="141">
        <f>Q1531*H1531</f>
        <v>0.008</v>
      </c>
      <c r="S1531" s="141">
        <v>0</v>
      </c>
      <c r="T1531" s="142">
        <f>S1531*H1531</f>
        <v>0</v>
      </c>
      <c r="AR1531" s="143" t="s">
        <v>498</v>
      </c>
      <c r="AT1531" s="143" t="s">
        <v>424</v>
      </c>
      <c r="AU1531" s="143" t="s">
        <v>83</v>
      </c>
      <c r="AY1531" s="18" t="s">
        <v>210</v>
      </c>
      <c r="BE1531" s="144">
        <f>IF(N1531="základní",J1531,0)</f>
        <v>0</v>
      </c>
      <c r="BF1531" s="144">
        <f>IF(N1531="snížená",J1531,0)</f>
        <v>0</v>
      </c>
      <c r="BG1531" s="144">
        <f>IF(N1531="zákl. přenesená",J1531,0)</f>
        <v>0</v>
      </c>
      <c r="BH1531" s="144">
        <f>IF(N1531="sníž. přenesená",J1531,0)</f>
        <v>0</v>
      </c>
      <c r="BI1531" s="144">
        <f>IF(N1531="nulová",J1531,0)</f>
        <v>0</v>
      </c>
      <c r="BJ1531" s="18" t="s">
        <v>81</v>
      </c>
      <c r="BK1531" s="144">
        <f>ROUND(I1531*H1531,2)</f>
        <v>0</v>
      </c>
      <c r="BL1531" s="18" t="s">
        <v>368</v>
      </c>
      <c r="BM1531" s="143" t="s">
        <v>2059</v>
      </c>
    </row>
    <row r="1532" spans="2:47" s="1" customFormat="1" ht="19.5">
      <c r="B1532" s="33"/>
      <c r="D1532" s="150" t="s">
        <v>1511</v>
      </c>
      <c r="F1532" s="187" t="s">
        <v>2060</v>
      </c>
      <c r="I1532" s="147"/>
      <c r="L1532" s="33"/>
      <c r="M1532" s="148"/>
      <c r="T1532" s="54"/>
      <c r="AT1532" s="18" t="s">
        <v>1511</v>
      </c>
      <c r="AU1532" s="18" t="s">
        <v>83</v>
      </c>
    </row>
    <row r="1533" spans="2:65" s="1" customFormat="1" ht="16.5" customHeight="1">
      <c r="B1533" s="33"/>
      <c r="C1533" s="177" t="s">
        <v>2061</v>
      </c>
      <c r="D1533" s="177" t="s">
        <v>424</v>
      </c>
      <c r="E1533" s="178" t="s">
        <v>2062</v>
      </c>
      <c r="F1533" s="179" t="s">
        <v>2063</v>
      </c>
      <c r="G1533" s="180" t="s">
        <v>868</v>
      </c>
      <c r="H1533" s="181">
        <v>1</v>
      </c>
      <c r="I1533" s="182"/>
      <c r="J1533" s="183">
        <f>ROUND(I1533*H1533,2)</f>
        <v>0</v>
      </c>
      <c r="K1533" s="179" t="s">
        <v>296</v>
      </c>
      <c r="L1533" s="184"/>
      <c r="M1533" s="185" t="s">
        <v>19</v>
      </c>
      <c r="N1533" s="186" t="s">
        <v>45</v>
      </c>
      <c r="P1533" s="141">
        <f>O1533*H1533</f>
        <v>0</v>
      </c>
      <c r="Q1533" s="141">
        <v>0.015</v>
      </c>
      <c r="R1533" s="141">
        <f>Q1533*H1533</f>
        <v>0.015</v>
      </c>
      <c r="S1533" s="141">
        <v>0</v>
      </c>
      <c r="T1533" s="142">
        <f>S1533*H1533</f>
        <v>0</v>
      </c>
      <c r="AR1533" s="143" t="s">
        <v>498</v>
      </c>
      <c r="AT1533" s="143" t="s">
        <v>424</v>
      </c>
      <c r="AU1533" s="143" t="s">
        <v>83</v>
      </c>
      <c r="AY1533" s="18" t="s">
        <v>210</v>
      </c>
      <c r="BE1533" s="144">
        <f>IF(N1533="základní",J1533,0)</f>
        <v>0</v>
      </c>
      <c r="BF1533" s="144">
        <f>IF(N1533="snížená",J1533,0)</f>
        <v>0</v>
      </c>
      <c r="BG1533" s="144">
        <f>IF(N1533="zákl. přenesená",J1533,0)</f>
        <v>0</v>
      </c>
      <c r="BH1533" s="144">
        <f>IF(N1533="sníž. přenesená",J1533,0)</f>
        <v>0</v>
      </c>
      <c r="BI1533" s="144">
        <f>IF(N1533="nulová",J1533,0)</f>
        <v>0</v>
      </c>
      <c r="BJ1533" s="18" t="s">
        <v>81</v>
      </c>
      <c r="BK1533" s="144">
        <f>ROUND(I1533*H1533,2)</f>
        <v>0</v>
      </c>
      <c r="BL1533" s="18" t="s">
        <v>368</v>
      </c>
      <c r="BM1533" s="143" t="s">
        <v>2064</v>
      </c>
    </row>
    <row r="1534" spans="2:47" s="1" customFormat="1" ht="19.5">
      <c r="B1534" s="33"/>
      <c r="D1534" s="150" t="s">
        <v>1511</v>
      </c>
      <c r="F1534" s="187" t="s">
        <v>2065</v>
      </c>
      <c r="I1534" s="147"/>
      <c r="L1534" s="33"/>
      <c r="M1534" s="148"/>
      <c r="T1534" s="54"/>
      <c r="AT1534" s="18" t="s">
        <v>1511</v>
      </c>
      <c r="AU1534" s="18" t="s">
        <v>83</v>
      </c>
    </row>
    <row r="1535" spans="2:65" s="1" customFormat="1" ht="16.5" customHeight="1">
      <c r="B1535" s="33"/>
      <c r="C1535" s="177" t="s">
        <v>2066</v>
      </c>
      <c r="D1535" s="177" t="s">
        <v>424</v>
      </c>
      <c r="E1535" s="178" t="s">
        <v>2067</v>
      </c>
      <c r="F1535" s="179" t="s">
        <v>2068</v>
      </c>
      <c r="G1535" s="180" t="s">
        <v>868</v>
      </c>
      <c r="H1535" s="181">
        <v>1</v>
      </c>
      <c r="I1535" s="182"/>
      <c r="J1535" s="183">
        <f>ROUND(I1535*H1535,2)</f>
        <v>0</v>
      </c>
      <c r="K1535" s="179" t="s">
        <v>296</v>
      </c>
      <c r="L1535" s="184"/>
      <c r="M1535" s="185" t="s">
        <v>19</v>
      </c>
      <c r="N1535" s="186" t="s">
        <v>45</v>
      </c>
      <c r="P1535" s="141">
        <f>O1535*H1535</f>
        <v>0</v>
      </c>
      <c r="Q1535" s="141">
        <v>0.005</v>
      </c>
      <c r="R1535" s="141">
        <f>Q1535*H1535</f>
        <v>0.005</v>
      </c>
      <c r="S1535" s="141">
        <v>0</v>
      </c>
      <c r="T1535" s="142">
        <f>S1535*H1535</f>
        <v>0</v>
      </c>
      <c r="AR1535" s="143" t="s">
        <v>498</v>
      </c>
      <c r="AT1535" s="143" t="s">
        <v>424</v>
      </c>
      <c r="AU1535" s="143" t="s">
        <v>83</v>
      </c>
      <c r="AY1535" s="18" t="s">
        <v>210</v>
      </c>
      <c r="BE1535" s="144">
        <f>IF(N1535="základní",J1535,0)</f>
        <v>0</v>
      </c>
      <c r="BF1535" s="144">
        <f>IF(N1535="snížená",J1535,0)</f>
        <v>0</v>
      </c>
      <c r="BG1535" s="144">
        <f>IF(N1535="zákl. přenesená",J1535,0)</f>
        <v>0</v>
      </c>
      <c r="BH1535" s="144">
        <f>IF(N1535="sníž. přenesená",J1535,0)</f>
        <v>0</v>
      </c>
      <c r="BI1535" s="144">
        <f>IF(N1535="nulová",J1535,0)</f>
        <v>0</v>
      </c>
      <c r="BJ1535" s="18" t="s">
        <v>81</v>
      </c>
      <c r="BK1535" s="144">
        <f>ROUND(I1535*H1535,2)</f>
        <v>0</v>
      </c>
      <c r="BL1535" s="18" t="s">
        <v>368</v>
      </c>
      <c r="BM1535" s="143" t="s">
        <v>2069</v>
      </c>
    </row>
    <row r="1536" spans="2:47" s="1" customFormat="1" ht="19.5">
      <c r="B1536" s="33"/>
      <c r="D1536" s="150" t="s">
        <v>1511</v>
      </c>
      <c r="F1536" s="187" t="s">
        <v>2070</v>
      </c>
      <c r="I1536" s="147"/>
      <c r="L1536" s="33"/>
      <c r="M1536" s="148"/>
      <c r="T1536" s="54"/>
      <c r="AT1536" s="18" t="s">
        <v>1511</v>
      </c>
      <c r="AU1536" s="18" t="s">
        <v>83</v>
      </c>
    </row>
    <row r="1537" spans="2:65" s="1" customFormat="1" ht="16.5" customHeight="1">
      <c r="B1537" s="33"/>
      <c r="C1537" s="177" t="s">
        <v>2071</v>
      </c>
      <c r="D1537" s="177" t="s">
        <v>424</v>
      </c>
      <c r="E1537" s="178" t="s">
        <v>2072</v>
      </c>
      <c r="F1537" s="179" t="s">
        <v>2073</v>
      </c>
      <c r="G1537" s="180" t="s">
        <v>868</v>
      </c>
      <c r="H1537" s="181">
        <v>1</v>
      </c>
      <c r="I1537" s="182"/>
      <c r="J1537" s="183">
        <f>ROUND(I1537*H1537,2)</f>
        <v>0</v>
      </c>
      <c r="K1537" s="179" t="s">
        <v>296</v>
      </c>
      <c r="L1537" s="184"/>
      <c r="M1537" s="185" t="s">
        <v>19</v>
      </c>
      <c r="N1537" s="186" t="s">
        <v>45</v>
      </c>
      <c r="P1537" s="141">
        <f>O1537*H1537</f>
        <v>0</v>
      </c>
      <c r="Q1537" s="141">
        <v>0.005</v>
      </c>
      <c r="R1537" s="141">
        <f>Q1537*H1537</f>
        <v>0.005</v>
      </c>
      <c r="S1537" s="141">
        <v>0</v>
      </c>
      <c r="T1537" s="142">
        <f>S1537*H1537</f>
        <v>0</v>
      </c>
      <c r="AR1537" s="143" t="s">
        <v>498</v>
      </c>
      <c r="AT1537" s="143" t="s">
        <v>424</v>
      </c>
      <c r="AU1537" s="143" t="s">
        <v>83</v>
      </c>
      <c r="AY1537" s="18" t="s">
        <v>210</v>
      </c>
      <c r="BE1537" s="144">
        <f>IF(N1537="základní",J1537,0)</f>
        <v>0</v>
      </c>
      <c r="BF1537" s="144">
        <f>IF(N1537="snížená",J1537,0)</f>
        <v>0</v>
      </c>
      <c r="BG1537" s="144">
        <f>IF(N1537="zákl. přenesená",J1537,0)</f>
        <v>0</v>
      </c>
      <c r="BH1537" s="144">
        <f>IF(N1537="sníž. přenesená",J1537,0)</f>
        <v>0</v>
      </c>
      <c r="BI1537" s="144">
        <f>IF(N1537="nulová",J1537,0)</f>
        <v>0</v>
      </c>
      <c r="BJ1537" s="18" t="s">
        <v>81</v>
      </c>
      <c r="BK1537" s="144">
        <f>ROUND(I1537*H1537,2)</f>
        <v>0</v>
      </c>
      <c r="BL1537" s="18" t="s">
        <v>368</v>
      </c>
      <c r="BM1537" s="143" t="s">
        <v>2074</v>
      </c>
    </row>
    <row r="1538" spans="2:47" s="1" customFormat="1" ht="19.5">
      <c r="B1538" s="33"/>
      <c r="D1538" s="150" t="s">
        <v>1511</v>
      </c>
      <c r="F1538" s="187" t="s">
        <v>2075</v>
      </c>
      <c r="I1538" s="147"/>
      <c r="L1538" s="33"/>
      <c r="M1538" s="148"/>
      <c r="T1538" s="54"/>
      <c r="AT1538" s="18" t="s">
        <v>1511</v>
      </c>
      <c r="AU1538" s="18" t="s">
        <v>83</v>
      </c>
    </row>
    <row r="1539" spans="2:65" s="1" customFormat="1" ht="16.5" customHeight="1">
      <c r="B1539" s="33"/>
      <c r="C1539" s="177" t="s">
        <v>2076</v>
      </c>
      <c r="D1539" s="177" t="s">
        <v>424</v>
      </c>
      <c r="E1539" s="178" t="s">
        <v>2077</v>
      </c>
      <c r="F1539" s="179" t="s">
        <v>2078</v>
      </c>
      <c r="G1539" s="180" t="s">
        <v>868</v>
      </c>
      <c r="H1539" s="181">
        <v>1</v>
      </c>
      <c r="I1539" s="182"/>
      <c r="J1539" s="183">
        <f>ROUND(I1539*H1539,2)</f>
        <v>0</v>
      </c>
      <c r="K1539" s="179" t="s">
        <v>296</v>
      </c>
      <c r="L1539" s="184"/>
      <c r="M1539" s="185" t="s">
        <v>19</v>
      </c>
      <c r="N1539" s="186" t="s">
        <v>45</v>
      </c>
      <c r="P1539" s="141">
        <f>O1539*H1539</f>
        <v>0</v>
      </c>
      <c r="Q1539" s="141">
        <v>0.005</v>
      </c>
      <c r="R1539" s="141">
        <f>Q1539*H1539</f>
        <v>0.005</v>
      </c>
      <c r="S1539" s="141">
        <v>0</v>
      </c>
      <c r="T1539" s="142">
        <f>S1539*H1539</f>
        <v>0</v>
      </c>
      <c r="AR1539" s="143" t="s">
        <v>498</v>
      </c>
      <c r="AT1539" s="143" t="s">
        <v>424</v>
      </c>
      <c r="AU1539" s="143" t="s">
        <v>83</v>
      </c>
      <c r="AY1539" s="18" t="s">
        <v>210</v>
      </c>
      <c r="BE1539" s="144">
        <f>IF(N1539="základní",J1539,0)</f>
        <v>0</v>
      </c>
      <c r="BF1539" s="144">
        <f>IF(N1539="snížená",J1539,0)</f>
        <v>0</v>
      </c>
      <c r="BG1539" s="144">
        <f>IF(N1539="zákl. přenesená",J1539,0)</f>
        <v>0</v>
      </c>
      <c r="BH1539" s="144">
        <f>IF(N1539="sníž. přenesená",J1539,0)</f>
        <v>0</v>
      </c>
      <c r="BI1539" s="144">
        <f>IF(N1539="nulová",J1539,0)</f>
        <v>0</v>
      </c>
      <c r="BJ1539" s="18" t="s">
        <v>81</v>
      </c>
      <c r="BK1539" s="144">
        <f>ROUND(I1539*H1539,2)</f>
        <v>0</v>
      </c>
      <c r="BL1539" s="18" t="s">
        <v>368</v>
      </c>
      <c r="BM1539" s="143" t="s">
        <v>2079</v>
      </c>
    </row>
    <row r="1540" spans="2:47" s="1" customFormat="1" ht="19.5">
      <c r="B1540" s="33"/>
      <c r="D1540" s="150" t="s">
        <v>1511</v>
      </c>
      <c r="F1540" s="187" t="s">
        <v>2075</v>
      </c>
      <c r="I1540" s="147"/>
      <c r="L1540" s="33"/>
      <c r="M1540" s="148"/>
      <c r="T1540" s="54"/>
      <c r="AT1540" s="18" t="s">
        <v>1511</v>
      </c>
      <c r="AU1540" s="18" t="s">
        <v>83</v>
      </c>
    </row>
    <row r="1541" spans="2:65" s="1" customFormat="1" ht="16.5" customHeight="1">
      <c r="B1541" s="33"/>
      <c r="C1541" s="177" t="s">
        <v>2080</v>
      </c>
      <c r="D1541" s="177" t="s">
        <v>424</v>
      </c>
      <c r="E1541" s="178" t="s">
        <v>2081</v>
      </c>
      <c r="F1541" s="179" t="s">
        <v>2082</v>
      </c>
      <c r="G1541" s="180" t="s">
        <v>868</v>
      </c>
      <c r="H1541" s="181">
        <v>1</v>
      </c>
      <c r="I1541" s="182"/>
      <c r="J1541" s="183">
        <f>ROUND(I1541*H1541,2)</f>
        <v>0</v>
      </c>
      <c r="K1541" s="179" t="s">
        <v>296</v>
      </c>
      <c r="L1541" s="184"/>
      <c r="M1541" s="185" t="s">
        <v>19</v>
      </c>
      <c r="N1541" s="186" t="s">
        <v>45</v>
      </c>
      <c r="P1541" s="141">
        <f>O1541*H1541</f>
        <v>0</v>
      </c>
      <c r="Q1541" s="141">
        <v>0.003</v>
      </c>
      <c r="R1541" s="141">
        <f>Q1541*H1541</f>
        <v>0.003</v>
      </c>
      <c r="S1541" s="141">
        <v>0</v>
      </c>
      <c r="T1541" s="142">
        <f>S1541*H1541</f>
        <v>0</v>
      </c>
      <c r="AR1541" s="143" t="s">
        <v>498</v>
      </c>
      <c r="AT1541" s="143" t="s">
        <v>424</v>
      </c>
      <c r="AU1541" s="143" t="s">
        <v>83</v>
      </c>
      <c r="AY1541" s="18" t="s">
        <v>210</v>
      </c>
      <c r="BE1541" s="144">
        <f>IF(N1541="základní",J1541,0)</f>
        <v>0</v>
      </c>
      <c r="BF1541" s="144">
        <f>IF(N1541="snížená",J1541,0)</f>
        <v>0</v>
      </c>
      <c r="BG1541" s="144">
        <f>IF(N1541="zákl. přenesená",J1541,0)</f>
        <v>0</v>
      </c>
      <c r="BH1541" s="144">
        <f>IF(N1541="sníž. přenesená",J1541,0)</f>
        <v>0</v>
      </c>
      <c r="BI1541" s="144">
        <f>IF(N1541="nulová",J1541,0)</f>
        <v>0</v>
      </c>
      <c r="BJ1541" s="18" t="s">
        <v>81</v>
      </c>
      <c r="BK1541" s="144">
        <f>ROUND(I1541*H1541,2)</f>
        <v>0</v>
      </c>
      <c r="BL1541" s="18" t="s">
        <v>368</v>
      </c>
      <c r="BM1541" s="143" t="s">
        <v>2083</v>
      </c>
    </row>
    <row r="1542" spans="2:51" s="12" customFormat="1" ht="11.25">
      <c r="B1542" s="149"/>
      <c r="D1542" s="150" t="s">
        <v>221</v>
      </c>
      <c r="E1542" s="151" t="s">
        <v>19</v>
      </c>
      <c r="F1542" s="152" t="s">
        <v>2084</v>
      </c>
      <c r="H1542" s="151" t="s">
        <v>19</v>
      </c>
      <c r="I1542" s="153"/>
      <c r="L1542" s="149"/>
      <c r="M1542" s="154"/>
      <c r="T1542" s="155"/>
      <c r="AT1542" s="151" t="s">
        <v>221</v>
      </c>
      <c r="AU1542" s="151" t="s">
        <v>83</v>
      </c>
      <c r="AV1542" s="12" t="s">
        <v>81</v>
      </c>
      <c r="AW1542" s="12" t="s">
        <v>34</v>
      </c>
      <c r="AX1542" s="12" t="s">
        <v>74</v>
      </c>
      <c r="AY1542" s="151" t="s">
        <v>210</v>
      </c>
    </row>
    <row r="1543" spans="2:51" s="13" customFormat="1" ht="11.25">
      <c r="B1543" s="156"/>
      <c r="D1543" s="150" t="s">
        <v>221</v>
      </c>
      <c r="E1543" s="157" t="s">
        <v>19</v>
      </c>
      <c r="F1543" s="158" t="s">
        <v>81</v>
      </c>
      <c r="H1543" s="159">
        <v>1</v>
      </c>
      <c r="I1543" s="160"/>
      <c r="L1543" s="156"/>
      <c r="M1543" s="161"/>
      <c r="T1543" s="162"/>
      <c r="AT1543" s="157" t="s">
        <v>221</v>
      </c>
      <c r="AU1543" s="157" t="s">
        <v>83</v>
      </c>
      <c r="AV1543" s="13" t="s">
        <v>83</v>
      </c>
      <c r="AW1543" s="13" t="s">
        <v>34</v>
      </c>
      <c r="AX1543" s="13" t="s">
        <v>81</v>
      </c>
      <c r="AY1543" s="157" t="s">
        <v>210</v>
      </c>
    </row>
    <row r="1544" spans="2:65" s="1" customFormat="1" ht="16.5" customHeight="1">
      <c r="B1544" s="33"/>
      <c r="C1544" s="177" t="s">
        <v>2085</v>
      </c>
      <c r="D1544" s="177" t="s">
        <v>424</v>
      </c>
      <c r="E1544" s="178" t="s">
        <v>2086</v>
      </c>
      <c r="F1544" s="179" t="s">
        <v>2087</v>
      </c>
      <c r="G1544" s="180" t="s">
        <v>295</v>
      </c>
      <c r="H1544" s="181">
        <v>1</v>
      </c>
      <c r="I1544" s="182"/>
      <c r="J1544" s="183">
        <f>ROUND(I1544*H1544,2)</f>
        <v>0</v>
      </c>
      <c r="K1544" s="179" t="s">
        <v>296</v>
      </c>
      <c r="L1544" s="184"/>
      <c r="M1544" s="185" t="s">
        <v>19</v>
      </c>
      <c r="N1544" s="186" t="s">
        <v>45</v>
      </c>
      <c r="P1544" s="141">
        <f>O1544*H1544</f>
        <v>0</v>
      </c>
      <c r="Q1544" s="141">
        <v>0.003</v>
      </c>
      <c r="R1544" s="141">
        <f>Q1544*H1544</f>
        <v>0.003</v>
      </c>
      <c r="S1544" s="141">
        <v>0</v>
      </c>
      <c r="T1544" s="142">
        <f>S1544*H1544</f>
        <v>0</v>
      </c>
      <c r="AR1544" s="143" t="s">
        <v>498</v>
      </c>
      <c r="AT1544" s="143" t="s">
        <v>424</v>
      </c>
      <c r="AU1544" s="143" t="s">
        <v>83</v>
      </c>
      <c r="AY1544" s="18" t="s">
        <v>210</v>
      </c>
      <c r="BE1544" s="144">
        <f>IF(N1544="základní",J1544,0)</f>
        <v>0</v>
      </c>
      <c r="BF1544" s="144">
        <f>IF(N1544="snížená",J1544,0)</f>
        <v>0</v>
      </c>
      <c r="BG1544" s="144">
        <f>IF(N1544="zákl. přenesená",J1544,0)</f>
        <v>0</v>
      </c>
      <c r="BH1544" s="144">
        <f>IF(N1544="sníž. přenesená",J1544,0)</f>
        <v>0</v>
      </c>
      <c r="BI1544" s="144">
        <f>IF(N1544="nulová",J1544,0)</f>
        <v>0</v>
      </c>
      <c r="BJ1544" s="18" t="s">
        <v>81</v>
      </c>
      <c r="BK1544" s="144">
        <f>ROUND(I1544*H1544,2)</f>
        <v>0</v>
      </c>
      <c r="BL1544" s="18" t="s">
        <v>368</v>
      </c>
      <c r="BM1544" s="143" t="s">
        <v>2088</v>
      </c>
    </row>
    <row r="1545" spans="2:47" s="1" customFormat="1" ht="29.25">
      <c r="B1545" s="33"/>
      <c r="D1545" s="150" t="s">
        <v>1511</v>
      </c>
      <c r="F1545" s="187" t="s">
        <v>2089</v>
      </c>
      <c r="I1545" s="147"/>
      <c r="L1545" s="33"/>
      <c r="M1545" s="148"/>
      <c r="T1545" s="54"/>
      <c r="AT1545" s="18" t="s">
        <v>1511</v>
      </c>
      <c r="AU1545" s="18" t="s">
        <v>83</v>
      </c>
    </row>
    <row r="1546" spans="2:65" s="1" customFormat="1" ht="16.5" customHeight="1">
      <c r="B1546" s="33"/>
      <c r="C1546" s="177" t="s">
        <v>2090</v>
      </c>
      <c r="D1546" s="177" t="s">
        <v>424</v>
      </c>
      <c r="E1546" s="178" t="s">
        <v>2091</v>
      </c>
      <c r="F1546" s="179" t="s">
        <v>2092</v>
      </c>
      <c r="G1546" s="180" t="s">
        <v>295</v>
      </c>
      <c r="H1546" s="181">
        <v>1</v>
      </c>
      <c r="I1546" s="182"/>
      <c r="J1546" s="183">
        <f>ROUND(I1546*H1546,2)</f>
        <v>0</v>
      </c>
      <c r="K1546" s="179" t="s">
        <v>296</v>
      </c>
      <c r="L1546" s="184"/>
      <c r="M1546" s="185" t="s">
        <v>19</v>
      </c>
      <c r="N1546" s="186" t="s">
        <v>45</v>
      </c>
      <c r="P1546" s="141">
        <f>O1546*H1546</f>
        <v>0</v>
      </c>
      <c r="Q1546" s="141">
        <v>0.025</v>
      </c>
      <c r="R1546" s="141">
        <f>Q1546*H1546</f>
        <v>0.025</v>
      </c>
      <c r="S1546" s="141">
        <v>0</v>
      </c>
      <c r="T1546" s="142">
        <f>S1546*H1546</f>
        <v>0</v>
      </c>
      <c r="AR1546" s="143" t="s">
        <v>498</v>
      </c>
      <c r="AT1546" s="143" t="s">
        <v>424</v>
      </c>
      <c r="AU1546" s="143" t="s">
        <v>83</v>
      </c>
      <c r="AY1546" s="18" t="s">
        <v>210</v>
      </c>
      <c r="BE1546" s="144">
        <f>IF(N1546="základní",J1546,0)</f>
        <v>0</v>
      </c>
      <c r="BF1546" s="144">
        <f>IF(N1546="snížená",J1546,0)</f>
        <v>0</v>
      </c>
      <c r="BG1546" s="144">
        <f>IF(N1546="zákl. přenesená",J1546,0)</f>
        <v>0</v>
      </c>
      <c r="BH1546" s="144">
        <f>IF(N1546="sníž. přenesená",J1546,0)</f>
        <v>0</v>
      </c>
      <c r="BI1546" s="144">
        <f>IF(N1546="nulová",J1546,0)</f>
        <v>0</v>
      </c>
      <c r="BJ1546" s="18" t="s">
        <v>81</v>
      </c>
      <c r="BK1546" s="144">
        <f>ROUND(I1546*H1546,2)</f>
        <v>0</v>
      </c>
      <c r="BL1546" s="18" t="s">
        <v>368</v>
      </c>
      <c r="BM1546" s="143" t="s">
        <v>2093</v>
      </c>
    </row>
    <row r="1547" spans="2:47" s="1" customFormat="1" ht="19.5">
      <c r="B1547" s="33"/>
      <c r="D1547" s="150" t="s">
        <v>1511</v>
      </c>
      <c r="F1547" s="187" t="s">
        <v>2094</v>
      </c>
      <c r="I1547" s="147"/>
      <c r="L1547" s="33"/>
      <c r="M1547" s="148"/>
      <c r="T1547" s="54"/>
      <c r="AT1547" s="18" t="s">
        <v>1511</v>
      </c>
      <c r="AU1547" s="18" t="s">
        <v>83</v>
      </c>
    </row>
    <row r="1548" spans="2:65" s="1" customFormat="1" ht="16.5" customHeight="1">
      <c r="B1548" s="33"/>
      <c r="C1548" s="177" t="s">
        <v>2095</v>
      </c>
      <c r="D1548" s="177" t="s">
        <v>424</v>
      </c>
      <c r="E1548" s="178" t="s">
        <v>2096</v>
      </c>
      <c r="F1548" s="179" t="s">
        <v>2097</v>
      </c>
      <c r="G1548" s="180" t="s">
        <v>417</v>
      </c>
      <c r="H1548" s="181">
        <v>19.55</v>
      </c>
      <c r="I1548" s="182"/>
      <c r="J1548" s="183">
        <f>ROUND(I1548*H1548,2)</f>
        <v>0</v>
      </c>
      <c r="K1548" s="179" t="s">
        <v>296</v>
      </c>
      <c r="L1548" s="184"/>
      <c r="M1548" s="185" t="s">
        <v>19</v>
      </c>
      <c r="N1548" s="186" t="s">
        <v>45</v>
      </c>
      <c r="P1548" s="141">
        <f>O1548*H1548</f>
        <v>0</v>
      </c>
      <c r="Q1548" s="141">
        <v>0.003</v>
      </c>
      <c r="R1548" s="141">
        <f>Q1548*H1548</f>
        <v>0.05865</v>
      </c>
      <c r="S1548" s="141">
        <v>0</v>
      </c>
      <c r="T1548" s="142">
        <f>S1548*H1548</f>
        <v>0</v>
      </c>
      <c r="AR1548" s="143" t="s">
        <v>498</v>
      </c>
      <c r="AT1548" s="143" t="s">
        <v>424</v>
      </c>
      <c r="AU1548" s="143" t="s">
        <v>83</v>
      </c>
      <c r="AY1548" s="18" t="s">
        <v>210</v>
      </c>
      <c r="BE1548" s="144">
        <f>IF(N1548="základní",J1548,0)</f>
        <v>0</v>
      </c>
      <c r="BF1548" s="144">
        <f>IF(N1548="snížená",J1548,0)</f>
        <v>0</v>
      </c>
      <c r="BG1548" s="144">
        <f>IF(N1548="zákl. přenesená",J1548,0)</f>
        <v>0</v>
      </c>
      <c r="BH1548" s="144">
        <f>IF(N1548="sníž. přenesená",J1548,0)</f>
        <v>0</v>
      </c>
      <c r="BI1548" s="144">
        <f>IF(N1548="nulová",J1548,0)</f>
        <v>0</v>
      </c>
      <c r="BJ1548" s="18" t="s">
        <v>81</v>
      </c>
      <c r="BK1548" s="144">
        <f>ROUND(I1548*H1548,2)</f>
        <v>0</v>
      </c>
      <c r="BL1548" s="18" t="s">
        <v>368</v>
      </c>
      <c r="BM1548" s="143" t="s">
        <v>2098</v>
      </c>
    </row>
    <row r="1549" spans="2:47" s="1" customFormat="1" ht="19.5">
      <c r="B1549" s="33"/>
      <c r="D1549" s="150" t="s">
        <v>1511</v>
      </c>
      <c r="F1549" s="187" t="s">
        <v>2099</v>
      </c>
      <c r="I1549" s="147"/>
      <c r="L1549" s="33"/>
      <c r="M1549" s="148"/>
      <c r="T1549" s="54"/>
      <c r="AT1549" s="18" t="s">
        <v>1511</v>
      </c>
      <c r="AU1549" s="18" t="s">
        <v>83</v>
      </c>
    </row>
    <row r="1550" spans="2:65" s="1" customFormat="1" ht="16.5" customHeight="1">
      <c r="B1550" s="33"/>
      <c r="C1550" s="177" t="s">
        <v>2100</v>
      </c>
      <c r="D1550" s="177" t="s">
        <v>424</v>
      </c>
      <c r="E1550" s="178" t="s">
        <v>2101</v>
      </c>
      <c r="F1550" s="179" t="s">
        <v>2102</v>
      </c>
      <c r="G1550" s="180" t="s">
        <v>868</v>
      </c>
      <c r="H1550" s="181">
        <v>3</v>
      </c>
      <c r="I1550" s="182"/>
      <c r="J1550" s="183">
        <f>ROUND(I1550*H1550,2)</f>
        <v>0</v>
      </c>
      <c r="K1550" s="179" t="s">
        <v>296</v>
      </c>
      <c r="L1550" s="184"/>
      <c r="M1550" s="185" t="s">
        <v>19</v>
      </c>
      <c r="N1550" s="186" t="s">
        <v>45</v>
      </c>
      <c r="P1550" s="141">
        <f>O1550*H1550</f>
        <v>0</v>
      </c>
      <c r="Q1550" s="141">
        <v>0.003</v>
      </c>
      <c r="R1550" s="141">
        <f>Q1550*H1550</f>
        <v>0.009000000000000001</v>
      </c>
      <c r="S1550" s="141">
        <v>0</v>
      </c>
      <c r="T1550" s="142">
        <f>S1550*H1550</f>
        <v>0</v>
      </c>
      <c r="AR1550" s="143" t="s">
        <v>498</v>
      </c>
      <c r="AT1550" s="143" t="s">
        <v>424</v>
      </c>
      <c r="AU1550" s="143" t="s">
        <v>83</v>
      </c>
      <c r="AY1550" s="18" t="s">
        <v>210</v>
      </c>
      <c r="BE1550" s="144">
        <f>IF(N1550="základní",J1550,0)</f>
        <v>0</v>
      </c>
      <c r="BF1550" s="144">
        <f>IF(N1550="snížená",J1550,0)</f>
        <v>0</v>
      </c>
      <c r="BG1550" s="144">
        <f>IF(N1550="zákl. přenesená",J1550,0)</f>
        <v>0</v>
      </c>
      <c r="BH1550" s="144">
        <f>IF(N1550="sníž. přenesená",J1550,0)</f>
        <v>0</v>
      </c>
      <c r="BI1550" s="144">
        <f>IF(N1550="nulová",J1550,0)</f>
        <v>0</v>
      </c>
      <c r="BJ1550" s="18" t="s">
        <v>81</v>
      </c>
      <c r="BK1550" s="144">
        <f>ROUND(I1550*H1550,2)</f>
        <v>0</v>
      </c>
      <c r="BL1550" s="18" t="s">
        <v>368</v>
      </c>
      <c r="BM1550" s="143" t="s">
        <v>2103</v>
      </c>
    </row>
    <row r="1551" spans="2:47" s="1" customFormat="1" ht="19.5">
      <c r="B1551" s="33"/>
      <c r="D1551" s="150" t="s">
        <v>1511</v>
      </c>
      <c r="F1551" s="187" t="s">
        <v>2104</v>
      </c>
      <c r="I1551" s="147"/>
      <c r="L1551" s="33"/>
      <c r="M1551" s="148"/>
      <c r="T1551" s="54"/>
      <c r="AT1551" s="18" t="s">
        <v>1511</v>
      </c>
      <c r="AU1551" s="18" t="s">
        <v>83</v>
      </c>
    </row>
    <row r="1552" spans="2:65" s="1" customFormat="1" ht="16.5" customHeight="1">
      <c r="B1552" s="33"/>
      <c r="C1552" s="177" t="s">
        <v>2105</v>
      </c>
      <c r="D1552" s="177" t="s">
        <v>424</v>
      </c>
      <c r="E1552" s="178" t="s">
        <v>2106</v>
      </c>
      <c r="F1552" s="179" t="s">
        <v>2107</v>
      </c>
      <c r="G1552" s="180" t="s">
        <v>868</v>
      </c>
      <c r="H1552" s="181">
        <v>1</v>
      </c>
      <c r="I1552" s="182"/>
      <c r="J1552" s="183">
        <f>ROUND(I1552*H1552,2)</f>
        <v>0</v>
      </c>
      <c r="K1552" s="179" t="s">
        <v>296</v>
      </c>
      <c r="L1552" s="184"/>
      <c r="M1552" s="185" t="s">
        <v>19</v>
      </c>
      <c r="N1552" s="186" t="s">
        <v>45</v>
      </c>
      <c r="P1552" s="141">
        <f>O1552*H1552</f>
        <v>0</v>
      </c>
      <c r="Q1552" s="141">
        <v>0.025</v>
      </c>
      <c r="R1552" s="141">
        <f>Q1552*H1552</f>
        <v>0.025</v>
      </c>
      <c r="S1552" s="141">
        <v>0</v>
      </c>
      <c r="T1552" s="142">
        <f>S1552*H1552</f>
        <v>0</v>
      </c>
      <c r="AR1552" s="143" t="s">
        <v>498</v>
      </c>
      <c r="AT1552" s="143" t="s">
        <v>424</v>
      </c>
      <c r="AU1552" s="143" t="s">
        <v>83</v>
      </c>
      <c r="AY1552" s="18" t="s">
        <v>210</v>
      </c>
      <c r="BE1552" s="144">
        <f>IF(N1552="základní",J1552,0)</f>
        <v>0</v>
      </c>
      <c r="BF1552" s="144">
        <f>IF(N1552="snížená",J1552,0)</f>
        <v>0</v>
      </c>
      <c r="BG1552" s="144">
        <f>IF(N1552="zákl. přenesená",J1552,0)</f>
        <v>0</v>
      </c>
      <c r="BH1552" s="144">
        <f>IF(N1552="sníž. přenesená",J1552,0)</f>
        <v>0</v>
      </c>
      <c r="BI1552" s="144">
        <f>IF(N1552="nulová",J1552,0)</f>
        <v>0</v>
      </c>
      <c r="BJ1552" s="18" t="s">
        <v>81</v>
      </c>
      <c r="BK1552" s="144">
        <f>ROUND(I1552*H1552,2)</f>
        <v>0</v>
      </c>
      <c r="BL1552" s="18" t="s">
        <v>368</v>
      </c>
      <c r="BM1552" s="143" t="s">
        <v>2108</v>
      </c>
    </row>
    <row r="1553" spans="2:65" s="1" customFormat="1" ht="16.5" customHeight="1">
      <c r="B1553" s="33"/>
      <c r="C1553" s="132" t="s">
        <v>2109</v>
      </c>
      <c r="D1553" s="132" t="s">
        <v>212</v>
      </c>
      <c r="E1553" s="133" t="s">
        <v>2110</v>
      </c>
      <c r="F1553" s="134" t="s">
        <v>2111</v>
      </c>
      <c r="G1553" s="135" t="s">
        <v>295</v>
      </c>
      <c r="H1553" s="136">
        <v>1</v>
      </c>
      <c r="I1553" s="137"/>
      <c r="J1553" s="138">
        <f>ROUND(I1553*H1553,2)</f>
        <v>0</v>
      </c>
      <c r="K1553" s="134" t="s">
        <v>296</v>
      </c>
      <c r="L1553" s="33"/>
      <c r="M1553" s="139" t="s">
        <v>19</v>
      </c>
      <c r="N1553" s="140" t="s">
        <v>45</v>
      </c>
      <c r="P1553" s="141">
        <f>O1553*H1553</f>
        <v>0</v>
      </c>
      <c r="Q1553" s="141">
        <v>0</v>
      </c>
      <c r="R1553" s="141">
        <f>Q1553*H1553</f>
        <v>0</v>
      </c>
      <c r="S1553" s="141">
        <v>0</v>
      </c>
      <c r="T1553" s="142">
        <f>S1553*H1553</f>
        <v>0</v>
      </c>
      <c r="AR1553" s="143" t="s">
        <v>368</v>
      </c>
      <c r="AT1553" s="143" t="s">
        <v>212</v>
      </c>
      <c r="AU1553" s="143" t="s">
        <v>83</v>
      </c>
      <c r="AY1553" s="18" t="s">
        <v>210</v>
      </c>
      <c r="BE1553" s="144">
        <f>IF(N1553="základní",J1553,0)</f>
        <v>0</v>
      </c>
      <c r="BF1553" s="144">
        <f>IF(N1553="snížená",J1553,0)</f>
        <v>0</v>
      </c>
      <c r="BG1553" s="144">
        <f>IF(N1553="zákl. přenesená",J1553,0)</f>
        <v>0</v>
      </c>
      <c r="BH1553" s="144">
        <f>IF(N1553="sníž. přenesená",J1553,0)</f>
        <v>0</v>
      </c>
      <c r="BI1553" s="144">
        <f>IF(N1553="nulová",J1553,0)</f>
        <v>0</v>
      </c>
      <c r="BJ1553" s="18" t="s">
        <v>81</v>
      </c>
      <c r="BK1553" s="144">
        <f>ROUND(I1553*H1553,2)</f>
        <v>0</v>
      </c>
      <c r="BL1553" s="18" t="s">
        <v>368</v>
      </c>
      <c r="BM1553" s="143" t="s">
        <v>2112</v>
      </c>
    </row>
    <row r="1554" spans="2:51" s="12" customFormat="1" ht="11.25">
      <c r="B1554" s="149"/>
      <c r="D1554" s="150" t="s">
        <v>221</v>
      </c>
      <c r="E1554" s="151" t="s">
        <v>19</v>
      </c>
      <c r="F1554" s="152" t="s">
        <v>2113</v>
      </c>
      <c r="H1554" s="151" t="s">
        <v>19</v>
      </c>
      <c r="I1554" s="153"/>
      <c r="L1554" s="149"/>
      <c r="M1554" s="154"/>
      <c r="T1554" s="155"/>
      <c r="AT1554" s="151" t="s">
        <v>221</v>
      </c>
      <c r="AU1554" s="151" t="s">
        <v>83</v>
      </c>
      <c r="AV1554" s="12" t="s">
        <v>81</v>
      </c>
      <c r="AW1554" s="12" t="s">
        <v>34</v>
      </c>
      <c r="AX1554" s="12" t="s">
        <v>74</v>
      </c>
      <c r="AY1554" s="151" t="s">
        <v>210</v>
      </c>
    </row>
    <row r="1555" spans="2:51" s="13" customFormat="1" ht="11.25">
      <c r="B1555" s="156"/>
      <c r="D1555" s="150" t="s">
        <v>221</v>
      </c>
      <c r="E1555" s="157" t="s">
        <v>19</v>
      </c>
      <c r="F1555" s="158" t="s">
        <v>81</v>
      </c>
      <c r="H1555" s="159">
        <v>1</v>
      </c>
      <c r="I1555" s="160"/>
      <c r="L1555" s="156"/>
      <c r="M1555" s="161"/>
      <c r="T1555" s="162"/>
      <c r="AT1555" s="157" t="s">
        <v>221</v>
      </c>
      <c r="AU1555" s="157" t="s">
        <v>83</v>
      </c>
      <c r="AV1555" s="13" t="s">
        <v>83</v>
      </c>
      <c r="AW1555" s="13" t="s">
        <v>34</v>
      </c>
      <c r="AX1555" s="13" t="s">
        <v>81</v>
      </c>
      <c r="AY1555" s="157" t="s">
        <v>210</v>
      </c>
    </row>
    <row r="1556" spans="2:65" s="1" customFormat="1" ht="16.5" customHeight="1">
      <c r="B1556" s="33"/>
      <c r="C1556" s="132" t="s">
        <v>2114</v>
      </c>
      <c r="D1556" s="132" t="s">
        <v>212</v>
      </c>
      <c r="E1556" s="133" t="s">
        <v>2115</v>
      </c>
      <c r="F1556" s="134" t="s">
        <v>2116</v>
      </c>
      <c r="G1556" s="135" t="s">
        <v>295</v>
      </c>
      <c r="H1556" s="136">
        <v>1</v>
      </c>
      <c r="I1556" s="137"/>
      <c r="J1556" s="138">
        <f>ROUND(I1556*H1556,2)</f>
        <v>0</v>
      </c>
      <c r="K1556" s="134" t="s">
        <v>296</v>
      </c>
      <c r="L1556" s="33"/>
      <c r="M1556" s="139" t="s">
        <v>19</v>
      </c>
      <c r="N1556" s="140" t="s">
        <v>45</v>
      </c>
      <c r="P1556" s="141">
        <f>O1556*H1556</f>
        <v>0</v>
      </c>
      <c r="Q1556" s="141">
        <v>0</v>
      </c>
      <c r="R1556" s="141">
        <f>Q1556*H1556</f>
        <v>0</v>
      </c>
      <c r="S1556" s="141">
        <v>0</v>
      </c>
      <c r="T1556" s="142">
        <f>S1556*H1556</f>
        <v>0</v>
      </c>
      <c r="AR1556" s="143" t="s">
        <v>368</v>
      </c>
      <c r="AT1556" s="143" t="s">
        <v>212</v>
      </c>
      <c r="AU1556" s="143" t="s">
        <v>83</v>
      </c>
      <c r="AY1556" s="18" t="s">
        <v>210</v>
      </c>
      <c r="BE1556" s="144">
        <f>IF(N1556="základní",J1556,0)</f>
        <v>0</v>
      </c>
      <c r="BF1556" s="144">
        <f>IF(N1556="snížená",J1556,0)</f>
        <v>0</v>
      </c>
      <c r="BG1556" s="144">
        <f>IF(N1556="zákl. přenesená",J1556,0)</f>
        <v>0</v>
      </c>
      <c r="BH1556" s="144">
        <f>IF(N1556="sníž. přenesená",J1556,0)</f>
        <v>0</v>
      </c>
      <c r="BI1556" s="144">
        <f>IF(N1556="nulová",J1556,0)</f>
        <v>0</v>
      </c>
      <c r="BJ1556" s="18" t="s">
        <v>81</v>
      </c>
      <c r="BK1556" s="144">
        <f>ROUND(I1556*H1556,2)</f>
        <v>0</v>
      </c>
      <c r="BL1556" s="18" t="s">
        <v>368</v>
      </c>
      <c r="BM1556" s="143" t="s">
        <v>2117</v>
      </c>
    </row>
    <row r="1557" spans="2:51" s="12" customFormat="1" ht="11.25">
      <c r="B1557" s="149"/>
      <c r="D1557" s="150" t="s">
        <v>221</v>
      </c>
      <c r="E1557" s="151" t="s">
        <v>19</v>
      </c>
      <c r="F1557" s="152" t="s">
        <v>2118</v>
      </c>
      <c r="H1557" s="151" t="s">
        <v>19</v>
      </c>
      <c r="I1557" s="153"/>
      <c r="L1557" s="149"/>
      <c r="M1557" s="154"/>
      <c r="T1557" s="155"/>
      <c r="AT1557" s="151" t="s">
        <v>221</v>
      </c>
      <c r="AU1557" s="151" t="s">
        <v>83</v>
      </c>
      <c r="AV1557" s="12" t="s">
        <v>81</v>
      </c>
      <c r="AW1557" s="12" t="s">
        <v>34</v>
      </c>
      <c r="AX1557" s="12" t="s">
        <v>74</v>
      </c>
      <c r="AY1557" s="151" t="s">
        <v>210</v>
      </c>
    </row>
    <row r="1558" spans="2:51" s="13" customFormat="1" ht="11.25">
      <c r="B1558" s="156"/>
      <c r="D1558" s="150" t="s">
        <v>221</v>
      </c>
      <c r="E1558" s="157" t="s">
        <v>19</v>
      </c>
      <c r="F1558" s="158" t="s">
        <v>81</v>
      </c>
      <c r="H1558" s="159">
        <v>1</v>
      </c>
      <c r="I1558" s="160"/>
      <c r="L1558" s="156"/>
      <c r="M1558" s="161"/>
      <c r="T1558" s="162"/>
      <c r="AT1558" s="157" t="s">
        <v>221</v>
      </c>
      <c r="AU1558" s="157" t="s">
        <v>83</v>
      </c>
      <c r="AV1558" s="13" t="s">
        <v>83</v>
      </c>
      <c r="AW1558" s="13" t="s">
        <v>34</v>
      </c>
      <c r="AX1558" s="13" t="s">
        <v>81</v>
      </c>
      <c r="AY1558" s="157" t="s">
        <v>210</v>
      </c>
    </row>
    <row r="1559" spans="2:65" s="1" customFormat="1" ht="16.5" customHeight="1">
      <c r="B1559" s="33"/>
      <c r="C1559" s="132" t="s">
        <v>2119</v>
      </c>
      <c r="D1559" s="132" t="s">
        <v>212</v>
      </c>
      <c r="E1559" s="133" t="s">
        <v>2120</v>
      </c>
      <c r="F1559" s="134" t="s">
        <v>2121</v>
      </c>
      <c r="G1559" s="135" t="s">
        <v>868</v>
      </c>
      <c r="H1559" s="136">
        <v>1</v>
      </c>
      <c r="I1559" s="137"/>
      <c r="J1559" s="138">
        <f>ROUND(I1559*H1559,2)</f>
        <v>0</v>
      </c>
      <c r="K1559" s="134" t="s">
        <v>296</v>
      </c>
      <c r="L1559" s="33"/>
      <c r="M1559" s="139" t="s">
        <v>19</v>
      </c>
      <c r="N1559" s="140" t="s">
        <v>45</v>
      </c>
      <c r="P1559" s="141">
        <f>O1559*H1559</f>
        <v>0</v>
      </c>
      <c r="Q1559" s="141">
        <v>0.03</v>
      </c>
      <c r="R1559" s="141">
        <f>Q1559*H1559</f>
        <v>0.03</v>
      </c>
      <c r="S1559" s="141">
        <v>0</v>
      </c>
      <c r="T1559" s="142">
        <f>S1559*H1559</f>
        <v>0</v>
      </c>
      <c r="AR1559" s="143" t="s">
        <v>368</v>
      </c>
      <c r="AT1559" s="143" t="s">
        <v>212</v>
      </c>
      <c r="AU1559" s="143" t="s">
        <v>83</v>
      </c>
      <c r="AY1559" s="18" t="s">
        <v>210</v>
      </c>
      <c r="BE1559" s="144">
        <f>IF(N1559="základní",J1559,0)</f>
        <v>0</v>
      </c>
      <c r="BF1559" s="144">
        <f>IF(N1559="snížená",J1559,0)</f>
        <v>0</v>
      </c>
      <c r="BG1559" s="144">
        <f>IF(N1559="zákl. přenesená",J1559,0)</f>
        <v>0</v>
      </c>
      <c r="BH1559" s="144">
        <f>IF(N1559="sníž. přenesená",J1559,0)</f>
        <v>0</v>
      </c>
      <c r="BI1559" s="144">
        <f>IF(N1559="nulová",J1559,0)</f>
        <v>0</v>
      </c>
      <c r="BJ1559" s="18" t="s">
        <v>81</v>
      </c>
      <c r="BK1559" s="144">
        <f>ROUND(I1559*H1559,2)</f>
        <v>0</v>
      </c>
      <c r="BL1559" s="18" t="s">
        <v>368</v>
      </c>
      <c r="BM1559" s="143" t="s">
        <v>2122</v>
      </c>
    </row>
    <row r="1560" spans="2:51" s="12" customFormat="1" ht="11.25">
      <c r="B1560" s="149"/>
      <c r="D1560" s="150" t="s">
        <v>221</v>
      </c>
      <c r="E1560" s="151" t="s">
        <v>19</v>
      </c>
      <c r="F1560" s="152" t="s">
        <v>2123</v>
      </c>
      <c r="H1560" s="151" t="s">
        <v>19</v>
      </c>
      <c r="I1560" s="153"/>
      <c r="L1560" s="149"/>
      <c r="M1560" s="154"/>
      <c r="T1560" s="155"/>
      <c r="AT1560" s="151" t="s">
        <v>221</v>
      </c>
      <c r="AU1560" s="151" t="s">
        <v>83</v>
      </c>
      <c r="AV1560" s="12" t="s">
        <v>81</v>
      </c>
      <c r="AW1560" s="12" t="s">
        <v>34</v>
      </c>
      <c r="AX1560" s="12" t="s">
        <v>74</v>
      </c>
      <c r="AY1560" s="151" t="s">
        <v>210</v>
      </c>
    </row>
    <row r="1561" spans="2:51" s="12" customFormat="1" ht="11.25">
      <c r="B1561" s="149"/>
      <c r="D1561" s="150" t="s">
        <v>221</v>
      </c>
      <c r="E1561" s="151" t="s">
        <v>19</v>
      </c>
      <c r="F1561" s="152" t="s">
        <v>2124</v>
      </c>
      <c r="H1561" s="151" t="s">
        <v>19</v>
      </c>
      <c r="I1561" s="153"/>
      <c r="L1561" s="149"/>
      <c r="M1561" s="154"/>
      <c r="T1561" s="155"/>
      <c r="AT1561" s="151" t="s">
        <v>221</v>
      </c>
      <c r="AU1561" s="151" t="s">
        <v>83</v>
      </c>
      <c r="AV1561" s="12" t="s">
        <v>81</v>
      </c>
      <c r="AW1561" s="12" t="s">
        <v>34</v>
      </c>
      <c r="AX1561" s="12" t="s">
        <v>74</v>
      </c>
      <c r="AY1561" s="151" t="s">
        <v>210</v>
      </c>
    </row>
    <row r="1562" spans="2:51" s="12" customFormat="1" ht="11.25">
      <c r="B1562" s="149"/>
      <c r="D1562" s="150" t="s">
        <v>221</v>
      </c>
      <c r="E1562" s="151" t="s">
        <v>19</v>
      </c>
      <c r="F1562" s="152" t="s">
        <v>2125</v>
      </c>
      <c r="H1562" s="151" t="s">
        <v>19</v>
      </c>
      <c r="I1562" s="153"/>
      <c r="L1562" s="149"/>
      <c r="M1562" s="154"/>
      <c r="T1562" s="155"/>
      <c r="AT1562" s="151" t="s">
        <v>221</v>
      </c>
      <c r="AU1562" s="151" t="s">
        <v>83</v>
      </c>
      <c r="AV1562" s="12" t="s">
        <v>81</v>
      </c>
      <c r="AW1562" s="12" t="s">
        <v>34</v>
      </c>
      <c r="AX1562" s="12" t="s">
        <v>74</v>
      </c>
      <c r="AY1562" s="151" t="s">
        <v>210</v>
      </c>
    </row>
    <row r="1563" spans="2:51" s="12" customFormat="1" ht="11.25">
      <c r="B1563" s="149"/>
      <c r="D1563" s="150" t="s">
        <v>221</v>
      </c>
      <c r="E1563" s="151" t="s">
        <v>19</v>
      </c>
      <c r="F1563" s="152" t="s">
        <v>2126</v>
      </c>
      <c r="H1563" s="151" t="s">
        <v>19</v>
      </c>
      <c r="I1563" s="153"/>
      <c r="L1563" s="149"/>
      <c r="M1563" s="154"/>
      <c r="T1563" s="155"/>
      <c r="AT1563" s="151" t="s">
        <v>221</v>
      </c>
      <c r="AU1563" s="151" t="s">
        <v>83</v>
      </c>
      <c r="AV1563" s="12" t="s">
        <v>81</v>
      </c>
      <c r="AW1563" s="12" t="s">
        <v>34</v>
      </c>
      <c r="AX1563" s="12" t="s">
        <v>74</v>
      </c>
      <c r="AY1563" s="151" t="s">
        <v>210</v>
      </c>
    </row>
    <row r="1564" spans="2:51" s="12" customFormat="1" ht="11.25">
      <c r="B1564" s="149"/>
      <c r="D1564" s="150" t="s">
        <v>221</v>
      </c>
      <c r="E1564" s="151" t="s">
        <v>19</v>
      </c>
      <c r="F1564" s="152" t="s">
        <v>2127</v>
      </c>
      <c r="H1564" s="151" t="s">
        <v>19</v>
      </c>
      <c r="I1564" s="153"/>
      <c r="L1564" s="149"/>
      <c r="M1564" s="154"/>
      <c r="T1564" s="155"/>
      <c r="AT1564" s="151" t="s">
        <v>221</v>
      </c>
      <c r="AU1564" s="151" t="s">
        <v>83</v>
      </c>
      <c r="AV1564" s="12" t="s">
        <v>81</v>
      </c>
      <c r="AW1564" s="12" t="s">
        <v>34</v>
      </c>
      <c r="AX1564" s="12" t="s">
        <v>74</v>
      </c>
      <c r="AY1564" s="151" t="s">
        <v>210</v>
      </c>
    </row>
    <row r="1565" spans="2:51" s="12" customFormat="1" ht="11.25">
      <c r="B1565" s="149"/>
      <c r="D1565" s="150" t="s">
        <v>221</v>
      </c>
      <c r="E1565" s="151" t="s">
        <v>19</v>
      </c>
      <c r="F1565" s="152" t="s">
        <v>2128</v>
      </c>
      <c r="H1565" s="151" t="s">
        <v>19</v>
      </c>
      <c r="I1565" s="153"/>
      <c r="L1565" s="149"/>
      <c r="M1565" s="154"/>
      <c r="T1565" s="155"/>
      <c r="AT1565" s="151" t="s">
        <v>221</v>
      </c>
      <c r="AU1565" s="151" t="s">
        <v>83</v>
      </c>
      <c r="AV1565" s="12" t="s">
        <v>81</v>
      </c>
      <c r="AW1565" s="12" t="s">
        <v>34</v>
      </c>
      <c r="AX1565" s="12" t="s">
        <v>74</v>
      </c>
      <c r="AY1565" s="151" t="s">
        <v>210</v>
      </c>
    </row>
    <row r="1566" spans="2:51" s="12" customFormat="1" ht="11.25">
      <c r="B1566" s="149"/>
      <c r="D1566" s="150" t="s">
        <v>221</v>
      </c>
      <c r="E1566" s="151" t="s">
        <v>19</v>
      </c>
      <c r="F1566" s="152" t="s">
        <v>2127</v>
      </c>
      <c r="H1566" s="151" t="s">
        <v>19</v>
      </c>
      <c r="I1566" s="153"/>
      <c r="L1566" s="149"/>
      <c r="M1566" s="154"/>
      <c r="T1566" s="155"/>
      <c r="AT1566" s="151" t="s">
        <v>221</v>
      </c>
      <c r="AU1566" s="151" t="s">
        <v>83</v>
      </c>
      <c r="AV1566" s="12" t="s">
        <v>81</v>
      </c>
      <c r="AW1566" s="12" t="s">
        <v>34</v>
      </c>
      <c r="AX1566" s="12" t="s">
        <v>74</v>
      </c>
      <c r="AY1566" s="151" t="s">
        <v>210</v>
      </c>
    </row>
    <row r="1567" spans="2:51" s="12" customFormat="1" ht="11.25">
      <c r="B1567" s="149"/>
      <c r="D1567" s="150" t="s">
        <v>221</v>
      </c>
      <c r="E1567" s="151" t="s">
        <v>19</v>
      </c>
      <c r="F1567" s="152" t="s">
        <v>2126</v>
      </c>
      <c r="H1567" s="151" t="s">
        <v>19</v>
      </c>
      <c r="I1567" s="153"/>
      <c r="L1567" s="149"/>
      <c r="M1567" s="154"/>
      <c r="T1567" s="155"/>
      <c r="AT1567" s="151" t="s">
        <v>221</v>
      </c>
      <c r="AU1567" s="151" t="s">
        <v>83</v>
      </c>
      <c r="AV1567" s="12" t="s">
        <v>81</v>
      </c>
      <c r="AW1567" s="12" t="s">
        <v>34</v>
      </c>
      <c r="AX1567" s="12" t="s">
        <v>74</v>
      </c>
      <c r="AY1567" s="151" t="s">
        <v>210</v>
      </c>
    </row>
    <row r="1568" spans="2:51" s="12" customFormat="1" ht="11.25">
      <c r="B1568" s="149"/>
      <c r="D1568" s="150" t="s">
        <v>221</v>
      </c>
      <c r="E1568" s="151" t="s">
        <v>19</v>
      </c>
      <c r="F1568" s="152" t="s">
        <v>2129</v>
      </c>
      <c r="H1568" s="151" t="s">
        <v>19</v>
      </c>
      <c r="I1568" s="153"/>
      <c r="L1568" s="149"/>
      <c r="M1568" s="154"/>
      <c r="T1568" s="155"/>
      <c r="AT1568" s="151" t="s">
        <v>221</v>
      </c>
      <c r="AU1568" s="151" t="s">
        <v>83</v>
      </c>
      <c r="AV1568" s="12" t="s">
        <v>81</v>
      </c>
      <c r="AW1568" s="12" t="s">
        <v>34</v>
      </c>
      <c r="AX1568" s="12" t="s">
        <v>74</v>
      </c>
      <c r="AY1568" s="151" t="s">
        <v>210</v>
      </c>
    </row>
    <row r="1569" spans="2:51" s="13" customFormat="1" ht="11.25">
      <c r="B1569" s="156"/>
      <c r="D1569" s="150" t="s">
        <v>221</v>
      </c>
      <c r="E1569" s="157" t="s">
        <v>19</v>
      </c>
      <c r="F1569" s="158" t="s">
        <v>81</v>
      </c>
      <c r="H1569" s="159">
        <v>1</v>
      </c>
      <c r="I1569" s="160"/>
      <c r="L1569" s="156"/>
      <c r="M1569" s="161"/>
      <c r="T1569" s="162"/>
      <c r="AT1569" s="157" t="s">
        <v>221</v>
      </c>
      <c r="AU1569" s="157" t="s">
        <v>83</v>
      </c>
      <c r="AV1569" s="13" t="s">
        <v>83</v>
      </c>
      <c r="AW1569" s="13" t="s">
        <v>34</v>
      </c>
      <c r="AX1569" s="13" t="s">
        <v>81</v>
      </c>
      <c r="AY1569" s="157" t="s">
        <v>210</v>
      </c>
    </row>
    <row r="1570" spans="2:65" s="1" customFormat="1" ht="16.5" customHeight="1">
      <c r="B1570" s="33"/>
      <c r="C1570" s="132" t="s">
        <v>2130</v>
      </c>
      <c r="D1570" s="132" t="s">
        <v>212</v>
      </c>
      <c r="E1570" s="133" t="s">
        <v>2131</v>
      </c>
      <c r="F1570" s="134" t="s">
        <v>2132</v>
      </c>
      <c r="G1570" s="135" t="s">
        <v>295</v>
      </c>
      <c r="H1570" s="136">
        <v>1</v>
      </c>
      <c r="I1570" s="137"/>
      <c r="J1570" s="138">
        <f>ROUND(I1570*H1570,2)</f>
        <v>0</v>
      </c>
      <c r="K1570" s="134" t="s">
        <v>296</v>
      </c>
      <c r="L1570" s="33"/>
      <c r="M1570" s="139" t="s">
        <v>19</v>
      </c>
      <c r="N1570" s="140" t="s">
        <v>45</v>
      </c>
      <c r="P1570" s="141">
        <f>O1570*H1570</f>
        <v>0</v>
      </c>
      <c r="Q1570" s="141">
        <v>0.08</v>
      </c>
      <c r="R1570" s="141">
        <f>Q1570*H1570</f>
        <v>0.08</v>
      </c>
      <c r="S1570" s="141">
        <v>0</v>
      </c>
      <c r="T1570" s="142">
        <f>S1570*H1570</f>
        <v>0</v>
      </c>
      <c r="AR1570" s="143" t="s">
        <v>368</v>
      </c>
      <c r="AT1570" s="143" t="s">
        <v>212</v>
      </c>
      <c r="AU1570" s="143" t="s">
        <v>83</v>
      </c>
      <c r="AY1570" s="18" t="s">
        <v>210</v>
      </c>
      <c r="BE1570" s="144">
        <f>IF(N1570="základní",J1570,0)</f>
        <v>0</v>
      </c>
      <c r="BF1570" s="144">
        <f>IF(N1570="snížená",J1570,0)</f>
        <v>0</v>
      </c>
      <c r="BG1570" s="144">
        <f>IF(N1570="zákl. přenesená",J1570,0)</f>
        <v>0</v>
      </c>
      <c r="BH1570" s="144">
        <f>IF(N1570="sníž. přenesená",J1570,0)</f>
        <v>0</v>
      </c>
      <c r="BI1570" s="144">
        <f>IF(N1570="nulová",J1570,0)</f>
        <v>0</v>
      </c>
      <c r="BJ1570" s="18" t="s">
        <v>81</v>
      </c>
      <c r="BK1570" s="144">
        <f>ROUND(I1570*H1570,2)</f>
        <v>0</v>
      </c>
      <c r="BL1570" s="18" t="s">
        <v>368</v>
      </c>
      <c r="BM1570" s="143" t="s">
        <v>2133</v>
      </c>
    </row>
    <row r="1571" spans="2:47" s="1" customFormat="1" ht="19.5">
      <c r="B1571" s="33"/>
      <c r="D1571" s="150" t="s">
        <v>1511</v>
      </c>
      <c r="F1571" s="187" t="s">
        <v>2134</v>
      </c>
      <c r="I1571" s="147"/>
      <c r="L1571" s="33"/>
      <c r="M1571" s="148"/>
      <c r="T1571" s="54"/>
      <c r="AT1571" s="18" t="s">
        <v>1511</v>
      </c>
      <c r="AU1571" s="18" t="s">
        <v>83</v>
      </c>
    </row>
    <row r="1572" spans="2:51" s="13" customFormat="1" ht="11.25">
      <c r="B1572" s="156"/>
      <c r="D1572" s="150" t="s">
        <v>221</v>
      </c>
      <c r="E1572" s="157" t="s">
        <v>19</v>
      </c>
      <c r="F1572" s="158" t="s">
        <v>81</v>
      </c>
      <c r="H1572" s="159">
        <v>1</v>
      </c>
      <c r="I1572" s="160"/>
      <c r="L1572" s="156"/>
      <c r="M1572" s="161"/>
      <c r="T1572" s="162"/>
      <c r="AT1572" s="157" t="s">
        <v>221</v>
      </c>
      <c r="AU1572" s="157" t="s">
        <v>83</v>
      </c>
      <c r="AV1572" s="13" t="s">
        <v>83</v>
      </c>
      <c r="AW1572" s="13" t="s">
        <v>34</v>
      </c>
      <c r="AX1572" s="13" t="s">
        <v>81</v>
      </c>
      <c r="AY1572" s="157" t="s">
        <v>210</v>
      </c>
    </row>
    <row r="1573" spans="2:65" s="1" customFormat="1" ht="16.5" customHeight="1">
      <c r="B1573" s="33"/>
      <c r="C1573" s="132" t="s">
        <v>2135</v>
      </c>
      <c r="D1573" s="132" t="s">
        <v>212</v>
      </c>
      <c r="E1573" s="133" t="s">
        <v>2136</v>
      </c>
      <c r="F1573" s="134" t="s">
        <v>2137</v>
      </c>
      <c r="G1573" s="135" t="s">
        <v>295</v>
      </c>
      <c r="H1573" s="136">
        <v>1</v>
      </c>
      <c r="I1573" s="137"/>
      <c r="J1573" s="138">
        <f>ROUND(I1573*H1573,2)</f>
        <v>0</v>
      </c>
      <c r="K1573" s="134" t="s">
        <v>296</v>
      </c>
      <c r="L1573" s="33"/>
      <c r="M1573" s="139" t="s">
        <v>19</v>
      </c>
      <c r="N1573" s="140" t="s">
        <v>45</v>
      </c>
      <c r="P1573" s="141">
        <f>O1573*H1573</f>
        <v>0</v>
      </c>
      <c r="Q1573" s="141">
        <v>0.04</v>
      </c>
      <c r="R1573" s="141">
        <f>Q1573*H1573</f>
        <v>0.04</v>
      </c>
      <c r="S1573" s="141">
        <v>0</v>
      </c>
      <c r="T1573" s="142">
        <f>S1573*H1573</f>
        <v>0</v>
      </c>
      <c r="AR1573" s="143" t="s">
        <v>368</v>
      </c>
      <c r="AT1573" s="143" t="s">
        <v>212</v>
      </c>
      <c r="AU1573" s="143" t="s">
        <v>83</v>
      </c>
      <c r="AY1573" s="18" t="s">
        <v>210</v>
      </c>
      <c r="BE1573" s="144">
        <f>IF(N1573="základní",J1573,0)</f>
        <v>0</v>
      </c>
      <c r="BF1573" s="144">
        <f>IF(N1573="snížená",J1573,0)</f>
        <v>0</v>
      </c>
      <c r="BG1573" s="144">
        <f>IF(N1573="zákl. přenesená",J1573,0)</f>
        <v>0</v>
      </c>
      <c r="BH1573" s="144">
        <f>IF(N1573="sníž. přenesená",J1573,0)</f>
        <v>0</v>
      </c>
      <c r="BI1573" s="144">
        <f>IF(N1573="nulová",J1573,0)</f>
        <v>0</v>
      </c>
      <c r="BJ1573" s="18" t="s">
        <v>81</v>
      </c>
      <c r="BK1573" s="144">
        <f>ROUND(I1573*H1573,2)</f>
        <v>0</v>
      </c>
      <c r="BL1573" s="18" t="s">
        <v>368</v>
      </c>
      <c r="BM1573" s="143" t="s">
        <v>2138</v>
      </c>
    </row>
    <row r="1574" spans="2:51" s="12" customFormat="1" ht="11.25">
      <c r="B1574" s="149"/>
      <c r="D1574" s="150" t="s">
        <v>221</v>
      </c>
      <c r="E1574" s="151" t="s">
        <v>19</v>
      </c>
      <c r="F1574" s="152" t="s">
        <v>2123</v>
      </c>
      <c r="H1574" s="151" t="s">
        <v>19</v>
      </c>
      <c r="I1574" s="153"/>
      <c r="L1574" s="149"/>
      <c r="M1574" s="154"/>
      <c r="T1574" s="155"/>
      <c r="AT1574" s="151" t="s">
        <v>221</v>
      </c>
      <c r="AU1574" s="151" t="s">
        <v>83</v>
      </c>
      <c r="AV1574" s="12" t="s">
        <v>81</v>
      </c>
      <c r="AW1574" s="12" t="s">
        <v>34</v>
      </c>
      <c r="AX1574" s="12" t="s">
        <v>74</v>
      </c>
      <c r="AY1574" s="151" t="s">
        <v>210</v>
      </c>
    </row>
    <row r="1575" spans="2:51" s="12" customFormat="1" ht="11.25">
      <c r="B1575" s="149"/>
      <c r="D1575" s="150" t="s">
        <v>221</v>
      </c>
      <c r="E1575" s="151" t="s">
        <v>19</v>
      </c>
      <c r="F1575" s="152" t="s">
        <v>2139</v>
      </c>
      <c r="H1575" s="151" t="s">
        <v>19</v>
      </c>
      <c r="I1575" s="153"/>
      <c r="L1575" s="149"/>
      <c r="M1575" s="154"/>
      <c r="T1575" s="155"/>
      <c r="AT1575" s="151" t="s">
        <v>221</v>
      </c>
      <c r="AU1575" s="151" t="s">
        <v>83</v>
      </c>
      <c r="AV1575" s="12" t="s">
        <v>81</v>
      </c>
      <c r="AW1575" s="12" t="s">
        <v>34</v>
      </c>
      <c r="AX1575" s="12" t="s">
        <v>74</v>
      </c>
      <c r="AY1575" s="151" t="s">
        <v>210</v>
      </c>
    </row>
    <row r="1576" spans="2:51" s="12" customFormat="1" ht="11.25">
      <c r="B1576" s="149"/>
      <c r="D1576" s="150" t="s">
        <v>221</v>
      </c>
      <c r="E1576" s="151" t="s">
        <v>19</v>
      </c>
      <c r="F1576" s="152" t="s">
        <v>2140</v>
      </c>
      <c r="H1576" s="151" t="s">
        <v>19</v>
      </c>
      <c r="I1576" s="153"/>
      <c r="L1576" s="149"/>
      <c r="M1576" s="154"/>
      <c r="T1576" s="155"/>
      <c r="AT1576" s="151" t="s">
        <v>221</v>
      </c>
      <c r="AU1576" s="151" t="s">
        <v>83</v>
      </c>
      <c r="AV1576" s="12" t="s">
        <v>81</v>
      </c>
      <c r="AW1576" s="12" t="s">
        <v>34</v>
      </c>
      <c r="AX1576" s="12" t="s">
        <v>74</v>
      </c>
      <c r="AY1576" s="151" t="s">
        <v>210</v>
      </c>
    </row>
    <row r="1577" spans="2:51" s="12" customFormat="1" ht="11.25">
      <c r="B1577" s="149"/>
      <c r="D1577" s="150" t="s">
        <v>221</v>
      </c>
      <c r="E1577" s="151" t="s">
        <v>19</v>
      </c>
      <c r="F1577" s="152" t="s">
        <v>2141</v>
      </c>
      <c r="H1577" s="151" t="s">
        <v>19</v>
      </c>
      <c r="I1577" s="153"/>
      <c r="L1577" s="149"/>
      <c r="M1577" s="154"/>
      <c r="T1577" s="155"/>
      <c r="AT1577" s="151" t="s">
        <v>221</v>
      </c>
      <c r="AU1577" s="151" t="s">
        <v>83</v>
      </c>
      <c r="AV1577" s="12" t="s">
        <v>81</v>
      </c>
      <c r="AW1577" s="12" t="s">
        <v>34</v>
      </c>
      <c r="AX1577" s="12" t="s">
        <v>74</v>
      </c>
      <c r="AY1577" s="151" t="s">
        <v>210</v>
      </c>
    </row>
    <row r="1578" spans="2:51" s="13" customFormat="1" ht="11.25">
      <c r="B1578" s="156"/>
      <c r="D1578" s="150" t="s">
        <v>221</v>
      </c>
      <c r="E1578" s="157" t="s">
        <v>19</v>
      </c>
      <c r="F1578" s="158" t="s">
        <v>81</v>
      </c>
      <c r="H1578" s="159">
        <v>1</v>
      </c>
      <c r="I1578" s="160"/>
      <c r="L1578" s="156"/>
      <c r="M1578" s="161"/>
      <c r="T1578" s="162"/>
      <c r="AT1578" s="157" t="s">
        <v>221</v>
      </c>
      <c r="AU1578" s="157" t="s">
        <v>83</v>
      </c>
      <c r="AV1578" s="13" t="s">
        <v>83</v>
      </c>
      <c r="AW1578" s="13" t="s">
        <v>34</v>
      </c>
      <c r="AX1578" s="13" t="s">
        <v>81</v>
      </c>
      <c r="AY1578" s="157" t="s">
        <v>210</v>
      </c>
    </row>
    <row r="1579" spans="2:65" s="1" customFormat="1" ht="16.5" customHeight="1">
      <c r="B1579" s="33"/>
      <c r="C1579" s="132" t="s">
        <v>2142</v>
      </c>
      <c r="D1579" s="132" t="s">
        <v>212</v>
      </c>
      <c r="E1579" s="133" t="s">
        <v>2143</v>
      </c>
      <c r="F1579" s="134" t="s">
        <v>2144</v>
      </c>
      <c r="G1579" s="135" t="s">
        <v>295</v>
      </c>
      <c r="H1579" s="136">
        <v>1</v>
      </c>
      <c r="I1579" s="137"/>
      <c r="J1579" s="138">
        <f>ROUND(I1579*H1579,2)</f>
        <v>0</v>
      </c>
      <c r="K1579" s="134" t="s">
        <v>296</v>
      </c>
      <c r="L1579" s="33"/>
      <c r="M1579" s="139" t="s">
        <v>19</v>
      </c>
      <c r="N1579" s="140" t="s">
        <v>45</v>
      </c>
      <c r="P1579" s="141">
        <f>O1579*H1579</f>
        <v>0</v>
      </c>
      <c r="Q1579" s="141">
        <v>0.04</v>
      </c>
      <c r="R1579" s="141">
        <f>Q1579*H1579</f>
        <v>0.04</v>
      </c>
      <c r="S1579" s="141">
        <v>0</v>
      </c>
      <c r="T1579" s="142">
        <f>S1579*H1579</f>
        <v>0</v>
      </c>
      <c r="AR1579" s="143" t="s">
        <v>368</v>
      </c>
      <c r="AT1579" s="143" t="s">
        <v>212</v>
      </c>
      <c r="AU1579" s="143" t="s">
        <v>83</v>
      </c>
      <c r="AY1579" s="18" t="s">
        <v>210</v>
      </c>
      <c r="BE1579" s="144">
        <f>IF(N1579="základní",J1579,0)</f>
        <v>0</v>
      </c>
      <c r="BF1579" s="144">
        <f>IF(N1579="snížená",J1579,0)</f>
        <v>0</v>
      </c>
      <c r="BG1579" s="144">
        <f>IF(N1579="zákl. přenesená",J1579,0)</f>
        <v>0</v>
      </c>
      <c r="BH1579" s="144">
        <f>IF(N1579="sníž. přenesená",J1579,0)</f>
        <v>0</v>
      </c>
      <c r="BI1579" s="144">
        <f>IF(N1579="nulová",J1579,0)</f>
        <v>0</v>
      </c>
      <c r="BJ1579" s="18" t="s">
        <v>81</v>
      </c>
      <c r="BK1579" s="144">
        <f>ROUND(I1579*H1579,2)</f>
        <v>0</v>
      </c>
      <c r="BL1579" s="18" t="s">
        <v>368</v>
      </c>
      <c r="BM1579" s="143" t="s">
        <v>2145</v>
      </c>
    </row>
    <row r="1580" spans="2:51" s="12" customFormat="1" ht="11.25">
      <c r="B1580" s="149"/>
      <c r="D1580" s="150" t="s">
        <v>221</v>
      </c>
      <c r="E1580" s="151" t="s">
        <v>19</v>
      </c>
      <c r="F1580" s="152" t="s">
        <v>2146</v>
      </c>
      <c r="H1580" s="151" t="s">
        <v>19</v>
      </c>
      <c r="I1580" s="153"/>
      <c r="L1580" s="149"/>
      <c r="M1580" s="154"/>
      <c r="T1580" s="155"/>
      <c r="AT1580" s="151" t="s">
        <v>221</v>
      </c>
      <c r="AU1580" s="151" t="s">
        <v>83</v>
      </c>
      <c r="AV1580" s="12" t="s">
        <v>81</v>
      </c>
      <c r="AW1580" s="12" t="s">
        <v>34</v>
      </c>
      <c r="AX1580" s="12" t="s">
        <v>74</v>
      </c>
      <c r="AY1580" s="151" t="s">
        <v>210</v>
      </c>
    </row>
    <row r="1581" spans="2:51" s="13" customFormat="1" ht="11.25">
      <c r="B1581" s="156"/>
      <c r="D1581" s="150" t="s">
        <v>221</v>
      </c>
      <c r="E1581" s="157" t="s">
        <v>19</v>
      </c>
      <c r="F1581" s="158" t="s">
        <v>81</v>
      </c>
      <c r="H1581" s="159">
        <v>1</v>
      </c>
      <c r="I1581" s="160"/>
      <c r="L1581" s="156"/>
      <c r="M1581" s="161"/>
      <c r="T1581" s="162"/>
      <c r="AT1581" s="157" t="s">
        <v>221</v>
      </c>
      <c r="AU1581" s="157" t="s">
        <v>83</v>
      </c>
      <c r="AV1581" s="13" t="s">
        <v>83</v>
      </c>
      <c r="AW1581" s="13" t="s">
        <v>34</v>
      </c>
      <c r="AX1581" s="13" t="s">
        <v>81</v>
      </c>
      <c r="AY1581" s="157" t="s">
        <v>210</v>
      </c>
    </row>
    <row r="1582" spans="2:65" s="1" customFormat="1" ht="16.5" customHeight="1">
      <c r="B1582" s="33"/>
      <c r="C1582" s="132" t="s">
        <v>2147</v>
      </c>
      <c r="D1582" s="132" t="s">
        <v>212</v>
      </c>
      <c r="E1582" s="133" t="s">
        <v>2148</v>
      </c>
      <c r="F1582" s="134" t="s">
        <v>2149</v>
      </c>
      <c r="G1582" s="135" t="s">
        <v>295</v>
      </c>
      <c r="H1582" s="136">
        <v>1</v>
      </c>
      <c r="I1582" s="137"/>
      <c r="J1582" s="138">
        <f>ROUND(I1582*H1582,2)</f>
        <v>0</v>
      </c>
      <c r="K1582" s="134" t="s">
        <v>296</v>
      </c>
      <c r="L1582" s="33"/>
      <c r="M1582" s="139" t="s">
        <v>19</v>
      </c>
      <c r="N1582" s="140" t="s">
        <v>45</v>
      </c>
      <c r="P1582" s="141">
        <f>O1582*H1582</f>
        <v>0</v>
      </c>
      <c r="Q1582" s="141">
        <v>0.04</v>
      </c>
      <c r="R1582" s="141">
        <f>Q1582*H1582</f>
        <v>0.04</v>
      </c>
      <c r="S1582" s="141">
        <v>0</v>
      </c>
      <c r="T1582" s="142">
        <f>S1582*H1582</f>
        <v>0</v>
      </c>
      <c r="AR1582" s="143" t="s">
        <v>368</v>
      </c>
      <c r="AT1582" s="143" t="s">
        <v>212</v>
      </c>
      <c r="AU1582" s="143" t="s">
        <v>83</v>
      </c>
      <c r="AY1582" s="18" t="s">
        <v>210</v>
      </c>
      <c r="BE1582" s="144">
        <f>IF(N1582="základní",J1582,0)</f>
        <v>0</v>
      </c>
      <c r="BF1582" s="144">
        <f>IF(N1582="snížená",J1582,0)</f>
        <v>0</v>
      </c>
      <c r="BG1582" s="144">
        <f>IF(N1582="zákl. přenesená",J1582,0)</f>
        <v>0</v>
      </c>
      <c r="BH1582" s="144">
        <f>IF(N1582="sníž. přenesená",J1582,0)</f>
        <v>0</v>
      </c>
      <c r="BI1582" s="144">
        <f>IF(N1582="nulová",J1582,0)</f>
        <v>0</v>
      </c>
      <c r="BJ1582" s="18" t="s">
        <v>81</v>
      </c>
      <c r="BK1582" s="144">
        <f>ROUND(I1582*H1582,2)</f>
        <v>0</v>
      </c>
      <c r="BL1582" s="18" t="s">
        <v>368</v>
      </c>
      <c r="BM1582" s="143" t="s">
        <v>2150</v>
      </c>
    </row>
    <row r="1583" spans="2:65" s="1" customFormat="1" ht="16.5" customHeight="1">
      <c r="B1583" s="33"/>
      <c r="C1583" s="132" t="s">
        <v>2151</v>
      </c>
      <c r="D1583" s="132" t="s">
        <v>212</v>
      </c>
      <c r="E1583" s="133" t="s">
        <v>2152</v>
      </c>
      <c r="F1583" s="134" t="s">
        <v>2153</v>
      </c>
      <c r="G1583" s="135" t="s">
        <v>295</v>
      </c>
      <c r="H1583" s="136">
        <v>1</v>
      </c>
      <c r="I1583" s="137"/>
      <c r="J1583" s="138">
        <f>ROUND(I1583*H1583,2)</f>
        <v>0</v>
      </c>
      <c r="K1583" s="134" t="s">
        <v>296</v>
      </c>
      <c r="L1583" s="33"/>
      <c r="M1583" s="139" t="s">
        <v>19</v>
      </c>
      <c r="N1583" s="140" t="s">
        <v>45</v>
      </c>
      <c r="P1583" s="141">
        <f>O1583*H1583</f>
        <v>0</v>
      </c>
      <c r="Q1583" s="141">
        <v>0.035</v>
      </c>
      <c r="R1583" s="141">
        <f>Q1583*H1583</f>
        <v>0.035</v>
      </c>
      <c r="S1583" s="141">
        <v>0</v>
      </c>
      <c r="T1583" s="142">
        <f>S1583*H1583</f>
        <v>0</v>
      </c>
      <c r="AR1583" s="143" t="s">
        <v>368</v>
      </c>
      <c r="AT1583" s="143" t="s">
        <v>212</v>
      </c>
      <c r="AU1583" s="143" t="s">
        <v>83</v>
      </c>
      <c r="AY1583" s="18" t="s">
        <v>210</v>
      </c>
      <c r="BE1583" s="144">
        <f>IF(N1583="základní",J1583,0)</f>
        <v>0</v>
      </c>
      <c r="BF1583" s="144">
        <f>IF(N1583="snížená",J1583,0)</f>
        <v>0</v>
      </c>
      <c r="BG1583" s="144">
        <f>IF(N1583="zákl. přenesená",J1583,0)</f>
        <v>0</v>
      </c>
      <c r="BH1583" s="144">
        <f>IF(N1583="sníž. přenesená",J1583,0)</f>
        <v>0</v>
      </c>
      <c r="BI1583" s="144">
        <f>IF(N1583="nulová",J1583,0)</f>
        <v>0</v>
      </c>
      <c r="BJ1583" s="18" t="s">
        <v>81</v>
      </c>
      <c r="BK1583" s="144">
        <f>ROUND(I1583*H1583,2)</f>
        <v>0</v>
      </c>
      <c r="BL1583" s="18" t="s">
        <v>368</v>
      </c>
      <c r="BM1583" s="143" t="s">
        <v>2154</v>
      </c>
    </row>
    <row r="1584" spans="2:51" s="12" customFormat="1" ht="11.25">
      <c r="B1584" s="149"/>
      <c r="D1584" s="150" t="s">
        <v>221</v>
      </c>
      <c r="E1584" s="151" t="s">
        <v>19</v>
      </c>
      <c r="F1584" s="152" t="s">
        <v>2155</v>
      </c>
      <c r="H1584" s="151" t="s">
        <v>19</v>
      </c>
      <c r="I1584" s="153"/>
      <c r="L1584" s="149"/>
      <c r="M1584" s="154"/>
      <c r="T1584" s="155"/>
      <c r="AT1584" s="151" t="s">
        <v>221</v>
      </c>
      <c r="AU1584" s="151" t="s">
        <v>83</v>
      </c>
      <c r="AV1584" s="12" t="s">
        <v>81</v>
      </c>
      <c r="AW1584" s="12" t="s">
        <v>34</v>
      </c>
      <c r="AX1584" s="12" t="s">
        <v>74</v>
      </c>
      <c r="AY1584" s="151" t="s">
        <v>210</v>
      </c>
    </row>
    <row r="1585" spans="2:51" s="13" customFormat="1" ht="11.25">
      <c r="B1585" s="156"/>
      <c r="D1585" s="150" t="s">
        <v>221</v>
      </c>
      <c r="E1585" s="157" t="s">
        <v>19</v>
      </c>
      <c r="F1585" s="158" t="s">
        <v>81</v>
      </c>
      <c r="H1585" s="159">
        <v>1</v>
      </c>
      <c r="I1585" s="160"/>
      <c r="L1585" s="156"/>
      <c r="M1585" s="161"/>
      <c r="T1585" s="162"/>
      <c r="AT1585" s="157" t="s">
        <v>221</v>
      </c>
      <c r="AU1585" s="157" t="s">
        <v>83</v>
      </c>
      <c r="AV1585" s="13" t="s">
        <v>83</v>
      </c>
      <c r="AW1585" s="13" t="s">
        <v>34</v>
      </c>
      <c r="AX1585" s="13" t="s">
        <v>81</v>
      </c>
      <c r="AY1585" s="157" t="s">
        <v>210</v>
      </c>
    </row>
    <row r="1586" spans="2:65" s="1" customFormat="1" ht="16.5" customHeight="1">
      <c r="B1586" s="33"/>
      <c r="C1586" s="132" t="s">
        <v>2156</v>
      </c>
      <c r="D1586" s="132" t="s">
        <v>212</v>
      </c>
      <c r="E1586" s="133" t="s">
        <v>2157</v>
      </c>
      <c r="F1586" s="134" t="s">
        <v>2158</v>
      </c>
      <c r="G1586" s="135" t="s">
        <v>295</v>
      </c>
      <c r="H1586" s="136">
        <v>1</v>
      </c>
      <c r="I1586" s="137"/>
      <c r="J1586" s="138">
        <f>ROUND(I1586*H1586,2)</f>
        <v>0</v>
      </c>
      <c r="K1586" s="134" t="s">
        <v>296</v>
      </c>
      <c r="L1586" s="33"/>
      <c r="M1586" s="139" t="s">
        <v>19</v>
      </c>
      <c r="N1586" s="140" t="s">
        <v>45</v>
      </c>
      <c r="P1586" s="141">
        <f>O1586*H1586</f>
        <v>0</v>
      </c>
      <c r="Q1586" s="141">
        <v>0.035</v>
      </c>
      <c r="R1586" s="141">
        <f>Q1586*H1586</f>
        <v>0.035</v>
      </c>
      <c r="S1586" s="141">
        <v>0</v>
      </c>
      <c r="T1586" s="142">
        <f>S1586*H1586</f>
        <v>0</v>
      </c>
      <c r="AR1586" s="143" t="s">
        <v>368</v>
      </c>
      <c r="AT1586" s="143" t="s">
        <v>212</v>
      </c>
      <c r="AU1586" s="143" t="s">
        <v>83</v>
      </c>
      <c r="AY1586" s="18" t="s">
        <v>210</v>
      </c>
      <c r="BE1586" s="144">
        <f>IF(N1586="základní",J1586,0)</f>
        <v>0</v>
      </c>
      <c r="BF1586" s="144">
        <f>IF(N1586="snížená",J1586,0)</f>
        <v>0</v>
      </c>
      <c r="BG1586" s="144">
        <f>IF(N1586="zákl. přenesená",J1586,0)</f>
        <v>0</v>
      </c>
      <c r="BH1586" s="144">
        <f>IF(N1586="sníž. přenesená",J1586,0)</f>
        <v>0</v>
      </c>
      <c r="BI1586" s="144">
        <f>IF(N1586="nulová",J1586,0)</f>
        <v>0</v>
      </c>
      <c r="BJ1586" s="18" t="s">
        <v>81</v>
      </c>
      <c r="BK1586" s="144">
        <f>ROUND(I1586*H1586,2)</f>
        <v>0</v>
      </c>
      <c r="BL1586" s="18" t="s">
        <v>368</v>
      </c>
      <c r="BM1586" s="143" t="s">
        <v>2159</v>
      </c>
    </row>
    <row r="1587" spans="2:51" s="12" customFormat="1" ht="11.25">
      <c r="B1587" s="149"/>
      <c r="D1587" s="150" t="s">
        <v>221</v>
      </c>
      <c r="E1587" s="151" t="s">
        <v>19</v>
      </c>
      <c r="F1587" s="152" t="s">
        <v>2155</v>
      </c>
      <c r="H1587" s="151" t="s">
        <v>19</v>
      </c>
      <c r="I1587" s="153"/>
      <c r="L1587" s="149"/>
      <c r="M1587" s="154"/>
      <c r="T1587" s="155"/>
      <c r="AT1587" s="151" t="s">
        <v>221</v>
      </c>
      <c r="AU1587" s="151" t="s">
        <v>83</v>
      </c>
      <c r="AV1587" s="12" t="s">
        <v>81</v>
      </c>
      <c r="AW1587" s="12" t="s">
        <v>34</v>
      </c>
      <c r="AX1587" s="12" t="s">
        <v>74</v>
      </c>
      <c r="AY1587" s="151" t="s">
        <v>210</v>
      </c>
    </row>
    <row r="1588" spans="2:51" s="13" customFormat="1" ht="11.25">
      <c r="B1588" s="156"/>
      <c r="D1588" s="150" t="s">
        <v>221</v>
      </c>
      <c r="E1588" s="157" t="s">
        <v>19</v>
      </c>
      <c r="F1588" s="158" t="s">
        <v>81</v>
      </c>
      <c r="H1588" s="159">
        <v>1</v>
      </c>
      <c r="I1588" s="160"/>
      <c r="L1588" s="156"/>
      <c r="M1588" s="161"/>
      <c r="T1588" s="162"/>
      <c r="AT1588" s="157" t="s">
        <v>221</v>
      </c>
      <c r="AU1588" s="157" t="s">
        <v>83</v>
      </c>
      <c r="AV1588" s="13" t="s">
        <v>83</v>
      </c>
      <c r="AW1588" s="13" t="s">
        <v>34</v>
      </c>
      <c r="AX1588" s="13" t="s">
        <v>81</v>
      </c>
      <c r="AY1588" s="157" t="s">
        <v>210</v>
      </c>
    </row>
    <row r="1589" spans="2:65" s="1" customFormat="1" ht="24.2" customHeight="1">
      <c r="B1589" s="33"/>
      <c r="C1589" s="132" t="s">
        <v>2160</v>
      </c>
      <c r="D1589" s="132" t="s">
        <v>212</v>
      </c>
      <c r="E1589" s="133" t="s">
        <v>2161</v>
      </c>
      <c r="F1589" s="134" t="s">
        <v>2162</v>
      </c>
      <c r="G1589" s="135" t="s">
        <v>356</v>
      </c>
      <c r="H1589" s="136">
        <v>3.789</v>
      </c>
      <c r="I1589" s="137"/>
      <c r="J1589" s="138">
        <f>ROUND(I1589*H1589,2)</f>
        <v>0</v>
      </c>
      <c r="K1589" s="134" t="s">
        <v>216</v>
      </c>
      <c r="L1589" s="33"/>
      <c r="M1589" s="139" t="s">
        <v>19</v>
      </c>
      <c r="N1589" s="140" t="s">
        <v>45</v>
      </c>
      <c r="P1589" s="141">
        <f>O1589*H1589</f>
        <v>0</v>
      </c>
      <c r="Q1589" s="141">
        <v>0</v>
      </c>
      <c r="R1589" s="141">
        <f>Q1589*H1589</f>
        <v>0</v>
      </c>
      <c r="S1589" s="141">
        <v>0</v>
      </c>
      <c r="T1589" s="142">
        <f>S1589*H1589</f>
        <v>0</v>
      </c>
      <c r="AR1589" s="143" t="s">
        <v>368</v>
      </c>
      <c r="AT1589" s="143" t="s">
        <v>212</v>
      </c>
      <c r="AU1589" s="143" t="s">
        <v>83</v>
      </c>
      <c r="AY1589" s="18" t="s">
        <v>210</v>
      </c>
      <c r="BE1589" s="144">
        <f>IF(N1589="základní",J1589,0)</f>
        <v>0</v>
      </c>
      <c r="BF1589" s="144">
        <f>IF(N1589="snížená",J1589,0)</f>
        <v>0</v>
      </c>
      <c r="BG1589" s="144">
        <f>IF(N1589="zákl. přenesená",J1589,0)</f>
        <v>0</v>
      </c>
      <c r="BH1589" s="144">
        <f>IF(N1589="sníž. přenesená",J1589,0)</f>
        <v>0</v>
      </c>
      <c r="BI1589" s="144">
        <f>IF(N1589="nulová",J1589,0)</f>
        <v>0</v>
      </c>
      <c r="BJ1589" s="18" t="s">
        <v>81</v>
      </c>
      <c r="BK1589" s="144">
        <f>ROUND(I1589*H1589,2)</f>
        <v>0</v>
      </c>
      <c r="BL1589" s="18" t="s">
        <v>368</v>
      </c>
      <c r="BM1589" s="143" t="s">
        <v>2163</v>
      </c>
    </row>
    <row r="1590" spans="2:47" s="1" customFormat="1" ht="11.25">
      <c r="B1590" s="33"/>
      <c r="D1590" s="145" t="s">
        <v>219</v>
      </c>
      <c r="F1590" s="146" t="s">
        <v>2164</v>
      </c>
      <c r="I1590" s="147"/>
      <c r="L1590" s="33"/>
      <c r="M1590" s="148"/>
      <c r="T1590" s="54"/>
      <c r="AT1590" s="18" t="s">
        <v>219</v>
      </c>
      <c r="AU1590" s="18" t="s">
        <v>83</v>
      </c>
    </row>
    <row r="1591" spans="2:65" s="1" customFormat="1" ht="24.2" customHeight="1">
      <c r="B1591" s="33"/>
      <c r="C1591" s="132" t="s">
        <v>2165</v>
      </c>
      <c r="D1591" s="132" t="s">
        <v>212</v>
      </c>
      <c r="E1591" s="133" t="s">
        <v>2166</v>
      </c>
      <c r="F1591" s="134" t="s">
        <v>2167</v>
      </c>
      <c r="G1591" s="135" t="s">
        <v>356</v>
      </c>
      <c r="H1591" s="136">
        <v>3.789</v>
      </c>
      <c r="I1591" s="137"/>
      <c r="J1591" s="138">
        <f>ROUND(I1591*H1591,2)</f>
        <v>0</v>
      </c>
      <c r="K1591" s="134" t="s">
        <v>216</v>
      </c>
      <c r="L1591" s="33"/>
      <c r="M1591" s="139" t="s">
        <v>19</v>
      </c>
      <c r="N1591" s="140" t="s">
        <v>45</v>
      </c>
      <c r="P1591" s="141">
        <f>O1591*H1591</f>
        <v>0</v>
      </c>
      <c r="Q1591" s="141">
        <v>0</v>
      </c>
      <c r="R1591" s="141">
        <f>Q1591*H1591</f>
        <v>0</v>
      </c>
      <c r="S1591" s="141">
        <v>0</v>
      </c>
      <c r="T1591" s="142">
        <f>S1591*H1591</f>
        <v>0</v>
      </c>
      <c r="AR1591" s="143" t="s">
        <v>368</v>
      </c>
      <c r="AT1591" s="143" t="s">
        <v>212</v>
      </c>
      <c r="AU1591" s="143" t="s">
        <v>83</v>
      </c>
      <c r="AY1591" s="18" t="s">
        <v>210</v>
      </c>
      <c r="BE1591" s="144">
        <f>IF(N1591="základní",J1591,0)</f>
        <v>0</v>
      </c>
      <c r="BF1591" s="144">
        <f>IF(N1591="snížená",J1591,0)</f>
        <v>0</v>
      </c>
      <c r="BG1591" s="144">
        <f>IF(N1591="zákl. přenesená",J1591,0)</f>
        <v>0</v>
      </c>
      <c r="BH1591" s="144">
        <f>IF(N1591="sníž. přenesená",J1591,0)</f>
        <v>0</v>
      </c>
      <c r="BI1591" s="144">
        <f>IF(N1591="nulová",J1591,0)</f>
        <v>0</v>
      </c>
      <c r="BJ1591" s="18" t="s">
        <v>81</v>
      </c>
      <c r="BK1591" s="144">
        <f>ROUND(I1591*H1591,2)</f>
        <v>0</v>
      </c>
      <c r="BL1591" s="18" t="s">
        <v>368</v>
      </c>
      <c r="BM1591" s="143" t="s">
        <v>2168</v>
      </c>
    </row>
    <row r="1592" spans="2:47" s="1" customFormat="1" ht="11.25">
      <c r="B1592" s="33"/>
      <c r="D1592" s="145" t="s">
        <v>219</v>
      </c>
      <c r="F1592" s="146" t="s">
        <v>2169</v>
      </c>
      <c r="I1592" s="147"/>
      <c r="L1592" s="33"/>
      <c r="M1592" s="148"/>
      <c r="T1592" s="54"/>
      <c r="AT1592" s="18" t="s">
        <v>219</v>
      </c>
      <c r="AU1592" s="18" t="s">
        <v>83</v>
      </c>
    </row>
    <row r="1593" spans="2:63" s="11" customFormat="1" ht="25.9" customHeight="1">
      <c r="B1593" s="120"/>
      <c r="D1593" s="121" t="s">
        <v>73</v>
      </c>
      <c r="E1593" s="122" t="s">
        <v>2170</v>
      </c>
      <c r="F1593" s="122" t="s">
        <v>2171</v>
      </c>
      <c r="I1593" s="123"/>
      <c r="J1593" s="124">
        <f>BK1593</f>
        <v>0</v>
      </c>
      <c r="L1593" s="120"/>
      <c r="M1593" s="125"/>
      <c r="P1593" s="126">
        <f>SUM(P1594:P1595)</f>
        <v>0</v>
      </c>
      <c r="R1593" s="126">
        <f>SUM(R1594:R1595)</f>
        <v>0</v>
      </c>
      <c r="T1593" s="127">
        <f>SUM(T1594:T1595)</f>
        <v>0</v>
      </c>
      <c r="AR1593" s="121" t="s">
        <v>217</v>
      </c>
      <c r="AT1593" s="128" t="s">
        <v>73</v>
      </c>
      <c r="AU1593" s="128" t="s">
        <v>74</v>
      </c>
      <c r="AY1593" s="121" t="s">
        <v>210</v>
      </c>
      <c r="BK1593" s="129">
        <f>SUM(BK1594:BK1595)</f>
        <v>0</v>
      </c>
    </row>
    <row r="1594" spans="2:65" s="1" customFormat="1" ht="16.5" customHeight="1">
      <c r="B1594" s="33"/>
      <c r="C1594" s="132" t="s">
        <v>2172</v>
      </c>
      <c r="D1594" s="132" t="s">
        <v>212</v>
      </c>
      <c r="E1594" s="133" t="s">
        <v>2173</v>
      </c>
      <c r="F1594" s="134" t="s">
        <v>2174</v>
      </c>
      <c r="G1594" s="135" t="s">
        <v>295</v>
      </c>
      <c r="H1594" s="136">
        <v>1</v>
      </c>
      <c r="I1594" s="137"/>
      <c r="J1594" s="138">
        <f>ROUND(I1594*H1594,2)</f>
        <v>0</v>
      </c>
      <c r="K1594" s="134" t="s">
        <v>296</v>
      </c>
      <c r="L1594" s="33"/>
      <c r="M1594" s="139" t="s">
        <v>19</v>
      </c>
      <c r="N1594" s="140" t="s">
        <v>45</v>
      </c>
      <c r="P1594" s="141">
        <f>O1594*H1594</f>
        <v>0</v>
      </c>
      <c r="Q1594" s="141">
        <v>0</v>
      </c>
      <c r="R1594" s="141">
        <f>Q1594*H1594</f>
        <v>0</v>
      </c>
      <c r="S1594" s="141">
        <v>0</v>
      </c>
      <c r="T1594" s="142">
        <f>S1594*H1594</f>
        <v>0</v>
      </c>
      <c r="AR1594" s="143" t="s">
        <v>2175</v>
      </c>
      <c r="AT1594" s="143" t="s">
        <v>212</v>
      </c>
      <c r="AU1594" s="143" t="s">
        <v>81</v>
      </c>
      <c r="AY1594" s="18" t="s">
        <v>210</v>
      </c>
      <c r="BE1594" s="144">
        <f>IF(N1594="základní",J1594,0)</f>
        <v>0</v>
      </c>
      <c r="BF1594" s="144">
        <f>IF(N1594="snížená",J1594,0)</f>
        <v>0</v>
      </c>
      <c r="BG1594" s="144">
        <f>IF(N1594="zákl. přenesená",J1594,0)</f>
        <v>0</v>
      </c>
      <c r="BH1594" s="144">
        <f>IF(N1594="sníž. přenesená",J1594,0)</f>
        <v>0</v>
      </c>
      <c r="BI1594" s="144">
        <f>IF(N1594="nulová",J1594,0)</f>
        <v>0</v>
      </c>
      <c r="BJ1594" s="18" t="s">
        <v>81</v>
      </c>
      <c r="BK1594" s="144">
        <f>ROUND(I1594*H1594,2)</f>
        <v>0</v>
      </c>
      <c r="BL1594" s="18" t="s">
        <v>2175</v>
      </c>
      <c r="BM1594" s="143" t="s">
        <v>2176</v>
      </c>
    </row>
    <row r="1595" spans="2:65" s="1" customFormat="1" ht="16.5" customHeight="1">
      <c r="B1595" s="33"/>
      <c r="C1595" s="132" t="s">
        <v>2177</v>
      </c>
      <c r="D1595" s="132" t="s">
        <v>212</v>
      </c>
      <c r="E1595" s="133" t="s">
        <v>2178</v>
      </c>
      <c r="F1595" s="134" t="s">
        <v>2179</v>
      </c>
      <c r="G1595" s="135" t="s">
        <v>2180</v>
      </c>
      <c r="H1595" s="188"/>
      <c r="I1595" s="137"/>
      <c r="J1595" s="138">
        <f>ROUND(I1595*H1595,2)</f>
        <v>0</v>
      </c>
      <c r="K1595" s="134" t="s">
        <v>296</v>
      </c>
      <c r="L1595" s="33"/>
      <c r="M1595" s="189" t="s">
        <v>19</v>
      </c>
      <c r="N1595" s="190" t="s">
        <v>45</v>
      </c>
      <c r="O1595" s="191"/>
      <c r="P1595" s="192">
        <f>O1595*H1595</f>
        <v>0</v>
      </c>
      <c r="Q1595" s="192">
        <v>0</v>
      </c>
      <c r="R1595" s="192">
        <f>Q1595*H1595</f>
        <v>0</v>
      </c>
      <c r="S1595" s="192">
        <v>0</v>
      </c>
      <c r="T1595" s="193">
        <f>S1595*H1595</f>
        <v>0</v>
      </c>
      <c r="AR1595" s="143" t="s">
        <v>2175</v>
      </c>
      <c r="AT1595" s="143" t="s">
        <v>212</v>
      </c>
      <c r="AU1595" s="143" t="s">
        <v>81</v>
      </c>
      <c r="AY1595" s="18" t="s">
        <v>210</v>
      </c>
      <c r="BE1595" s="144">
        <f>IF(N1595="základní",J1595,0)</f>
        <v>0</v>
      </c>
      <c r="BF1595" s="144">
        <f>IF(N1595="snížená",J1595,0)</f>
        <v>0</v>
      </c>
      <c r="BG1595" s="144">
        <f>IF(N1595="zákl. přenesená",J1595,0)</f>
        <v>0</v>
      </c>
      <c r="BH1595" s="144">
        <f>IF(N1595="sníž. přenesená",J1595,0)</f>
        <v>0</v>
      </c>
      <c r="BI1595" s="144">
        <f>IF(N1595="nulová",J1595,0)</f>
        <v>0</v>
      </c>
      <c r="BJ1595" s="18" t="s">
        <v>81</v>
      </c>
      <c r="BK1595" s="144">
        <f>ROUND(I1595*H1595,2)</f>
        <v>0</v>
      </c>
      <c r="BL1595" s="18" t="s">
        <v>2175</v>
      </c>
      <c r="BM1595" s="143" t="s">
        <v>2181</v>
      </c>
    </row>
    <row r="1596" spans="2:12" s="1" customFormat="1" ht="6.95" customHeight="1">
      <c r="B1596" s="42"/>
      <c r="C1596" s="43"/>
      <c r="D1596" s="43"/>
      <c r="E1596" s="43"/>
      <c r="F1596" s="43"/>
      <c r="G1596" s="43"/>
      <c r="H1596" s="43"/>
      <c r="I1596" s="43"/>
      <c r="J1596" s="43"/>
      <c r="K1596" s="43"/>
      <c r="L1596" s="33"/>
    </row>
  </sheetData>
  <sheetProtection algorithmName="SHA-512" hashValue="WPW646BCBWPUnYvvNm2tKcjbV0jI5V2b3nyvg+c2EfuIwSL0uiQzpFqbdx9DePLbC/ROsB9DIWRtr+8J2DKiEA==" saltValue="AdetlPljGEt3omjiAhDEnuoWhsxyOZlTRCyVGXR0TtPd0GDpnNA9J4EF2Qk9FoqVtkBPyY/PC9T/VsHwF0VPsw==" spinCount="100000" sheet="1" objects="1" scenarios="1" formatColumns="0" formatRows="0" autoFilter="0"/>
  <autoFilter ref="C108:K1595"/>
  <mergeCells count="15">
    <mergeCell ref="E95:H95"/>
    <mergeCell ref="E99:H99"/>
    <mergeCell ref="E97:H97"/>
    <mergeCell ref="E101:H101"/>
    <mergeCell ref="L2:V2"/>
    <mergeCell ref="E31:H31"/>
    <mergeCell ref="E52:H52"/>
    <mergeCell ref="E56:H56"/>
    <mergeCell ref="E54:H54"/>
    <mergeCell ref="E58:H58"/>
    <mergeCell ref="E7:H7"/>
    <mergeCell ref="E11:H11"/>
    <mergeCell ref="E9:H9"/>
    <mergeCell ref="E13:H13"/>
    <mergeCell ref="E22:H22"/>
  </mergeCells>
  <hyperlinks>
    <hyperlink ref="F113" r:id="rId1" display="https://podminky.urs.cz/item/CS_URS_2023_01/131251100"/>
    <hyperlink ref="F117" r:id="rId2" display="https://podminky.urs.cz/item/CS_URS_2023_01/132212121"/>
    <hyperlink ref="F128" r:id="rId3" display="https://podminky.urs.cz/item/CS_URS_2023_01/132251101"/>
    <hyperlink ref="F137" r:id="rId4" display="https://podminky.urs.cz/item/CS_URS_2023_01/139711111"/>
    <hyperlink ref="F164" r:id="rId5" display="https://podminky.urs.cz/item/CS_URS_2023_01/151101201"/>
    <hyperlink ref="F172" r:id="rId6" display="https://podminky.urs.cz/item/CS_URS_2023_01/151101211"/>
    <hyperlink ref="F174" r:id="rId7" display="https://podminky.urs.cz/item/CS_URS_2023_01/151101301"/>
    <hyperlink ref="F176" r:id="rId8" display="https://podminky.urs.cz/item/CS_URS_2023_01/151101311"/>
    <hyperlink ref="F182" r:id="rId9" display="https://podminky.urs.cz/item/CS_URS_2023_01/274321411"/>
    <hyperlink ref="F189" r:id="rId10" display="https://podminky.urs.cz/item/CS_URS_2023_01/275321311"/>
    <hyperlink ref="F193" r:id="rId11" display="https://podminky.urs.cz/item/CS_URS_2023_01/275321411"/>
    <hyperlink ref="F209" r:id="rId12" display="https://podminky.urs.cz/item/CS_URS_2023_01/275351121"/>
    <hyperlink ref="F225" r:id="rId13" display="https://podminky.urs.cz/item/CS_URS_2023_01/275351122"/>
    <hyperlink ref="F227" r:id="rId14" display="https://podminky.urs.cz/item/CS_URS_2023_01/275361821"/>
    <hyperlink ref="F240" r:id="rId15" display="https://podminky.urs.cz/item/CS_URS_2023_01/279113146"/>
    <hyperlink ref="F243" r:id="rId16" display="https://podminky.urs.cz/item/CS_URS_2023_01/279311116"/>
    <hyperlink ref="F256" r:id="rId17" display="https://podminky.urs.cz/item/CS_URS_2022_02/310218811"/>
    <hyperlink ref="F266" r:id="rId18" display="https://podminky.urs.cz/item/CS_URS_2023_01/314231511"/>
    <hyperlink ref="F271" r:id="rId19" display="https://podminky.urs.cz/item/CS_URS_2023_01/317121212"/>
    <hyperlink ref="F278" r:id="rId20" display="https://podminky.urs.cz/item/CS_URS_2023_01/434191452"/>
    <hyperlink ref="F287" r:id="rId21" display="https://podminky.urs.cz/item/CS_URS_2023_01/434231111"/>
    <hyperlink ref="F308" r:id="rId22" display="https://podminky.urs.cz/item/CS_URS_2023_01/953845113"/>
    <hyperlink ref="F316" r:id="rId23" display="https://podminky.urs.cz/item/CS_URS_2023_01/962032231"/>
    <hyperlink ref="F320" r:id="rId24" display="https://podminky.urs.cz/item/CS_URS_2023_01/962032631"/>
    <hyperlink ref="F327" r:id="rId25" display="https://podminky.urs.cz/item/CS_URS_2023_01/963022819"/>
    <hyperlink ref="F331" r:id="rId26" display="https://podminky.urs.cz/item/CS_URS_2023_01/963023712"/>
    <hyperlink ref="F336" r:id="rId27" display="https://podminky.urs.cz/item/CS_URS_2023_01/963042819"/>
    <hyperlink ref="F340" r:id="rId28" display="https://podminky.urs.cz/item/CS_URS_2023_01/965022131"/>
    <hyperlink ref="F344" r:id="rId29" display="https://podminky.urs.cz/item/CS_URS_2023_01/965031121"/>
    <hyperlink ref="F355" r:id="rId30" display="https://podminky.urs.cz/item/CS_URS_2023_01/965031131"/>
    <hyperlink ref="F359" r:id="rId31" display="https://podminky.urs.cz/item/CS_URS_2023_01/965042141"/>
    <hyperlink ref="F377" r:id="rId32" display="https://podminky.urs.cz/item/CS_URS_2023_01/965081323"/>
    <hyperlink ref="F385" r:id="rId33" display="https://podminky.urs.cz/item/CS_URS_2023_01/965082932"/>
    <hyperlink ref="F397" r:id="rId34" display="https://podminky.urs.cz/item/CS_URS_2023_01/968062455"/>
    <hyperlink ref="F401" r:id="rId35" display="https://podminky.urs.cz/item/CS_URS_2023_01/971024451"/>
    <hyperlink ref="F405" r:id="rId36" display="https://podminky.urs.cz/item/CS_URS_2023_01/971024561"/>
    <hyperlink ref="F409" r:id="rId37" display="https://podminky.urs.cz/item/CS_URS_2023_01/971033241"/>
    <hyperlink ref="F419" r:id="rId38" display="https://podminky.urs.cz/item/CS_URS_2023_01/971033651"/>
    <hyperlink ref="F423" r:id="rId39" display="https://podminky.urs.cz/item/CS_URS_2023_01/977151123"/>
    <hyperlink ref="F427" r:id="rId40" display="https://podminky.urs.cz/item/CS_URS_2023_01/977151124"/>
    <hyperlink ref="F431" r:id="rId41" display="https://podminky.urs.cz/item/CS_URS_2023_01/978012191"/>
    <hyperlink ref="F440" r:id="rId42" display="https://podminky.urs.cz/item/CS_URS_2023_01/978013161"/>
    <hyperlink ref="F451" r:id="rId43" display="https://podminky.urs.cz/item/CS_URS_2023_01/978013191"/>
    <hyperlink ref="F518" r:id="rId44" display="https://podminky.urs.cz/item/CS_URS_2023_01/981511111"/>
    <hyperlink ref="F522" r:id="rId45" display="https://podminky.urs.cz/item/CS_URS_2023_01/985131311"/>
    <hyperlink ref="F542" r:id="rId46" display="https://podminky.urs.cz/item/CS_URS_2023_01/985141212"/>
    <hyperlink ref="F650" r:id="rId47" display="https://podminky.urs.cz/item/CS_URS_2023_01/985211111"/>
    <hyperlink ref="F695" r:id="rId48" display="https://podminky.urs.cz/item/CS_URS_2023_01/985221101"/>
    <hyperlink ref="F715" r:id="rId49" display="https://podminky.urs.cz/item/CS_URS_2023_01/997006511"/>
    <hyperlink ref="F717" r:id="rId50" display="https://podminky.urs.cz/item/CS_URS_2023_01/997013002"/>
    <hyperlink ref="F721" r:id="rId51" display="https://podminky.urs.cz/item/CS_URS_2023_01/997013213"/>
    <hyperlink ref="F726" r:id="rId52" display="https://podminky.urs.cz/item/CS_URS_2023_01/997013501"/>
    <hyperlink ref="F728" r:id="rId53" display="https://podminky.urs.cz/item/CS_URS_2023_01/997013509"/>
    <hyperlink ref="F732" r:id="rId54" display="https://podminky.urs.cz/item/CS_URS_2023_01/997013631"/>
    <hyperlink ref="F735" r:id="rId55" display="https://podminky.urs.cz/item/CS_URS_2023_01/997013811"/>
    <hyperlink ref="F742" r:id="rId56" display="https://podminky.urs.cz/item/CS_URS_2023_01/998011002"/>
    <hyperlink ref="F744" r:id="rId57" display="https://podminky.urs.cz/item/CS_URS_2023_01/998017002"/>
    <hyperlink ref="F746" r:id="rId58" display="https://podminky.urs.cz/item/CS_URS_2023_01/998018002"/>
    <hyperlink ref="F766" r:id="rId59" display="https://podminky.urs.cz/item/CS_URS_2023_01/762083121"/>
    <hyperlink ref="F773" r:id="rId60" display="https://podminky.urs.cz/item/CS_URS_2023_01/762083122"/>
    <hyperlink ref="F835" r:id="rId61" display="https://podminky.urs.cz/item/CS_URS_2023_01/762331922"/>
    <hyperlink ref="F842" r:id="rId62" display="https://podminky.urs.cz/item/CS_URS_2023_01/762332931"/>
    <hyperlink ref="F850" r:id="rId63" display="https://podminky.urs.cz/item/CS_URS_2023_01/762332932"/>
    <hyperlink ref="F892" r:id="rId64" display="https://podminky.urs.cz/item/CS_URS_2023_01/762332933"/>
    <hyperlink ref="F910" r:id="rId65" display="https://podminky.urs.cz/item/CS_URS_2023_01/762332934"/>
    <hyperlink ref="F924" r:id="rId66" display="https://podminky.urs.cz/item/CS_URS_2023_01/762332935"/>
    <hyperlink ref="F935" r:id="rId67" display="https://podminky.urs.cz/item/CS_URS_2023_01/762341250"/>
    <hyperlink ref="F956" r:id="rId68" display="https://podminky.urs.cz/item/CS_URS_2023_01/762341821"/>
    <hyperlink ref="F962" r:id="rId69" display="https://podminky.urs.cz/item/CS_URS_2023_01/762342214"/>
    <hyperlink ref="F974" r:id="rId70" display="https://podminky.urs.cz/item/CS_URS_2023_01/762342812"/>
    <hyperlink ref="F981" r:id="rId71" display="https://podminky.urs.cz/item/CS_URS_2023_01/762395000"/>
    <hyperlink ref="F1010" r:id="rId72" display="https://podminky.urs.cz/item/CS_URS_2023_01/762521812"/>
    <hyperlink ref="F1021" r:id="rId73" display="https://podminky.urs.cz/item/CS_URS_2023_01/762522812"/>
    <hyperlink ref="F1043" r:id="rId74" display="https://podminky.urs.cz/item/CS_URS_2023_01/762523108"/>
    <hyperlink ref="F1067" r:id="rId75" display="https://podminky.urs.cz/item/CS_URS_2023_01/762524911"/>
    <hyperlink ref="F1082" r:id="rId76" display="https://podminky.urs.cz/item/CS_URS_2023_01/762528812"/>
    <hyperlink ref="F1093" r:id="rId77" display="https://podminky.urs.cz/item/CS_URS_2023_01/762523921"/>
    <hyperlink ref="F1097" r:id="rId78" display="https://podminky.urs.cz/item/CS_URS_2023_01/762811510"/>
    <hyperlink ref="F1112" r:id="rId79" display="https://podminky.urs.cz/item/CS_URS_2023_01/762812811"/>
    <hyperlink ref="F1119" r:id="rId80" display="https://podminky.urs.cz/item/CS_URS_2023_01/762822850"/>
    <hyperlink ref="F1123" r:id="rId81" display="https://podminky.urs.cz/item/CS_URS_2023_01/762841811"/>
    <hyperlink ref="F1137" r:id="rId82" display="https://podminky.urs.cz/item/CS_URS_2023_01/998762102"/>
    <hyperlink ref="F1139" r:id="rId83" display="https://podminky.urs.cz/item/CS_URS_2023_01/998762181"/>
    <hyperlink ref="F1142" r:id="rId84" display="https://podminky.urs.cz/item/CS_URS_2023_01/764002851"/>
    <hyperlink ref="F1145" r:id="rId85" display="https://podminky.urs.cz/item/CS_URS_2023_01/764002871"/>
    <hyperlink ref="F1151" r:id="rId86" display="https://podminky.urs.cz/item/CS_URS_2023_01/764004801"/>
    <hyperlink ref="F1154" r:id="rId87" display="https://podminky.urs.cz/item/CS_URS_2023_01/764004831"/>
    <hyperlink ref="F1159" r:id="rId88" display="https://podminky.urs.cz/item/CS_URS_2023_01/764004861"/>
    <hyperlink ref="F1167" r:id="rId89" display="https://podminky.urs.cz/item/CS_URS_2023_01/764232404"/>
    <hyperlink ref="F1173" r:id="rId90" display="https://podminky.urs.cz/item/CS_URS_2023_01/764234411"/>
    <hyperlink ref="F1178" r:id="rId91" display="https://podminky.urs.cz/item/CS_URS_2023_01/764334412"/>
    <hyperlink ref="F1192" r:id="rId92" display="https://podminky.urs.cz/item/CS_URS_2023_01/764535412"/>
    <hyperlink ref="F1220" r:id="rId93" display="https://podminky.urs.cz/item/CS_URS_2023_01/998764102"/>
    <hyperlink ref="F1222" r:id="rId94" display="https://podminky.urs.cz/item/CS_URS_2023_01/998764181"/>
    <hyperlink ref="F1225" r:id="rId95" display="https://podminky.urs.cz/item/CS_URS_2023_01/765162023"/>
    <hyperlink ref="F1235" r:id="rId96" display="https://podminky.urs.cz/item/CS_URS_2023_01/765191911"/>
    <hyperlink ref="F1237" r:id="rId97" display="https://podminky.urs.cz/item/CS_URS_2023_01/765162801"/>
    <hyperlink ref="F1243" r:id="rId98" display="https://podminky.urs.cz/item/CS_URS_2023_01/765191013"/>
    <hyperlink ref="F1250" r:id="rId99" display="https://podminky.urs.cz/item/CS_URS_2023_01/998765102"/>
    <hyperlink ref="F1252" r:id="rId100" display="https://podminky.urs.cz/item/CS_URS_2023_01/998765181"/>
    <hyperlink ref="F1294" r:id="rId101" display="https://podminky.urs.cz/item/CS_URS_2023_01/998767102"/>
    <hyperlink ref="F1296" r:id="rId102" display="https://podminky.urs.cz/item/CS_URS_2023_01/998767181"/>
    <hyperlink ref="F1299" r:id="rId103" display="https://podminky.urs.cz/item/CS_URS_2023_01/766121210"/>
    <hyperlink ref="F1311" r:id="rId104" display="https://podminky.urs.cz/item/CS_URS_2023_01/766221811"/>
    <hyperlink ref="F1322" r:id="rId105" display="https://podminky.urs.cz/item/CS_URS_2023_01/766311811"/>
    <hyperlink ref="F1337" r:id="rId106" display="https://podminky.urs.cz/item/CS_URS_2023_01/766421213R"/>
    <hyperlink ref="F1449" r:id="rId107" display="https://podminky.urs.cz/item/CS_URS_2023_01/766660102"/>
    <hyperlink ref="F1590" r:id="rId108" display="https://podminky.urs.cz/item/CS_URS_2023_01/998766102"/>
    <hyperlink ref="F1592" r:id="rId109" display="https://podminky.urs.cz/item/CS_URS_2023_01/99876618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1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2:BM408"/>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8"/>
      <c r="M2" s="288"/>
      <c r="N2" s="288"/>
      <c r="O2" s="288"/>
      <c r="P2" s="288"/>
      <c r="Q2" s="288"/>
      <c r="R2" s="288"/>
      <c r="S2" s="288"/>
      <c r="T2" s="288"/>
      <c r="U2" s="288"/>
      <c r="V2" s="288"/>
      <c r="AT2" s="18" t="s">
        <v>157</v>
      </c>
    </row>
    <row r="3" spans="2:46" ht="6.95" customHeight="1">
      <c r="B3" s="19"/>
      <c r="C3" s="20"/>
      <c r="D3" s="20"/>
      <c r="E3" s="20"/>
      <c r="F3" s="20"/>
      <c r="G3" s="20"/>
      <c r="H3" s="20"/>
      <c r="I3" s="20"/>
      <c r="J3" s="20"/>
      <c r="K3" s="20"/>
      <c r="L3" s="21"/>
      <c r="AT3" s="18" t="s">
        <v>83</v>
      </c>
    </row>
    <row r="4" spans="2:46" ht="24.95" customHeight="1">
      <c r="B4" s="21"/>
      <c r="D4" s="22" t="s">
        <v>166</v>
      </c>
      <c r="L4" s="21"/>
      <c r="M4" s="91" t="s">
        <v>10</v>
      </c>
      <c r="AT4" s="18" t="s">
        <v>4</v>
      </c>
    </row>
    <row r="5" spans="2:12" ht="6.95" customHeight="1">
      <c r="B5" s="21"/>
      <c r="L5" s="21"/>
    </row>
    <row r="6" spans="2:12" ht="12" customHeight="1">
      <c r="B6" s="21"/>
      <c r="D6" s="28" t="s">
        <v>16</v>
      </c>
      <c r="L6" s="21"/>
    </row>
    <row r="7" spans="2:12" ht="16.5" customHeight="1">
      <c r="B7" s="21"/>
      <c r="E7" s="326" t="str">
        <f>'Rekapitulace stavby'!K6</f>
        <v>Revitalizace Starého děkanství, Nymburk</v>
      </c>
      <c r="F7" s="327"/>
      <c r="G7" s="327"/>
      <c r="H7" s="327"/>
      <c r="L7" s="21"/>
    </row>
    <row r="8" spans="2:12" ht="12.75">
      <c r="B8" s="21"/>
      <c r="D8" s="28" t="s">
        <v>167</v>
      </c>
      <c r="L8" s="21"/>
    </row>
    <row r="9" spans="2:12" ht="16.5" customHeight="1">
      <c r="B9" s="21"/>
      <c r="E9" s="326" t="s">
        <v>4923</v>
      </c>
      <c r="F9" s="288"/>
      <c r="G9" s="288"/>
      <c r="H9" s="288"/>
      <c r="L9" s="21"/>
    </row>
    <row r="10" spans="2:12" ht="12" customHeight="1">
      <c r="B10" s="21"/>
      <c r="D10" s="28" t="s">
        <v>169</v>
      </c>
      <c r="L10" s="21"/>
    </row>
    <row r="11" spans="2:12" s="1" customFormat="1" ht="16.5" customHeight="1">
      <c r="B11" s="33"/>
      <c r="E11" s="322" t="s">
        <v>5224</v>
      </c>
      <c r="F11" s="328"/>
      <c r="G11" s="328"/>
      <c r="H11" s="328"/>
      <c r="L11" s="33"/>
    </row>
    <row r="12" spans="2:12" s="1" customFormat="1" ht="12" customHeight="1">
      <c r="B12" s="33"/>
      <c r="D12" s="28" t="s">
        <v>171</v>
      </c>
      <c r="L12" s="33"/>
    </row>
    <row r="13" spans="2:12" s="1" customFormat="1" ht="16.5" customHeight="1">
      <c r="B13" s="33"/>
      <c r="E13" s="309" t="s">
        <v>5225</v>
      </c>
      <c r="F13" s="328"/>
      <c r="G13" s="328"/>
      <c r="H13" s="328"/>
      <c r="L13" s="33"/>
    </row>
    <row r="14" spans="2:12" s="1" customFormat="1" ht="11.25">
      <c r="B14" s="33"/>
      <c r="L14" s="33"/>
    </row>
    <row r="15" spans="2:12" s="1" customFormat="1" ht="12" customHeight="1">
      <c r="B15" s="33"/>
      <c r="D15" s="28" t="s">
        <v>18</v>
      </c>
      <c r="F15" s="26" t="s">
        <v>19</v>
      </c>
      <c r="I15" s="28" t="s">
        <v>20</v>
      </c>
      <c r="J15" s="26" t="s">
        <v>19</v>
      </c>
      <c r="L15" s="33"/>
    </row>
    <row r="16" spans="2:12" s="1" customFormat="1" ht="12" customHeight="1">
      <c r="B16" s="33"/>
      <c r="D16" s="28" t="s">
        <v>21</v>
      </c>
      <c r="F16" s="26" t="s">
        <v>27</v>
      </c>
      <c r="I16" s="28" t="s">
        <v>23</v>
      </c>
      <c r="J16" s="50" t="str">
        <f>'Rekapitulace stavby'!AN8</f>
        <v>2. 5. 2022</v>
      </c>
      <c r="L16" s="33"/>
    </row>
    <row r="17" spans="2:12" s="1" customFormat="1" ht="10.9" customHeight="1">
      <c r="B17" s="33"/>
      <c r="L17" s="33"/>
    </row>
    <row r="18" spans="2:12" s="1" customFormat="1" ht="12" customHeight="1">
      <c r="B18" s="33"/>
      <c r="D18" s="28" t="s">
        <v>25</v>
      </c>
      <c r="I18" s="28" t="s">
        <v>26</v>
      </c>
      <c r="J18" s="26" t="str">
        <f>IF('Rekapitulace stavby'!AN10="","",'Rekapitulace stavby'!AN10)</f>
        <v/>
      </c>
      <c r="L18" s="33"/>
    </row>
    <row r="19" spans="2:12" s="1" customFormat="1" ht="18" customHeight="1">
      <c r="B19" s="33"/>
      <c r="E19" s="26" t="str">
        <f>IF('Rekapitulace stavby'!E11="","",'Rekapitulace stavby'!E11)</f>
        <v xml:space="preserve"> </v>
      </c>
      <c r="I19" s="28" t="s">
        <v>28</v>
      </c>
      <c r="J19" s="26" t="str">
        <f>IF('Rekapitulace stavby'!AN11="","",'Rekapitulace stavby'!AN11)</f>
        <v/>
      </c>
      <c r="L19" s="33"/>
    </row>
    <row r="20" spans="2:12" s="1" customFormat="1" ht="6.95" customHeight="1">
      <c r="B20" s="33"/>
      <c r="L20" s="33"/>
    </row>
    <row r="21" spans="2:12" s="1" customFormat="1" ht="12" customHeight="1">
      <c r="B21" s="33"/>
      <c r="D21" s="28" t="s">
        <v>29</v>
      </c>
      <c r="I21" s="28" t="s">
        <v>26</v>
      </c>
      <c r="J21" s="29" t="str">
        <f>'Rekapitulace stavby'!AN13</f>
        <v>Vyplň údaj</v>
      </c>
      <c r="L21" s="33"/>
    </row>
    <row r="22" spans="2:12" s="1" customFormat="1" ht="18" customHeight="1">
      <c r="B22" s="33"/>
      <c r="E22" s="329" t="str">
        <f>'Rekapitulace stavby'!E14</f>
        <v>Vyplň údaj</v>
      </c>
      <c r="F22" s="287"/>
      <c r="G22" s="287"/>
      <c r="H22" s="287"/>
      <c r="I22" s="28" t="s">
        <v>28</v>
      </c>
      <c r="J22" s="29" t="str">
        <f>'Rekapitulace stavby'!AN14</f>
        <v>Vyplň údaj</v>
      </c>
      <c r="L22" s="33"/>
    </row>
    <row r="23" spans="2:12" s="1" customFormat="1" ht="6.95" customHeight="1">
      <c r="B23" s="33"/>
      <c r="L23" s="33"/>
    </row>
    <row r="24" spans="2:12" s="1" customFormat="1" ht="12" customHeight="1">
      <c r="B24" s="33"/>
      <c r="D24" s="28" t="s">
        <v>31</v>
      </c>
      <c r="I24" s="28" t="s">
        <v>26</v>
      </c>
      <c r="J24" s="26" t="s">
        <v>32</v>
      </c>
      <c r="L24" s="33"/>
    </row>
    <row r="25" spans="2:12" s="1" customFormat="1" ht="18" customHeight="1">
      <c r="B25" s="33"/>
      <c r="E25" s="26" t="s">
        <v>33</v>
      </c>
      <c r="I25" s="28" t="s">
        <v>28</v>
      </c>
      <c r="J25" s="26" t="s">
        <v>19</v>
      </c>
      <c r="L25" s="33"/>
    </row>
    <row r="26" spans="2:12" s="1" customFormat="1" ht="6.95" customHeight="1">
      <c r="B26" s="33"/>
      <c r="L26" s="33"/>
    </row>
    <row r="27" spans="2:12" s="1" customFormat="1" ht="12" customHeight="1">
      <c r="B27" s="33"/>
      <c r="D27" s="28" t="s">
        <v>35</v>
      </c>
      <c r="I27" s="28" t="s">
        <v>26</v>
      </c>
      <c r="J27" s="26" t="str">
        <f>IF('Rekapitulace stavby'!AN19="","",'Rekapitulace stavby'!AN19)</f>
        <v>47747528</v>
      </c>
      <c r="L27" s="33"/>
    </row>
    <row r="28" spans="2:12" s="1" customFormat="1" ht="18" customHeight="1">
      <c r="B28" s="33"/>
      <c r="E28" s="26" t="str">
        <f>IF('Rekapitulace stavby'!E20="","",'Rekapitulace stavby'!E20)</f>
        <v>Veronika Šoulová</v>
      </c>
      <c r="I28" s="28" t="s">
        <v>28</v>
      </c>
      <c r="J28" s="26" t="str">
        <f>IF('Rekapitulace stavby'!AN20="","",'Rekapitulace stavby'!AN20)</f>
        <v/>
      </c>
      <c r="L28" s="33"/>
    </row>
    <row r="29" spans="2:12" s="1" customFormat="1" ht="6.95" customHeight="1">
      <c r="B29" s="33"/>
      <c r="L29" s="33"/>
    </row>
    <row r="30" spans="2:12" s="1" customFormat="1" ht="12" customHeight="1">
      <c r="B30" s="33"/>
      <c r="D30" s="28" t="s">
        <v>38</v>
      </c>
      <c r="L30" s="33"/>
    </row>
    <row r="31" spans="2:12" s="7" customFormat="1" ht="23.25" customHeight="1">
      <c r="B31" s="92"/>
      <c r="E31" s="292" t="s">
        <v>5226</v>
      </c>
      <c r="F31" s="292"/>
      <c r="G31" s="292"/>
      <c r="H31" s="292"/>
      <c r="L31" s="92"/>
    </row>
    <row r="32" spans="2:12" s="1" customFormat="1" ht="6.95" customHeight="1">
      <c r="B32" s="33"/>
      <c r="L32" s="33"/>
    </row>
    <row r="33" spans="2:12" s="1" customFormat="1" ht="6.95" customHeight="1">
      <c r="B33" s="33"/>
      <c r="D33" s="51"/>
      <c r="E33" s="51"/>
      <c r="F33" s="51"/>
      <c r="G33" s="51"/>
      <c r="H33" s="51"/>
      <c r="I33" s="51"/>
      <c r="J33" s="51"/>
      <c r="K33" s="51"/>
      <c r="L33" s="33"/>
    </row>
    <row r="34" spans="2:12" s="1" customFormat="1" ht="25.35" customHeight="1">
      <c r="B34" s="33"/>
      <c r="D34" s="93" t="s">
        <v>40</v>
      </c>
      <c r="J34" s="64">
        <f>ROUND(J107,2)</f>
        <v>0</v>
      </c>
      <c r="L34" s="33"/>
    </row>
    <row r="35" spans="2:12" s="1" customFormat="1" ht="6.95" customHeight="1">
      <c r="B35" s="33"/>
      <c r="D35" s="51"/>
      <c r="E35" s="51"/>
      <c r="F35" s="51"/>
      <c r="G35" s="51"/>
      <c r="H35" s="51"/>
      <c r="I35" s="51"/>
      <c r="J35" s="51"/>
      <c r="K35" s="51"/>
      <c r="L35" s="33"/>
    </row>
    <row r="36" spans="2:12" s="1" customFormat="1" ht="14.45" customHeight="1">
      <c r="B36" s="33"/>
      <c r="F36" s="36" t="s">
        <v>42</v>
      </c>
      <c r="I36" s="36" t="s">
        <v>41</v>
      </c>
      <c r="J36" s="36" t="s">
        <v>43</v>
      </c>
      <c r="L36" s="33"/>
    </row>
    <row r="37" spans="2:12" s="1" customFormat="1" ht="14.45" customHeight="1">
      <c r="B37" s="33"/>
      <c r="D37" s="53" t="s">
        <v>44</v>
      </c>
      <c r="E37" s="28" t="s">
        <v>45</v>
      </c>
      <c r="F37" s="83">
        <f>ROUND((SUM(BE107:BE407)),2)</f>
        <v>0</v>
      </c>
      <c r="I37" s="94">
        <v>0.21</v>
      </c>
      <c r="J37" s="83">
        <f>ROUND(((SUM(BE107:BE407))*I37),2)</f>
        <v>0</v>
      </c>
      <c r="L37" s="33"/>
    </row>
    <row r="38" spans="2:12" s="1" customFormat="1" ht="14.45" customHeight="1">
      <c r="B38" s="33"/>
      <c r="E38" s="28" t="s">
        <v>46</v>
      </c>
      <c r="F38" s="83">
        <f>ROUND((SUM(BF107:BF407)),2)</f>
        <v>0</v>
      </c>
      <c r="I38" s="94">
        <v>0.15</v>
      </c>
      <c r="J38" s="83">
        <f>ROUND(((SUM(BF107:BF407))*I38),2)</f>
        <v>0</v>
      </c>
      <c r="L38" s="33"/>
    </row>
    <row r="39" spans="2:12" s="1" customFormat="1" ht="14.45" customHeight="1" hidden="1">
      <c r="B39" s="33"/>
      <c r="E39" s="28" t="s">
        <v>47</v>
      </c>
      <c r="F39" s="83">
        <f>ROUND((SUM(BG107:BG407)),2)</f>
        <v>0</v>
      </c>
      <c r="I39" s="94">
        <v>0.21</v>
      </c>
      <c r="J39" s="83">
        <f>0</f>
        <v>0</v>
      </c>
      <c r="L39" s="33"/>
    </row>
    <row r="40" spans="2:12" s="1" customFormat="1" ht="14.45" customHeight="1" hidden="1">
      <c r="B40" s="33"/>
      <c r="E40" s="28" t="s">
        <v>48</v>
      </c>
      <c r="F40" s="83">
        <f>ROUND((SUM(BH107:BH407)),2)</f>
        <v>0</v>
      </c>
      <c r="I40" s="94">
        <v>0.15</v>
      </c>
      <c r="J40" s="83">
        <f>0</f>
        <v>0</v>
      </c>
      <c r="L40" s="33"/>
    </row>
    <row r="41" spans="2:12" s="1" customFormat="1" ht="14.45" customHeight="1" hidden="1">
      <c r="B41" s="33"/>
      <c r="E41" s="28" t="s">
        <v>49</v>
      </c>
      <c r="F41" s="83">
        <f>ROUND((SUM(BI107:BI407)),2)</f>
        <v>0</v>
      </c>
      <c r="I41" s="94">
        <v>0</v>
      </c>
      <c r="J41" s="83">
        <f>0</f>
        <v>0</v>
      </c>
      <c r="L41" s="33"/>
    </row>
    <row r="42" spans="2:12" s="1" customFormat="1" ht="6.95" customHeight="1">
      <c r="B42" s="33"/>
      <c r="L42" s="33"/>
    </row>
    <row r="43" spans="2:12" s="1" customFormat="1" ht="25.35" customHeight="1">
      <c r="B43" s="33"/>
      <c r="C43" s="95"/>
      <c r="D43" s="96" t="s">
        <v>50</v>
      </c>
      <c r="E43" s="55"/>
      <c r="F43" s="55"/>
      <c r="G43" s="97" t="s">
        <v>51</v>
      </c>
      <c r="H43" s="98" t="s">
        <v>52</v>
      </c>
      <c r="I43" s="55"/>
      <c r="J43" s="99">
        <f>SUM(J34:J41)</f>
        <v>0</v>
      </c>
      <c r="K43" s="100"/>
      <c r="L43" s="33"/>
    </row>
    <row r="44" spans="2:12" s="1" customFormat="1" ht="14.45" customHeight="1">
      <c r="B44" s="42"/>
      <c r="C44" s="43"/>
      <c r="D44" s="43"/>
      <c r="E44" s="43"/>
      <c r="F44" s="43"/>
      <c r="G44" s="43"/>
      <c r="H44" s="43"/>
      <c r="I44" s="43"/>
      <c r="J44" s="43"/>
      <c r="K44" s="43"/>
      <c r="L44" s="33"/>
    </row>
    <row r="48" spans="2:12" s="1" customFormat="1" ht="6.95" customHeight="1">
      <c r="B48" s="44"/>
      <c r="C48" s="45"/>
      <c r="D48" s="45"/>
      <c r="E48" s="45"/>
      <c r="F48" s="45"/>
      <c r="G48" s="45"/>
      <c r="H48" s="45"/>
      <c r="I48" s="45"/>
      <c r="J48" s="45"/>
      <c r="K48" s="45"/>
      <c r="L48" s="33"/>
    </row>
    <row r="49" spans="2:12" s="1" customFormat="1" ht="24.95" customHeight="1">
      <c r="B49" s="33"/>
      <c r="C49" s="22" t="s">
        <v>173</v>
      </c>
      <c r="L49" s="33"/>
    </row>
    <row r="50" spans="2:12" s="1" customFormat="1" ht="6.95" customHeight="1">
      <c r="B50" s="33"/>
      <c r="L50" s="33"/>
    </row>
    <row r="51" spans="2:12" s="1" customFormat="1" ht="12" customHeight="1">
      <c r="B51" s="33"/>
      <c r="C51" s="28" t="s">
        <v>16</v>
      </c>
      <c r="L51" s="33"/>
    </row>
    <row r="52" spans="2:12" s="1" customFormat="1" ht="16.5" customHeight="1">
      <c r="B52" s="33"/>
      <c r="E52" s="326" t="str">
        <f>E7</f>
        <v>Revitalizace Starého děkanství, Nymburk</v>
      </c>
      <c r="F52" s="327"/>
      <c r="G52" s="327"/>
      <c r="H52" s="327"/>
      <c r="L52" s="33"/>
    </row>
    <row r="53" spans="2:12" ht="12" customHeight="1">
      <c r="B53" s="21"/>
      <c r="C53" s="28" t="s">
        <v>167</v>
      </c>
      <c r="L53" s="21"/>
    </row>
    <row r="54" spans="2:12" ht="16.5" customHeight="1">
      <c r="B54" s="21"/>
      <c r="E54" s="326" t="s">
        <v>4923</v>
      </c>
      <c r="F54" s="288"/>
      <c r="G54" s="288"/>
      <c r="H54" s="288"/>
      <c r="L54" s="21"/>
    </row>
    <row r="55" spans="2:12" ht="12" customHeight="1">
      <c r="B55" s="21"/>
      <c r="C55" s="28" t="s">
        <v>169</v>
      </c>
      <c r="L55" s="21"/>
    </row>
    <row r="56" spans="2:12" s="1" customFormat="1" ht="16.5" customHeight="1">
      <c r="B56" s="33"/>
      <c r="E56" s="322" t="s">
        <v>5224</v>
      </c>
      <c r="F56" s="328"/>
      <c r="G56" s="328"/>
      <c r="H56" s="328"/>
      <c r="L56" s="33"/>
    </row>
    <row r="57" spans="2:12" s="1" customFormat="1" ht="12" customHeight="1">
      <c r="B57" s="33"/>
      <c r="C57" s="28" t="s">
        <v>171</v>
      </c>
      <c r="L57" s="33"/>
    </row>
    <row r="58" spans="2:12" s="1" customFormat="1" ht="16.5" customHeight="1">
      <c r="B58" s="33"/>
      <c r="E58" s="309" t="str">
        <f>E13</f>
        <v>02.1,02.2 - Architektonicko stavební část + Stavebně konstrukční řešení</v>
      </c>
      <c r="F58" s="328"/>
      <c r="G58" s="328"/>
      <c r="H58" s="328"/>
      <c r="L58" s="33"/>
    </row>
    <row r="59" spans="2:12" s="1" customFormat="1" ht="6.95" customHeight="1">
      <c r="B59" s="33"/>
      <c r="L59" s="33"/>
    </row>
    <row r="60" spans="2:12" s="1" customFormat="1" ht="12" customHeight="1">
      <c r="B60" s="33"/>
      <c r="C60" s="28" t="s">
        <v>21</v>
      </c>
      <c r="F60" s="26" t="str">
        <f>F16</f>
        <v xml:space="preserve"> </v>
      </c>
      <c r="I60" s="28" t="s">
        <v>23</v>
      </c>
      <c r="J60" s="50" t="str">
        <f>IF(J16="","",J16)</f>
        <v>2. 5. 2022</v>
      </c>
      <c r="L60" s="33"/>
    </row>
    <row r="61" spans="2:12" s="1" customFormat="1" ht="6.95" customHeight="1">
      <c r="B61" s="33"/>
      <c r="L61" s="33"/>
    </row>
    <row r="62" spans="2:12" s="1" customFormat="1" ht="15.2" customHeight="1">
      <c r="B62" s="33"/>
      <c r="C62" s="28" t="s">
        <v>25</v>
      </c>
      <c r="F62" s="26" t="str">
        <f>E19</f>
        <v xml:space="preserve"> </v>
      </c>
      <c r="I62" s="28" t="s">
        <v>31</v>
      </c>
      <c r="J62" s="31" t="str">
        <f>E25</f>
        <v>FAPAL s.r.o.</v>
      </c>
      <c r="L62" s="33"/>
    </row>
    <row r="63" spans="2:12" s="1" customFormat="1" ht="15.2" customHeight="1">
      <c r="B63" s="33"/>
      <c r="C63" s="28" t="s">
        <v>29</v>
      </c>
      <c r="F63" s="26" t="str">
        <f>IF(E22="","",E22)</f>
        <v>Vyplň údaj</v>
      </c>
      <c r="I63" s="28" t="s">
        <v>35</v>
      </c>
      <c r="J63" s="31" t="str">
        <f>E28</f>
        <v>Veronika Šoulová</v>
      </c>
      <c r="L63" s="33"/>
    </row>
    <row r="64" spans="2:12" s="1" customFormat="1" ht="10.35" customHeight="1">
      <c r="B64" s="33"/>
      <c r="L64" s="33"/>
    </row>
    <row r="65" spans="2:12" s="1" customFormat="1" ht="29.25" customHeight="1">
      <c r="B65" s="33"/>
      <c r="C65" s="101" t="s">
        <v>174</v>
      </c>
      <c r="D65" s="95"/>
      <c r="E65" s="95"/>
      <c r="F65" s="95"/>
      <c r="G65" s="95"/>
      <c r="H65" s="95"/>
      <c r="I65" s="95"/>
      <c r="J65" s="102" t="s">
        <v>175</v>
      </c>
      <c r="K65" s="95"/>
      <c r="L65" s="33"/>
    </row>
    <row r="66" spans="2:12" s="1" customFormat="1" ht="10.35" customHeight="1">
      <c r="B66" s="33"/>
      <c r="L66" s="33"/>
    </row>
    <row r="67" spans="2:47" s="1" customFormat="1" ht="22.9" customHeight="1">
      <c r="B67" s="33"/>
      <c r="C67" s="103" t="s">
        <v>72</v>
      </c>
      <c r="J67" s="64">
        <f>J107</f>
        <v>0</v>
      </c>
      <c r="L67" s="33"/>
      <c r="AU67" s="18" t="s">
        <v>176</v>
      </c>
    </row>
    <row r="68" spans="2:12" s="8" customFormat="1" ht="24.95" customHeight="1">
      <c r="B68" s="104"/>
      <c r="D68" s="105" t="s">
        <v>177</v>
      </c>
      <c r="E68" s="106"/>
      <c r="F68" s="106"/>
      <c r="G68" s="106"/>
      <c r="H68" s="106"/>
      <c r="I68" s="106"/>
      <c r="J68" s="107">
        <f>J108</f>
        <v>0</v>
      </c>
      <c r="L68" s="104"/>
    </row>
    <row r="69" spans="2:12" s="9" customFormat="1" ht="19.9" customHeight="1">
      <c r="B69" s="108"/>
      <c r="D69" s="109" t="s">
        <v>178</v>
      </c>
      <c r="E69" s="110"/>
      <c r="F69" s="110"/>
      <c r="G69" s="110"/>
      <c r="H69" s="110"/>
      <c r="I69" s="110"/>
      <c r="J69" s="111">
        <f>J109</f>
        <v>0</v>
      </c>
      <c r="L69" s="108"/>
    </row>
    <row r="70" spans="2:12" s="9" customFormat="1" ht="19.9" customHeight="1">
      <c r="B70" s="108"/>
      <c r="D70" s="109" t="s">
        <v>179</v>
      </c>
      <c r="E70" s="110"/>
      <c r="F70" s="110"/>
      <c r="G70" s="110"/>
      <c r="H70" s="110"/>
      <c r="I70" s="110"/>
      <c r="J70" s="111">
        <f>J129</f>
        <v>0</v>
      </c>
      <c r="L70" s="108"/>
    </row>
    <row r="71" spans="2:12" s="9" customFormat="1" ht="19.9" customHeight="1">
      <c r="B71" s="108"/>
      <c r="D71" s="109" t="s">
        <v>180</v>
      </c>
      <c r="E71" s="110"/>
      <c r="F71" s="110"/>
      <c r="G71" s="110"/>
      <c r="H71" s="110"/>
      <c r="I71" s="110"/>
      <c r="J71" s="111">
        <f>J140</f>
        <v>0</v>
      </c>
      <c r="L71" s="108"/>
    </row>
    <row r="72" spans="2:12" s="9" customFormat="1" ht="19.9" customHeight="1">
      <c r="B72" s="108"/>
      <c r="D72" s="109" t="s">
        <v>182</v>
      </c>
      <c r="E72" s="110"/>
      <c r="F72" s="110"/>
      <c r="G72" s="110"/>
      <c r="H72" s="110"/>
      <c r="I72" s="110"/>
      <c r="J72" s="111">
        <f>J147</f>
        <v>0</v>
      </c>
      <c r="L72" s="108"/>
    </row>
    <row r="73" spans="2:12" s="9" customFormat="1" ht="19.9" customHeight="1">
      <c r="B73" s="108"/>
      <c r="D73" s="109" t="s">
        <v>183</v>
      </c>
      <c r="E73" s="110"/>
      <c r="F73" s="110"/>
      <c r="G73" s="110"/>
      <c r="H73" s="110"/>
      <c r="I73" s="110"/>
      <c r="J73" s="111">
        <f>J162</f>
        <v>0</v>
      </c>
      <c r="L73" s="108"/>
    </row>
    <row r="74" spans="2:12" s="9" customFormat="1" ht="19.9" customHeight="1">
      <c r="B74" s="108"/>
      <c r="D74" s="109" t="s">
        <v>184</v>
      </c>
      <c r="E74" s="110"/>
      <c r="F74" s="110"/>
      <c r="G74" s="110"/>
      <c r="H74" s="110"/>
      <c r="I74" s="110"/>
      <c r="J74" s="111">
        <f>J184</f>
        <v>0</v>
      </c>
      <c r="L74" s="108"/>
    </row>
    <row r="75" spans="2:12" s="9" customFormat="1" ht="19.9" customHeight="1">
      <c r="B75" s="108"/>
      <c r="D75" s="109" t="s">
        <v>185</v>
      </c>
      <c r="E75" s="110"/>
      <c r="F75" s="110"/>
      <c r="G75" s="110"/>
      <c r="H75" s="110"/>
      <c r="I75" s="110"/>
      <c r="J75" s="111">
        <f>J223</f>
        <v>0</v>
      </c>
      <c r="L75" s="108"/>
    </row>
    <row r="76" spans="2:12" s="8" customFormat="1" ht="24.95" customHeight="1">
      <c r="B76" s="104"/>
      <c r="D76" s="105" t="s">
        <v>186</v>
      </c>
      <c r="E76" s="106"/>
      <c r="F76" s="106"/>
      <c r="G76" s="106"/>
      <c r="H76" s="106"/>
      <c r="I76" s="106"/>
      <c r="J76" s="107">
        <f>J226</f>
        <v>0</v>
      </c>
      <c r="L76" s="104"/>
    </row>
    <row r="77" spans="2:12" s="9" customFormat="1" ht="19.9" customHeight="1">
      <c r="B77" s="108"/>
      <c r="D77" s="109" t="s">
        <v>187</v>
      </c>
      <c r="E77" s="110"/>
      <c r="F77" s="110"/>
      <c r="G77" s="110"/>
      <c r="H77" s="110"/>
      <c r="I77" s="110"/>
      <c r="J77" s="111">
        <f>J227</f>
        <v>0</v>
      </c>
      <c r="L77" s="108"/>
    </row>
    <row r="78" spans="2:12" s="9" customFormat="1" ht="19.9" customHeight="1">
      <c r="B78" s="108"/>
      <c r="D78" s="109" t="s">
        <v>189</v>
      </c>
      <c r="E78" s="110"/>
      <c r="F78" s="110"/>
      <c r="G78" s="110"/>
      <c r="H78" s="110"/>
      <c r="I78" s="110"/>
      <c r="J78" s="111">
        <f>J230</f>
        <v>0</v>
      </c>
      <c r="L78" s="108"/>
    </row>
    <row r="79" spans="2:12" s="9" customFormat="1" ht="19.9" customHeight="1">
      <c r="B79" s="108"/>
      <c r="D79" s="109" t="s">
        <v>190</v>
      </c>
      <c r="E79" s="110"/>
      <c r="F79" s="110"/>
      <c r="G79" s="110"/>
      <c r="H79" s="110"/>
      <c r="I79" s="110"/>
      <c r="J79" s="111">
        <f>J315</f>
        <v>0</v>
      </c>
      <c r="L79" s="108"/>
    </row>
    <row r="80" spans="2:12" s="9" customFormat="1" ht="19.9" customHeight="1">
      <c r="B80" s="108"/>
      <c r="D80" s="109" t="s">
        <v>191</v>
      </c>
      <c r="E80" s="110"/>
      <c r="F80" s="110"/>
      <c r="G80" s="110"/>
      <c r="H80" s="110"/>
      <c r="I80" s="110"/>
      <c r="J80" s="111">
        <f>J323</f>
        <v>0</v>
      </c>
      <c r="L80" s="108"/>
    </row>
    <row r="81" spans="2:12" s="9" customFormat="1" ht="19.9" customHeight="1">
      <c r="B81" s="108"/>
      <c r="D81" s="109" t="s">
        <v>193</v>
      </c>
      <c r="E81" s="110"/>
      <c r="F81" s="110"/>
      <c r="G81" s="110"/>
      <c r="H81" s="110"/>
      <c r="I81" s="110"/>
      <c r="J81" s="111">
        <f>J369</f>
        <v>0</v>
      </c>
      <c r="L81" s="108"/>
    </row>
    <row r="82" spans="2:12" s="9" customFormat="1" ht="19.9" customHeight="1">
      <c r="B82" s="108"/>
      <c r="D82" s="109" t="s">
        <v>192</v>
      </c>
      <c r="E82" s="110"/>
      <c r="F82" s="110"/>
      <c r="G82" s="110"/>
      <c r="H82" s="110"/>
      <c r="I82" s="110"/>
      <c r="J82" s="111">
        <f>J378</f>
        <v>0</v>
      </c>
      <c r="L82" s="108"/>
    </row>
    <row r="83" spans="2:12" s="8" customFormat="1" ht="24.95" customHeight="1">
      <c r="B83" s="104"/>
      <c r="D83" s="105" t="s">
        <v>194</v>
      </c>
      <c r="E83" s="106"/>
      <c r="F83" s="106"/>
      <c r="G83" s="106"/>
      <c r="H83" s="106"/>
      <c r="I83" s="106"/>
      <c r="J83" s="107">
        <f>J399</f>
        <v>0</v>
      </c>
      <c r="L83" s="104"/>
    </row>
    <row r="84" spans="2:12" s="1" customFormat="1" ht="21.75" customHeight="1">
      <c r="B84" s="33"/>
      <c r="L84" s="33"/>
    </row>
    <row r="85" spans="2:12" s="1" customFormat="1" ht="6.95" customHeight="1">
      <c r="B85" s="42"/>
      <c r="C85" s="43"/>
      <c r="D85" s="43"/>
      <c r="E85" s="43"/>
      <c r="F85" s="43"/>
      <c r="G85" s="43"/>
      <c r="H85" s="43"/>
      <c r="I85" s="43"/>
      <c r="J85" s="43"/>
      <c r="K85" s="43"/>
      <c r="L85" s="33"/>
    </row>
    <row r="89" spans="2:12" s="1" customFormat="1" ht="6.95" customHeight="1">
      <c r="B89" s="44"/>
      <c r="C89" s="45"/>
      <c r="D89" s="45"/>
      <c r="E89" s="45"/>
      <c r="F89" s="45"/>
      <c r="G89" s="45"/>
      <c r="H89" s="45"/>
      <c r="I89" s="45"/>
      <c r="J89" s="45"/>
      <c r="K89" s="45"/>
      <c r="L89" s="33"/>
    </row>
    <row r="90" spans="2:12" s="1" customFormat="1" ht="24.95" customHeight="1">
      <c r="B90" s="33"/>
      <c r="C90" s="22" t="s">
        <v>195</v>
      </c>
      <c r="L90" s="33"/>
    </row>
    <row r="91" spans="2:12" s="1" customFormat="1" ht="6.95" customHeight="1">
      <c r="B91" s="33"/>
      <c r="L91" s="33"/>
    </row>
    <row r="92" spans="2:12" s="1" customFormat="1" ht="12" customHeight="1">
      <c r="B92" s="33"/>
      <c r="C92" s="28" t="s">
        <v>16</v>
      </c>
      <c r="L92" s="33"/>
    </row>
    <row r="93" spans="2:12" s="1" customFormat="1" ht="16.5" customHeight="1">
      <c r="B93" s="33"/>
      <c r="E93" s="326" t="str">
        <f>E7</f>
        <v>Revitalizace Starého děkanství, Nymburk</v>
      </c>
      <c r="F93" s="327"/>
      <c r="G93" s="327"/>
      <c r="H93" s="327"/>
      <c r="L93" s="33"/>
    </row>
    <row r="94" spans="2:12" ht="12" customHeight="1">
      <c r="B94" s="21"/>
      <c r="C94" s="28" t="s">
        <v>167</v>
      </c>
      <c r="L94" s="21"/>
    </row>
    <row r="95" spans="2:12" ht="16.5" customHeight="1">
      <c r="B95" s="21"/>
      <c r="E95" s="326" t="s">
        <v>4923</v>
      </c>
      <c r="F95" s="288"/>
      <c r="G95" s="288"/>
      <c r="H95" s="288"/>
      <c r="L95" s="21"/>
    </row>
    <row r="96" spans="2:12" ht="12" customHeight="1">
      <c r="B96" s="21"/>
      <c r="C96" s="28" t="s">
        <v>169</v>
      </c>
      <c r="L96" s="21"/>
    </row>
    <row r="97" spans="2:12" s="1" customFormat="1" ht="16.5" customHeight="1">
      <c r="B97" s="33"/>
      <c r="E97" s="322" t="s">
        <v>5224</v>
      </c>
      <c r="F97" s="328"/>
      <c r="G97" s="328"/>
      <c r="H97" s="328"/>
      <c r="L97" s="33"/>
    </row>
    <row r="98" spans="2:12" s="1" customFormat="1" ht="12" customHeight="1">
      <c r="B98" s="33"/>
      <c r="C98" s="28" t="s">
        <v>171</v>
      </c>
      <c r="L98" s="33"/>
    </row>
    <row r="99" spans="2:12" s="1" customFormat="1" ht="16.5" customHeight="1">
      <c r="B99" s="33"/>
      <c r="E99" s="309" t="str">
        <f>E13</f>
        <v>02.1,02.2 - Architektonicko stavební část + Stavebně konstrukční řešení</v>
      </c>
      <c r="F99" s="328"/>
      <c r="G99" s="328"/>
      <c r="H99" s="328"/>
      <c r="L99" s="33"/>
    </row>
    <row r="100" spans="2:12" s="1" customFormat="1" ht="6.95" customHeight="1">
      <c r="B100" s="33"/>
      <c r="L100" s="33"/>
    </row>
    <row r="101" spans="2:12" s="1" customFormat="1" ht="12" customHeight="1">
      <c r="B101" s="33"/>
      <c r="C101" s="28" t="s">
        <v>21</v>
      </c>
      <c r="F101" s="26" t="str">
        <f>F16</f>
        <v xml:space="preserve"> </v>
      </c>
      <c r="I101" s="28" t="s">
        <v>23</v>
      </c>
      <c r="J101" s="50" t="str">
        <f>IF(J16="","",J16)</f>
        <v>2. 5. 2022</v>
      </c>
      <c r="L101" s="33"/>
    </row>
    <row r="102" spans="2:12" s="1" customFormat="1" ht="6.95" customHeight="1">
      <c r="B102" s="33"/>
      <c r="L102" s="33"/>
    </row>
    <row r="103" spans="2:12" s="1" customFormat="1" ht="15.2" customHeight="1">
      <c r="B103" s="33"/>
      <c r="C103" s="28" t="s">
        <v>25</v>
      </c>
      <c r="F103" s="26" t="str">
        <f>E19</f>
        <v xml:space="preserve"> </v>
      </c>
      <c r="I103" s="28" t="s">
        <v>31</v>
      </c>
      <c r="J103" s="31" t="str">
        <f>E25</f>
        <v>FAPAL s.r.o.</v>
      </c>
      <c r="L103" s="33"/>
    </row>
    <row r="104" spans="2:12" s="1" customFormat="1" ht="15.2" customHeight="1">
      <c r="B104" s="33"/>
      <c r="C104" s="28" t="s">
        <v>29</v>
      </c>
      <c r="F104" s="26" t="str">
        <f>IF(E22="","",E22)</f>
        <v>Vyplň údaj</v>
      </c>
      <c r="I104" s="28" t="s">
        <v>35</v>
      </c>
      <c r="J104" s="31" t="str">
        <f>E28</f>
        <v>Veronika Šoulová</v>
      </c>
      <c r="L104" s="33"/>
    </row>
    <row r="105" spans="2:12" s="1" customFormat="1" ht="10.35" customHeight="1">
      <c r="B105" s="33"/>
      <c r="L105" s="33"/>
    </row>
    <row r="106" spans="2:20" s="10" customFormat="1" ht="29.25" customHeight="1">
      <c r="B106" s="112"/>
      <c r="C106" s="113" t="s">
        <v>196</v>
      </c>
      <c r="D106" s="114" t="s">
        <v>59</v>
      </c>
      <c r="E106" s="114" t="s">
        <v>55</v>
      </c>
      <c r="F106" s="114" t="s">
        <v>56</v>
      </c>
      <c r="G106" s="114" t="s">
        <v>197</v>
      </c>
      <c r="H106" s="114" t="s">
        <v>198</v>
      </c>
      <c r="I106" s="114" t="s">
        <v>199</v>
      </c>
      <c r="J106" s="114" t="s">
        <v>175</v>
      </c>
      <c r="K106" s="115" t="s">
        <v>200</v>
      </c>
      <c r="L106" s="112"/>
      <c r="M106" s="57" t="s">
        <v>19</v>
      </c>
      <c r="N106" s="58" t="s">
        <v>44</v>
      </c>
      <c r="O106" s="58" t="s">
        <v>201</v>
      </c>
      <c r="P106" s="58" t="s">
        <v>202</v>
      </c>
      <c r="Q106" s="58" t="s">
        <v>203</v>
      </c>
      <c r="R106" s="58" t="s">
        <v>204</v>
      </c>
      <c r="S106" s="58" t="s">
        <v>205</v>
      </c>
      <c r="T106" s="59" t="s">
        <v>206</v>
      </c>
    </row>
    <row r="107" spans="2:63" s="1" customFormat="1" ht="22.9" customHeight="1">
      <c r="B107" s="33"/>
      <c r="C107" s="62" t="s">
        <v>207</v>
      </c>
      <c r="J107" s="116">
        <f>BK107</f>
        <v>0</v>
      </c>
      <c r="L107" s="33"/>
      <c r="M107" s="60"/>
      <c r="N107" s="51"/>
      <c r="O107" s="51"/>
      <c r="P107" s="117">
        <f>P108+P226+P399</f>
        <v>0</v>
      </c>
      <c r="Q107" s="51"/>
      <c r="R107" s="117">
        <f>R108+R226+R399</f>
        <v>30.45792927</v>
      </c>
      <c r="S107" s="51"/>
      <c r="T107" s="118">
        <f>T108+T226+T399</f>
        <v>4.06896</v>
      </c>
      <c r="AT107" s="18" t="s">
        <v>73</v>
      </c>
      <c r="AU107" s="18" t="s">
        <v>176</v>
      </c>
      <c r="BK107" s="119">
        <f>BK108+BK226+BK399</f>
        <v>0</v>
      </c>
    </row>
    <row r="108" spans="2:63" s="11" customFormat="1" ht="25.9" customHeight="1">
      <c r="B108" s="120"/>
      <c r="D108" s="121" t="s">
        <v>73</v>
      </c>
      <c r="E108" s="122" t="s">
        <v>208</v>
      </c>
      <c r="F108" s="122" t="s">
        <v>209</v>
      </c>
      <c r="I108" s="123"/>
      <c r="J108" s="124">
        <f>BK108</f>
        <v>0</v>
      </c>
      <c r="L108" s="120"/>
      <c r="M108" s="125"/>
      <c r="P108" s="126">
        <f>P109+P129+P140+P147+P162+P184+P223</f>
        <v>0</v>
      </c>
      <c r="R108" s="126">
        <f>R109+R129+R140+R147+R162+R184+R223</f>
        <v>6.7464214700000005</v>
      </c>
      <c r="T108" s="127">
        <f>T109+T129+T140+T147+T162+T184+T223</f>
        <v>0.42</v>
      </c>
      <c r="AR108" s="121" t="s">
        <v>81</v>
      </c>
      <c r="AT108" s="128" t="s">
        <v>73</v>
      </c>
      <c r="AU108" s="128" t="s">
        <v>74</v>
      </c>
      <c r="AY108" s="121" t="s">
        <v>210</v>
      </c>
      <c r="BK108" s="129">
        <f>BK109+BK129+BK140+BK147+BK162+BK184+BK223</f>
        <v>0</v>
      </c>
    </row>
    <row r="109" spans="2:63" s="11" customFormat="1" ht="22.9" customHeight="1">
      <c r="B109" s="120"/>
      <c r="D109" s="121" t="s">
        <v>73</v>
      </c>
      <c r="E109" s="130" t="s">
        <v>81</v>
      </c>
      <c r="F109" s="130" t="s">
        <v>211</v>
      </c>
      <c r="I109" s="123"/>
      <c r="J109" s="131">
        <f>BK109</f>
        <v>0</v>
      </c>
      <c r="L109" s="120"/>
      <c r="M109" s="125"/>
      <c r="P109" s="126">
        <f>SUM(P110:P128)</f>
        <v>0</v>
      </c>
      <c r="R109" s="126">
        <f>SUM(R110:R128)</f>
        <v>0.005544</v>
      </c>
      <c r="T109" s="127">
        <f>SUM(T110:T128)</f>
        <v>0</v>
      </c>
      <c r="AR109" s="121" t="s">
        <v>81</v>
      </c>
      <c r="AT109" s="128" t="s">
        <v>73</v>
      </c>
      <c r="AU109" s="128" t="s">
        <v>81</v>
      </c>
      <c r="AY109" s="121" t="s">
        <v>210</v>
      </c>
      <c r="BK109" s="129">
        <f>SUM(BK110:BK128)</f>
        <v>0</v>
      </c>
    </row>
    <row r="110" spans="2:65" s="1" customFormat="1" ht="21.75" customHeight="1">
      <c r="B110" s="33"/>
      <c r="C110" s="132" t="s">
        <v>81</v>
      </c>
      <c r="D110" s="132" t="s">
        <v>212</v>
      </c>
      <c r="E110" s="133" t="s">
        <v>5227</v>
      </c>
      <c r="F110" s="134" t="s">
        <v>5228</v>
      </c>
      <c r="G110" s="135" t="s">
        <v>215</v>
      </c>
      <c r="H110" s="136">
        <v>2.475</v>
      </c>
      <c r="I110" s="137"/>
      <c r="J110" s="138">
        <f>ROUND(I110*H110,2)</f>
        <v>0</v>
      </c>
      <c r="K110" s="134" t="s">
        <v>216</v>
      </c>
      <c r="L110" s="33"/>
      <c r="M110" s="139" t="s">
        <v>19</v>
      </c>
      <c r="N110" s="140" t="s">
        <v>45</v>
      </c>
      <c r="P110" s="141">
        <f>O110*H110</f>
        <v>0</v>
      </c>
      <c r="Q110" s="141">
        <v>0</v>
      </c>
      <c r="R110" s="141">
        <f>Q110*H110</f>
        <v>0</v>
      </c>
      <c r="S110" s="141">
        <v>0</v>
      </c>
      <c r="T110" s="142">
        <f>S110*H110</f>
        <v>0</v>
      </c>
      <c r="AR110" s="143" t="s">
        <v>217</v>
      </c>
      <c r="AT110" s="143" t="s">
        <v>212</v>
      </c>
      <c r="AU110" s="143" t="s">
        <v>83</v>
      </c>
      <c r="AY110" s="18" t="s">
        <v>210</v>
      </c>
      <c r="BE110" s="144">
        <f>IF(N110="základní",J110,0)</f>
        <v>0</v>
      </c>
      <c r="BF110" s="144">
        <f>IF(N110="snížená",J110,0)</f>
        <v>0</v>
      </c>
      <c r="BG110" s="144">
        <f>IF(N110="zákl. přenesená",J110,0)</f>
        <v>0</v>
      </c>
      <c r="BH110" s="144">
        <f>IF(N110="sníž. přenesená",J110,0)</f>
        <v>0</v>
      </c>
      <c r="BI110" s="144">
        <f>IF(N110="nulová",J110,0)</f>
        <v>0</v>
      </c>
      <c r="BJ110" s="18" t="s">
        <v>81</v>
      </c>
      <c r="BK110" s="144">
        <f>ROUND(I110*H110,2)</f>
        <v>0</v>
      </c>
      <c r="BL110" s="18" t="s">
        <v>217</v>
      </c>
      <c r="BM110" s="143" t="s">
        <v>5229</v>
      </c>
    </row>
    <row r="111" spans="2:47" s="1" customFormat="1" ht="11.25">
      <c r="B111" s="33"/>
      <c r="D111" s="145" t="s">
        <v>219</v>
      </c>
      <c r="F111" s="146" t="s">
        <v>5230</v>
      </c>
      <c r="I111" s="147"/>
      <c r="L111" s="33"/>
      <c r="M111" s="148"/>
      <c r="T111" s="54"/>
      <c r="AT111" s="18" t="s">
        <v>219</v>
      </c>
      <c r="AU111" s="18" t="s">
        <v>83</v>
      </c>
    </row>
    <row r="112" spans="2:51" s="12" customFormat="1" ht="11.25">
      <c r="B112" s="149"/>
      <c r="D112" s="150" t="s">
        <v>221</v>
      </c>
      <c r="E112" s="151" t="s">
        <v>19</v>
      </c>
      <c r="F112" s="152" t="s">
        <v>5231</v>
      </c>
      <c r="H112" s="151" t="s">
        <v>19</v>
      </c>
      <c r="I112" s="153"/>
      <c r="L112" s="149"/>
      <c r="M112" s="154"/>
      <c r="T112" s="155"/>
      <c r="AT112" s="151" t="s">
        <v>221</v>
      </c>
      <c r="AU112" s="151" t="s">
        <v>83</v>
      </c>
      <c r="AV112" s="12" t="s">
        <v>81</v>
      </c>
      <c r="AW112" s="12" t="s">
        <v>34</v>
      </c>
      <c r="AX112" s="12" t="s">
        <v>74</v>
      </c>
      <c r="AY112" s="151" t="s">
        <v>210</v>
      </c>
    </row>
    <row r="113" spans="2:51" s="13" customFormat="1" ht="11.25">
      <c r="B113" s="156"/>
      <c r="D113" s="150" t="s">
        <v>221</v>
      </c>
      <c r="E113" s="157" t="s">
        <v>19</v>
      </c>
      <c r="F113" s="158" t="s">
        <v>5232</v>
      </c>
      <c r="H113" s="159">
        <v>2.475</v>
      </c>
      <c r="I113" s="160"/>
      <c r="L113" s="156"/>
      <c r="M113" s="161"/>
      <c r="T113" s="162"/>
      <c r="AT113" s="157" t="s">
        <v>221</v>
      </c>
      <c r="AU113" s="157" t="s">
        <v>83</v>
      </c>
      <c r="AV113" s="13" t="s">
        <v>83</v>
      </c>
      <c r="AW113" s="13" t="s">
        <v>34</v>
      </c>
      <c r="AX113" s="13" t="s">
        <v>81</v>
      </c>
      <c r="AY113" s="157" t="s">
        <v>210</v>
      </c>
    </row>
    <row r="114" spans="2:65" s="1" customFormat="1" ht="21.75" customHeight="1">
      <c r="B114" s="33"/>
      <c r="C114" s="132" t="s">
        <v>83</v>
      </c>
      <c r="D114" s="132" t="s">
        <v>212</v>
      </c>
      <c r="E114" s="133" t="s">
        <v>5233</v>
      </c>
      <c r="F114" s="134" t="s">
        <v>5234</v>
      </c>
      <c r="G114" s="135" t="s">
        <v>270</v>
      </c>
      <c r="H114" s="136">
        <v>6.6</v>
      </c>
      <c r="I114" s="137"/>
      <c r="J114" s="138">
        <f>ROUND(I114*H114,2)</f>
        <v>0</v>
      </c>
      <c r="K114" s="134" t="s">
        <v>216</v>
      </c>
      <c r="L114" s="33"/>
      <c r="M114" s="139" t="s">
        <v>19</v>
      </c>
      <c r="N114" s="140" t="s">
        <v>45</v>
      </c>
      <c r="P114" s="141">
        <f>O114*H114</f>
        <v>0</v>
      </c>
      <c r="Q114" s="141">
        <v>0.00084</v>
      </c>
      <c r="R114" s="141">
        <f>Q114*H114</f>
        <v>0.005544</v>
      </c>
      <c r="S114" s="141">
        <v>0</v>
      </c>
      <c r="T114" s="142">
        <f>S114*H114</f>
        <v>0</v>
      </c>
      <c r="AR114" s="143" t="s">
        <v>217</v>
      </c>
      <c r="AT114" s="143" t="s">
        <v>212</v>
      </c>
      <c r="AU114" s="143" t="s">
        <v>83</v>
      </c>
      <c r="AY114" s="18" t="s">
        <v>210</v>
      </c>
      <c r="BE114" s="144">
        <f>IF(N114="základní",J114,0)</f>
        <v>0</v>
      </c>
      <c r="BF114" s="144">
        <f>IF(N114="snížená",J114,0)</f>
        <v>0</v>
      </c>
      <c r="BG114" s="144">
        <f>IF(N114="zákl. přenesená",J114,0)</f>
        <v>0</v>
      </c>
      <c r="BH114" s="144">
        <f>IF(N114="sníž. přenesená",J114,0)</f>
        <v>0</v>
      </c>
      <c r="BI114" s="144">
        <f>IF(N114="nulová",J114,0)</f>
        <v>0</v>
      </c>
      <c r="BJ114" s="18" t="s">
        <v>81</v>
      </c>
      <c r="BK114" s="144">
        <f>ROUND(I114*H114,2)</f>
        <v>0</v>
      </c>
      <c r="BL114" s="18" t="s">
        <v>217</v>
      </c>
      <c r="BM114" s="143" t="s">
        <v>5235</v>
      </c>
    </row>
    <row r="115" spans="2:47" s="1" customFormat="1" ht="11.25">
      <c r="B115" s="33"/>
      <c r="D115" s="145" t="s">
        <v>219</v>
      </c>
      <c r="F115" s="146" t="s">
        <v>5236</v>
      </c>
      <c r="I115" s="147"/>
      <c r="L115" s="33"/>
      <c r="M115" s="148"/>
      <c r="T115" s="54"/>
      <c r="AT115" s="18" t="s">
        <v>219</v>
      </c>
      <c r="AU115" s="18" t="s">
        <v>83</v>
      </c>
    </row>
    <row r="116" spans="2:51" s="13" customFormat="1" ht="11.25">
      <c r="B116" s="156"/>
      <c r="D116" s="150" t="s">
        <v>221</v>
      </c>
      <c r="E116" s="157" t="s">
        <v>19</v>
      </c>
      <c r="F116" s="158" t="s">
        <v>5237</v>
      </c>
      <c r="H116" s="159">
        <v>6.6</v>
      </c>
      <c r="I116" s="160"/>
      <c r="L116" s="156"/>
      <c r="M116" s="161"/>
      <c r="T116" s="162"/>
      <c r="AT116" s="157" t="s">
        <v>221</v>
      </c>
      <c r="AU116" s="157" t="s">
        <v>83</v>
      </c>
      <c r="AV116" s="13" t="s">
        <v>83</v>
      </c>
      <c r="AW116" s="13" t="s">
        <v>34</v>
      </c>
      <c r="AX116" s="13" t="s">
        <v>81</v>
      </c>
      <c r="AY116" s="157" t="s">
        <v>210</v>
      </c>
    </row>
    <row r="117" spans="2:65" s="1" customFormat="1" ht="24.2" customHeight="1">
      <c r="B117" s="33"/>
      <c r="C117" s="132" t="s">
        <v>91</v>
      </c>
      <c r="D117" s="132" t="s">
        <v>212</v>
      </c>
      <c r="E117" s="133" t="s">
        <v>5238</v>
      </c>
      <c r="F117" s="134" t="s">
        <v>5239</v>
      </c>
      <c r="G117" s="135" t="s">
        <v>270</v>
      </c>
      <c r="H117" s="136">
        <v>6.6</v>
      </c>
      <c r="I117" s="137"/>
      <c r="J117" s="138">
        <f>ROUND(I117*H117,2)</f>
        <v>0</v>
      </c>
      <c r="K117" s="134" t="s">
        <v>216</v>
      </c>
      <c r="L117" s="33"/>
      <c r="M117" s="139" t="s">
        <v>19</v>
      </c>
      <c r="N117" s="140" t="s">
        <v>45</v>
      </c>
      <c r="P117" s="141">
        <f>O117*H117</f>
        <v>0</v>
      </c>
      <c r="Q117" s="141">
        <v>0</v>
      </c>
      <c r="R117" s="141">
        <f>Q117*H117</f>
        <v>0</v>
      </c>
      <c r="S117" s="141">
        <v>0</v>
      </c>
      <c r="T117" s="142">
        <f>S117*H117</f>
        <v>0</v>
      </c>
      <c r="AR117" s="143" t="s">
        <v>217</v>
      </c>
      <c r="AT117" s="143" t="s">
        <v>212</v>
      </c>
      <c r="AU117" s="143" t="s">
        <v>83</v>
      </c>
      <c r="AY117" s="18" t="s">
        <v>210</v>
      </c>
      <c r="BE117" s="144">
        <f>IF(N117="základní",J117,0)</f>
        <v>0</v>
      </c>
      <c r="BF117" s="144">
        <f>IF(N117="snížená",J117,0)</f>
        <v>0</v>
      </c>
      <c r="BG117" s="144">
        <f>IF(N117="zákl. přenesená",J117,0)</f>
        <v>0</v>
      </c>
      <c r="BH117" s="144">
        <f>IF(N117="sníž. přenesená",J117,0)</f>
        <v>0</v>
      </c>
      <c r="BI117" s="144">
        <f>IF(N117="nulová",J117,0)</f>
        <v>0</v>
      </c>
      <c r="BJ117" s="18" t="s">
        <v>81</v>
      </c>
      <c r="BK117" s="144">
        <f>ROUND(I117*H117,2)</f>
        <v>0</v>
      </c>
      <c r="BL117" s="18" t="s">
        <v>217</v>
      </c>
      <c r="BM117" s="143" t="s">
        <v>5240</v>
      </c>
    </row>
    <row r="118" spans="2:47" s="1" customFormat="1" ht="11.25">
      <c r="B118" s="33"/>
      <c r="D118" s="145" t="s">
        <v>219</v>
      </c>
      <c r="F118" s="146" t="s">
        <v>5241</v>
      </c>
      <c r="I118" s="147"/>
      <c r="L118" s="33"/>
      <c r="M118" s="148"/>
      <c r="T118" s="54"/>
      <c r="AT118" s="18" t="s">
        <v>219</v>
      </c>
      <c r="AU118" s="18" t="s">
        <v>83</v>
      </c>
    </row>
    <row r="119" spans="2:65" s="1" customFormat="1" ht="37.9" customHeight="1">
      <c r="B119" s="33"/>
      <c r="C119" s="132" t="s">
        <v>217</v>
      </c>
      <c r="D119" s="132" t="s">
        <v>212</v>
      </c>
      <c r="E119" s="133" t="s">
        <v>5242</v>
      </c>
      <c r="F119" s="134" t="s">
        <v>5243</v>
      </c>
      <c r="G119" s="135" t="s">
        <v>215</v>
      </c>
      <c r="H119" s="136">
        <v>2.475</v>
      </c>
      <c r="I119" s="137"/>
      <c r="J119" s="138">
        <f>ROUND(I119*H119,2)</f>
        <v>0</v>
      </c>
      <c r="K119" s="134" t="s">
        <v>216</v>
      </c>
      <c r="L119" s="33"/>
      <c r="M119" s="139" t="s">
        <v>19</v>
      </c>
      <c r="N119" s="140" t="s">
        <v>45</v>
      </c>
      <c r="P119" s="141">
        <f>O119*H119</f>
        <v>0</v>
      </c>
      <c r="Q119" s="141">
        <v>0</v>
      </c>
      <c r="R119" s="141">
        <f>Q119*H119</f>
        <v>0</v>
      </c>
      <c r="S119" s="141">
        <v>0</v>
      </c>
      <c r="T119" s="142">
        <f>S119*H119</f>
        <v>0</v>
      </c>
      <c r="AR119" s="143" t="s">
        <v>217</v>
      </c>
      <c r="AT119" s="143" t="s">
        <v>212</v>
      </c>
      <c r="AU119" s="143" t="s">
        <v>83</v>
      </c>
      <c r="AY119" s="18" t="s">
        <v>210</v>
      </c>
      <c r="BE119" s="144">
        <f>IF(N119="základní",J119,0)</f>
        <v>0</v>
      </c>
      <c r="BF119" s="144">
        <f>IF(N119="snížená",J119,0)</f>
        <v>0</v>
      </c>
      <c r="BG119" s="144">
        <f>IF(N119="zákl. přenesená",J119,0)</f>
        <v>0</v>
      </c>
      <c r="BH119" s="144">
        <f>IF(N119="sníž. přenesená",J119,0)</f>
        <v>0</v>
      </c>
      <c r="BI119" s="144">
        <f>IF(N119="nulová",J119,0)</f>
        <v>0</v>
      </c>
      <c r="BJ119" s="18" t="s">
        <v>81</v>
      </c>
      <c r="BK119" s="144">
        <f>ROUND(I119*H119,2)</f>
        <v>0</v>
      </c>
      <c r="BL119" s="18" t="s">
        <v>217</v>
      </c>
      <c r="BM119" s="143" t="s">
        <v>5244</v>
      </c>
    </row>
    <row r="120" spans="2:47" s="1" customFormat="1" ht="11.25">
      <c r="B120" s="33"/>
      <c r="D120" s="145" t="s">
        <v>219</v>
      </c>
      <c r="F120" s="146" t="s">
        <v>5245</v>
      </c>
      <c r="I120" s="147"/>
      <c r="L120" s="33"/>
      <c r="M120" s="148"/>
      <c r="T120" s="54"/>
      <c r="AT120" s="18" t="s">
        <v>219</v>
      </c>
      <c r="AU120" s="18" t="s">
        <v>83</v>
      </c>
    </row>
    <row r="121" spans="2:65" s="1" customFormat="1" ht="37.9" customHeight="1">
      <c r="B121" s="33"/>
      <c r="C121" s="132" t="s">
        <v>267</v>
      </c>
      <c r="D121" s="132" t="s">
        <v>212</v>
      </c>
      <c r="E121" s="133" t="s">
        <v>5246</v>
      </c>
      <c r="F121" s="134" t="s">
        <v>5247</v>
      </c>
      <c r="G121" s="135" t="s">
        <v>215</v>
      </c>
      <c r="H121" s="136">
        <v>24.75</v>
      </c>
      <c r="I121" s="137"/>
      <c r="J121" s="138">
        <f>ROUND(I121*H121,2)</f>
        <v>0</v>
      </c>
      <c r="K121" s="134" t="s">
        <v>216</v>
      </c>
      <c r="L121" s="33"/>
      <c r="M121" s="139" t="s">
        <v>19</v>
      </c>
      <c r="N121" s="140" t="s">
        <v>45</v>
      </c>
      <c r="P121" s="141">
        <f>O121*H121</f>
        <v>0</v>
      </c>
      <c r="Q121" s="141">
        <v>0</v>
      </c>
      <c r="R121" s="141">
        <f>Q121*H121</f>
        <v>0</v>
      </c>
      <c r="S121" s="141">
        <v>0</v>
      </c>
      <c r="T121" s="142">
        <f>S121*H121</f>
        <v>0</v>
      </c>
      <c r="AR121" s="143" t="s">
        <v>217</v>
      </c>
      <c r="AT121" s="143" t="s">
        <v>212</v>
      </c>
      <c r="AU121" s="143" t="s">
        <v>83</v>
      </c>
      <c r="AY121" s="18" t="s">
        <v>210</v>
      </c>
      <c r="BE121" s="144">
        <f>IF(N121="základní",J121,0)</f>
        <v>0</v>
      </c>
      <c r="BF121" s="144">
        <f>IF(N121="snížená",J121,0)</f>
        <v>0</v>
      </c>
      <c r="BG121" s="144">
        <f>IF(N121="zákl. přenesená",J121,0)</f>
        <v>0</v>
      </c>
      <c r="BH121" s="144">
        <f>IF(N121="sníž. přenesená",J121,0)</f>
        <v>0</v>
      </c>
      <c r="BI121" s="144">
        <f>IF(N121="nulová",J121,0)</f>
        <v>0</v>
      </c>
      <c r="BJ121" s="18" t="s">
        <v>81</v>
      </c>
      <c r="BK121" s="144">
        <f>ROUND(I121*H121,2)</f>
        <v>0</v>
      </c>
      <c r="BL121" s="18" t="s">
        <v>217</v>
      </c>
      <c r="BM121" s="143" t="s">
        <v>5248</v>
      </c>
    </row>
    <row r="122" spans="2:47" s="1" customFormat="1" ht="11.25">
      <c r="B122" s="33"/>
      <c r="D122" s="145" t="s">
        <v>219</v>
      </c>
      <c r="F122" s="146" t="s">
        <v>5249</v>
      </c>
      <c r="I122" s="147"/>
      <c r="L122" s="33"/>
      <c r="M122" s="148"/>
      <c r="T122" s="54"/>
      <c r="AT122" s="18" t="s">
        <v>219</v>
      </c>
      <c r="AU122" s="18" t="s">
        <v>83</v>
      </c>
    </row>
    <row r="123" spans="2:51" s="12" customFormat="1" ht="11.25">
      <c r="B123" s="149"/>
      <c r="D123" s="150" t="s">
        <v>221</v>
      </c>
      <c r="E123" s="151" t="s">
        <v>19</v>
      </c>
      <c r="F123" s="152" t="s">
        <v>5250</v>
      </c>
      <c r="H123" s="151" t="s">
        <v>19</v>
      </c>
      <c r="I123" s="153"/>
      <c r="L123" s="149"/>
      <c r="M123" s="154"/>
      <c r="T123" s="155"/>
      <c r="AT123" s="151" t="s">
        <v>221</v>
      </c>
      <c r="AU123" s="151" t="s">
        <v>83</v>
      </c>
      <c r="AV123" s="12" t="s">
        <v>81</v>
      </c>
      <c r="AW123" s="12" t="s">
        <v>34</v>
      </c>
      <c r="AX123" s="12" t="s">
        <v>74</v>
      </c>
      <c r="AY123" s="151" t="s">
        <v>210</v>
      </c>
    </row>
    <row r="124" spans="2:51" s="13" customFormat="1" ht="11.25">
      <c r="B124" s="156"/>
      <c r="D124" s="150" t="s">
        <v>221</v>
      </c>
      <c r="E124" s="157" t="s">
        <v>19</v>
      </c>
      <c r="F124" s="158" t="s">
        <v>5251</v>
      </c>
      <c r="H124" s="159">
        <v>24.75</v>
      </c>
      <c r="I124" s="160"/>
      <c r="L124" s="156"/>
      <c r="M124" s="161"/>
      <c r="T124" s="162"/>
      <c r="AT124" s="157" t="s">
        <v>221</v>
      </c>
      <c r="AU124" s="157" t="s">
        <v>83</v>
      </c>
      <c r="AV124" s="13" t="s">
        <v>83</v>
      </c>
      <c r="AW124" s="13" t="s">
        <v>34</v>
      </c>
      <c r="AX124" s="13" t="s">
        <v>81</v>
      </c>
      <c r="AY124" s="157" t="s">
        <v>210</v>
      </c>
    </row>
    <row r="125" spans="2:65" s="1" customFormat="1" ht="24.2" customHeight="1">
      <c r="B125" s="33"/>
      <c r="C125" s="132" t="s">
        <v>276</v>
      </c>
      <c r="D125" s="132" t="s">
        <v>212</v>
      </c>
      <c r="E125" s="133" t="s">
        <v>5252</v>
      </c>
      <c r="F125" s="134" t="s">
        <v>5253</v>
      </c>
      <c r="G125" s="135" t="s">
        <v>356</v>
      </c>
      <c r="H125" s="136">
        <v>3.713</v>
      </c>
      <c r="I125" s="137"/>
      <c r="J125" s="138">
        <f>ROUND(I125*H125,2)</f>
        <v>0</v>
      </c>
      <c r="K125" s="134" t="s">
        <v>216</v>
      </c>
      <c r="L125" s="33"/>
      <c r="M125" s="139" t="s">
        <v>19</v>
      </c>
      <c r="N125" s="140" t="s">
        <v>45</v>
      </c>
      <c r="P125" s="141">
        <f>O125*H125</f>
        <v>0</v>
      </c>
      <c r="Q125" s="141">
        <v>0</v>
      </c>
      <c r="R125" s="141">
        <f>Q125*H125</f>
        <v>0</v>
      </c>
      <c r="S125" s="141">
        <v>0</v>
      </c>
      <c r="T125" s="142">
        <f>S125*H125</f>
        <v>0</v>
      </c>
      <c r="AR125" s="143" t="s">
        <v>217</v>
      </c>
      <c r="AT125" s="143" t="s">
        <v>212</v>
      </c>
      <c r="AU125" s="143" t="s">
        <v>83</v>
      </c>
      <c r="AY125" s="18" t="s">
        <v>210</v>
      </c>
      <c r="BE125" s="144">
        <f>IF(N125="základní",J125,0)</f>
        <v>0</v>
      </c>
      <c r="BF125" s="144">
        <f>IF(N125="snížená",J125,0)</f>
        <v>0</v>
      </c>
      <c r="BG125" s="144">
        <f>IF(N125="zákl. přenesená",J125,0)</f>
        <v>0</v>
      </c>
      <c r="BH125" s="144">
        <f>IF(N125="sníž. přenesená",J125,0)</f>
        <v>0</v>
      </c>
      <c r="BI125" s="144">
        <f>IF(N125="nulová",J125,0)</f>
        <v>0</v>
      </c>
      <c r="BJ125" s="18" t="s">
        <v>81</v>
      </c>
      <c r="BK125" s="144">
        <f>ROUND(I125*H125,2)</f>
        <v>0</v>
      </c>
      <c r="BL125" s="18" t="s">
        <v>217</v>
      </c>
      <c r="BM125" s="143" t="s">
        <v>5254</v>
      </c>
    </row>
    <row r="126" spans="2:47" s="1" customFormat="1" ht="11.25">
      <c r="B126" s="33"/>
      <c r="D126" s="145" t="s">
        <v>219</v>
      </c>
      <c r="F126" s="146" t="s">
        <v>5255</v>
      </c>
      <c r="I126" s="147"/>
      <c r="L126" s="33"/>
      <c r="M126" s="148"/>
      <c r="T126" s="54"/>
      <c r="AT126" s="18" t="s">
        <v>219</v>
      </c>
      <c r="AU126" s="18" t="s">
        <v>83</v>
      </c>
    </row>
    <row r="127" spans="2:51" s="12" customFormat="1" ht="11.25">
      <c r="B127" s="149"/>
      <c r="D127" s="150" t="s">
        <v>221</v>
      </c>
      <c r="E127" s="151" t="s">
        <v>19</v>
      </c>
      <c r="F127" s="152" t="s">
        <v>5256</v>
      </c>
      <c r="H127" s="151" t="s">
        <v>19</v>
      </c>
      <c r="I127" s="153"/>
      <c r="L127" s="149"/>
      <c r="M127" s="154"/>
      <c r="T127" s="155"/>
      <c r="AT127" s="151" t="s">
        <v>221</v>
      </c>
      <c r="AU127" s="151" t="s">
        <v>83</v>
      </c>
      <c r="AV127" s="12" t="s">
        <v>81</v>
      </c>
      <c r="AW127" s="12" t="s">
        <v>34</v>
      </c>
      <c r="AX127" s="12" t="s">
        <v>74</v>
      </c>
      <c r="AY127" s="151" t="s">
        <v>210</v>
      </c>
    </row>
    <row r="128" spans="2:51" s="13" customFormat="1" ht="11.25">
      <c r="B128" s="156"/>
      <c r="D128" s="150" t="s">
        <v>221</v>
      </c>
      <c r="E128" s="157" t="s">
        <v>19</v>
      </c>
      <c r="F128" s="158" t="s">
        <v>5257</v>
      </c>
      <c r="H128" s="159">
        <v>3.713</v>
      </c>
      <c r="I128" s="160"/>
      <c r="L128" s="156"/>
      <c r="M128" s="161"/>
      <c r="T128" s="162"/>
      <c r="AT128" s="157" t="s">
        <v>221</v>
      </c>
      <c r="AU128" s="157" t="s">
        <v>83</v>
      </c>
      <c r="AV128" s="13" t="s">
        <v>83</v>
      </c>
      <c r="AW128" s="13" t="s">
        <v>34</v>
      </c>
      <c r="AX128" s="13" t="s">
        <v>81</v>
      </c>
      <c r="AY128" s="157" t="s">
        <v>210</v>
      </c>
    </row>
    <row r="129" spans="2:63" s="11" customFormat="1" ht="22.9" customHeight="1">
      <c r="B129" s="120"/>
      <c r="D129" s="121" t="s">
        <v>73</v>
      </c>
      <c r="E129" s="130" t="s">
        <v>83</v>
      </c>
      <c r="F129" s="130" t="s">
        <v>291</v>
      </c>
      <c r="I129" s="123"/>
      <c r="J129" s="131">
        <f>BK129</f>
        <v>0</v>
      </c>
      <c r="L129" s="120"/>
      <c r="M129" s="125"/>
      <c r="P129" s="126">
        <f>SUM(P130:P139)</f>
        <v>0</v>
      </c>
      <c r="R129" s="126">
        <f>SUM(R130:R139)</f>
        <v>6.04852481</v>
      </c>
      <c r="T129" s="127">
        <f>SUM(T130:T139)</f>
        <v>0</v>
      </c>
      <c r="AR129" s="121" t="s">
        <v>81</v>
      </c>
      <c r="AT129" s="128" t="s">
        <v>73</v>
      </c>
      <c r="AU129" s="128" t="s">
        <v>81</v>
      </c>
      <c r="AY129" s="121" t="s">
        <v>210</v>
      </c>
      <c r="BK129" s="129">
        <f>SUM(BK130:BK139)</f>
        <v>0</v>
      </c>
    </row>
    <row r="130" spans="2:65" s="1" customFormat="1" ht="21.75" customHeight="1">
      <c r="B130" s="33"/>
      <c r="C130" s="132" t="s">
        <v>281</v>
      </c>
      <c r="D130" s="132" t="s">
        <v>212</v>
      </c>
      <c r="E130" s="133" t="s">
        <v>315</v>
      </c>
      <c r="F130" s="134" t="s">
        <v>316</v>
      </c>
      <c r="G130" s="135" t="s">
        <v>215</v>
      </c>
      <c r="H130" s="136">
        <v>2.329</v>
      </c>
      <c r="I130" s="137"/>
      <c r="J130" s="138">
        <f>ROUND(I130*H130,2)</f>
        <v>0</v>
      </c>
      <c r="K130" s="134" t="s">
        <v>216</v>
      </c>
      <c r="L130" s="33"/>
      <c r="M130" s="139" t="s">
        <v>19</v>
      </c>
      <c r="N130" s="140" t="s">
        <v>45</v>
      </c>
      <c r="P130" s="141">
        <f>O130*H130</f>
        <v>0</v>
      </c>
      <c r="Q130" s="141">
        <v>2.50187</v>
      </c>
      <c r="R130" s="141">
        <f>Q130*H130</f>
        <v>5.82685523</v>
      </c>
      <c r="S130" s="141">
        <v>0</v>
      </c>
      <c r="T130" s="142">
        <f>S130*H130</f>
        <v>0</v>
      </c>
      <c r="AR130" s="143" t="s">
        <v>217</v>
      </c>
      <c r="AT130" s="143" t="s">
        <v>212</v>
      </c>
      <c r="AU130" s="143" t="s">
        <v>83</v>
      </c>
      <c r="AY130" s="18" t="s">
        <v>210</v>
      </c>
      <c r="BE130" s="144">
        <f>IF(N130="základní",J130,0)</f>
        <v>0</v>
      </c>
      <c r="BF130" s="144">
        <f>IF(N130="snížená",J130,0)</f>
        <v>0</v>
      </c>
      <c r="BG130" s="144">
        <f>IF(N130="zákl. přenesená",J130,0)</f>
        <v>0</v>
      </c>
      <c r="BH130" s="144">
        <f>IF(N130="sníž. přenesená",J130,0)</f>
        <v>0</v>
      </c>
      <c r="BI130" s="144">
        <f>IF(N130="nulová",J130,0)</f>
        <v>0</v>
      </c>
      <c r="BJ130" s="18" t="s">
        <v>81</v>
      </c>
      <c r="BK130" s="144">
        <f>ROUND(I130*H130,2)</f>
        <v>0</v>
      </c>
      <c r="BL130" s="18" t="s">
        <v>217</v>
      </c>
      <c r="BM130" s="143" t="s">
        <v>5258</v>
      </c>
    </row>
    <row r="131" spans="2:47" s="1" customFormat="1" ht="11.25">
      <c r="B131" s="33"/>
      <c r="D131" s="145" t="s">
        <v>219</v>
      </c>
      <c r="F131" s="146" t="s">
        <v>318</v>
      </c>
      <c r="I131" s="147"/>
      <c r="L131" s="33"/>
      <c r="M131" s="148"/>
      <c r="T131" s="54"/>
      <c r="AT131" s="18" t="s">
        <v>219</v>
      </c>
      <c r="AU131" s="18" t="s">
        <v>83</v>
      </c>
    </row>
    <row r="132" spans="2:51" s="12" customFormat="1" ht="11.25">
      <c r="B132" s="149"/>
      <c r="D132" s="150" t="s">
        <v>221</v>
      </c>
      <c r="E132" s="151" t="s">
        <v>19</v>
      </c>
      <c r="F132" s="152" t="s">
        <v>5259</v>
      </c>
      <c r="H132" s="151" t="s">
        <v>19</v>
      </c>
      <c r="I132" s="153"/>
      <c r="L132" s="149"/>
      <c r="M132" s="154"/>
      <c r="T132" s="155"/>
      <c r="AT132" s="151" t="s">
        <v>221</v>
      </c>
      <c r="AU132" s="151" t="s">
        <v>83</v>
      </c>
      <c r="AV132" s="12" t="s">
        <v>81</v>
      </c>
      <c r="AW132" s="12" t="s">
        <v>34</v>
      </c>
      <c r="AX132" s="12" t="s">
        <v>74</v>
      </c>
      <c r="AY132" s="151" t="s">
        <v>210</v>
      </c>
    </row>
    <row r="133" spans="2:51" s="13" customFormat="1" ht="11.25">
      <c r="B133" s="156"/>
      <c r="D133" s="150" t="s">
        <v>221</v>
      </c>
      <c r="E133" s="157" t="s">
        <v>19</v>
      </c>
      <c r="F133" s="158" t="s">
        <v>5260</v>
      </c>
      <c r="H133" s="159">
        <v>2.25</v>
      </c>
      <c r="I133" s="160"/>
      <c r="L133" s="156"/>
      <c r="M133" s="161"/>
      <c r="T133" s="162"/>
      <c r="AT133" s="157" t="s">
        <v>221</v>
      </c>
      <c r="AU133" s="157" t="s">
        <v>83</v>
      </c>
      <c r="AV133" s="13" t="s">
        <v>83</v>
      </c>
      <c r="AW133" s="13" t="s">
        <v>34</v>
      </c>
      <c r="AX133" s="13" t="s">
        <v>74</v>
      </c>
      <c r="AY133" s="157" t="s">
        <v>210</v>
      </c>
    </row>
    <row r="134" spans="2:51" s="13" customFormat="1" ht="11.25">
      <c r="B134" s="156"/>
      <c r="D134" s="150" t="s">
        <v>221</v>
      </c>
      <c r="E134" s="157" t="s">
        <v>19</v>
      </c>
      <c r="F134" s="158" t="s">
        <v>5261</v>
      </c>
      <c r="H134" s="159">
        <v>0.079</v>
      </c>
      <c r="I134" s="160"/>
      <c r="L134" s="156"/>
      <c r="M134" s="161"/>
      <c r="T134" s="162"/>
      <c r="AT134" s="157" t="s">
        <v>221</v>
      </c>
      <c r="AU134" s="157" t="s">
        <v>83</v>
      </c>
      <c r="AV134" s="13" t="s">
        <v>83</v>
      </c>
      <c r="AW134" s="13" t="s">
        <v>34</v>
      </c>
      <c r="AX134" s="13" t="s">
        <v>74</v>
      </c>
      <c r="AY134" s="157" t="s">
        <v>210</v>
      </c>
    </row>
    <row r="135" spans="2:51" s="15" customFormat="1" ht="11.25">
      <c r="B135" s="170"/>
      <c r="D135" s="150" t="s">
        <v>221</v>
      </c>
      <c r="E135" s="171" t="s">
        <v>19</v>
      </c>
      <c r="F135" s="172" t="s">
        <v>236</v>
      </c>
      <c r="H135" s="173">
        <v>2.329</v>
      </c>
      <c r="I135" s="174"/>
      <c r="L135" s="170"/>
      <c r="M135" s="175"/>
      <c r="T135" s="176"/>
      <c r="AT135" s="171" t="s">
        <v>221</v>
      </c>
      <c r="AU135" s="171" t="s">
        <v>83</v>
      </c>
      <c r="AV135" s="15" t="s">
        <v>217</v>
      </c>
      <c r="AW135" s="15" t="s">
        <v>34</v>
      </c>
      <c r="AX135" s="15" t="s">
        <v>81</v>
      </c>
      <c r="AY135" s="171" t="s">
        <v>210</v>
      </c>
    </row>
    <row r="136" spans="2:65" s="1" customFormat="1" ht="16.5" customHeight="1">
      <c r="B136" s="33"/>
      <c r="C136" s="132" t="s">
        <v>286</v>
      </c>
      <c r="D136" s="132" t="s">
        <v>212</v>
      </c>
      <c r="E136" s="133" t="s">
        <v>354</v>
      </c>
      <c r="F136" s="134" t="s">
        <v>355</v>
      </c>
      <c r="G136" s="135" t="s">
        <v>356</v>
      </c>
      <c r="H136" s="136">
        <v>0.209</v>
      </c>
      <c r="I136" s="137"/>
      <c r="J136" s="138">
        <f>ROUND(I136*H136,2)</f>
        <v>0</v>
      </c>
      <c r="K136" s="134" t="s">
        <v>216</v>
      </c>
      <c r="L136" s="33"/>
      <c r="M136" s="139" t="s">
        <v>19</v>
      </c>
      <c r="N136" s="140" t="s">
        <v>45</v>
      </c>
      <c r="P136" s="141">
        <f>O136*H136</f>
        <v>0</v>
      </c>
      <c r="Q136" s="141">
        <v>1.06062</v>
      </c>
      <c r="R136" s="141">
        <f>Q136*H136</f>
        <v>0.22166957999999998</v>
      </c>
      <c r="S136" s="141">
        <v>0</v>
      </c>
      <c r="T136" s="142">
        <f>S136*H136</f>
        <v>0</v>
      </c>
      <c r="AR136" s="143" t="s">
        <v>217</v>
      </c>
      <c r="AT136" s="143" t="s">
        <v>212</v>
      </c>
      <c r="AU136" s="143" t="s">
        <v>83</v>
      </c>
      <c r="AY136" s="18" t="s">
        <v>210</v>
      </c>
      <c r="BE136" s="144">
        <f>IF(N136="základní",J136,0)</f>
        <v>0</v>
      </c>
      <c r="BF136" s="144">
        <f>IF(N136="snížená",J136,0)</f>
        <v>0</v>
      </c>
      <c r="BG136" s="144">
        <f>IF(N136="zákl. přenesená",J136,0)</f>
        <v>0</v>
      </c>
      <c r="BH136" s="144">
        <f>IF(N136="sníž. přenesená",J136,0)</f>
        <v>0</v>
      </c>
      <c r="BI136" s="144">
        <f>IF(N136="nulová",J136,0)</f>
        <v>0</v>
      </c>
      <c r="BJ136" s="18" t="s">
        <v>81</v>
      </c>
      <c r="BK136" s="144">
        <f>ROUND(I136*H136,2)</f>
        <v>0</v>
      </c>
      <c r="BL136" s="18" t="s">
        <v>217</v>
      </c>
      <c r="BM136" s="143" t="s">
        <v>5262</v>
      </c>
    </row>
    <row r="137" spans="2:47" s="1" customFormat="1" ht="11.25">
      <c r="B137" s="33"/>
      <c r="D137" s="145" t="s">
        <v>219</v>
      </c>
      <c r="F137" s="146" t="s">
        <v>358</v>
      </c>
      <c r="I137" s="147"/>
      <c r="L137" s="33"/>
      <c r="M137" s="148"/>
      <c r="T137" s="54"/>
      <c r="AT137" s="18" t="s">
        <v>219</v>
      </c>
      <c r="AU137" s="18" t="s">
        <v>83</v>
      </c>
    </row>
    <row r="138" spans="2:51" s="12" customFormat="1" ht="11.25">
      <c r="B138" s="149"/>
      <c r="D138" s="150" t="s">
        <v>221</v>
      </c>
      <c r="E138" s="151" t="s">
        <v>19</v>
      </c>
      <c r="F138" s="152" t="s">
        <v>5263</v>
      </c>
      <c r="H138" s="151" t="s">
        <v>19</v>
      </c>
      <c r="I138" s="153"/>
      <c r="L138" s="149"/>
      <c r="M138" s="154"/>
      <c r="T138" s="155"/>
      <c r="AT138" s="151" t="s">
        <v>221</v>
      </c>
      <c r="AU138" s="151" t="s">
        <v>83</v>
      </c>
      <c r="AV138" s="12" t="s">
        <v>81</v>
      </c>
      <c r="AW138" s="12" t="s">
        <v>34</v>
      </c>
      <c r="AX138" s="12" t="s">
        <v>74</v>
      </c>
      <c r="AY138" s="151" t="s">
        <v>210</v>
      </c>
    </row>
    <row r="139" spans="2:51" s="13" customFormat="1" ht="11.25">
      <c r="B139" s="156"/>
      <c r="D139" s="150" t="s">
        <v>221</v>
      </c>
      <c r="E139" s="157" t="s">
        <v>19</v>
      </c>
      <c r="F139" s="158" t="s">
        <v>5264</v>
      </c>
      <c r="H139" s="159">
        <v>0.209</v>
      </c>
      <c r="I139" s="160"/>
      <c r="L139" s="156"/>
      <c r="M139" s="161"/>
      <c r="T139" s="162"/>
      <c r="AT139" s="157" t="s">
        <v>221</v>
      </c>
      <c r="AU139" s="157" t="s">
        <v>83</v>
      </c>
      <c r="AV139" s="13" t="s">
        <v>83</v>
      </c>
      <c r="AW139" s="13" t="s">
        <v>34</v>
      </c>
      <c r="AX139" s="13" t="s">
        <v>81</v>
      </c>
      <c r="AY139" s="157" t="s">
        <v>210</v>
      </c>
    </row>
    <row r="140" spans="2:63" s="11" customFormat="1" ht="22.9" customHeight="1">
      <c r="B140" s="120"/>
      <c r="D140" s="121" t="s">
        <v>73</v>
      </c>
      <c r="E140" s="130" t="s">
        <v>91</v>
      </c>
      <c r="F140" s="130" t="s">
        <v>385</v>
      </c>
      <c r="I140" s="123"/>
      <c r="J140" s="131">
        <f>BK140</f>
        <v>0</v>
      </c>
      <c r="L140" s="120"/>
      <c r="M140" s="125"/>
      <c r="P140" s="126">
        <f>SUM(P141:P146)</f>
        <v>0</v>
      </c>
      <c r="R140" s="126">
        <f>SUM(R141:R146)</f>
        <v>0.13</v>
      </c>
      <c r="T140" s="127">
        <f>SUM(T141:T146)</f>
        <v>0</v>
      </c>
      <c r="AR140" s="121" t="s">
        <v>81</v>
      </c>
      <c r="AT140" s="128" t="s">
        <v>73</v>
      </c>
      <c r="AU140" s="128" t="s">
        <v>81</v>
      </c>
      <c r="AY140" s="121" t="s">
        <v>210</v>
      </c>
      <c r="BK140" s="129">
        <f>SUM(BK141:BK146)</f>
        <v>0</v>
      </c>
    </row>
    <row r="141" spans="2:65" s="1" customFormat="1" ht="16.5" customHeight="1">
      <c r="B141" s="33"/>
      <c r="C141" s="132" t="s">
        <v>292</v>
      </c>
      <c r="D141" s="132" t="s">
        <v>212</v>
      </c>
      <c r="E141" s="133" t="s">
        <v>2574</v>
      </c>
      <c r="F141" s="134" t="s">
        <v>5265</v>
      </c>
      <c r="G141" s="135" t="s">
        <v>215</v>
      </c>
      <c r="H141" s="136">
        <v>6.5</v>
      </c>
      <c r="I141" s="137"/>
      <c r="J141" s="138">
        <f>ROUND(I141*H141,2)</f>
        <v>0</v>
      </c>
      <c r="K141" s="134" t="s">
        <v>296</v>
      </c>
      <c r="L141" s="33"/>
      <c r="M141" s="139" t="s">
        <v>19</v>
      </c>
      <c r="N141" s="140" t="s">
        <v>45</v>
      </c>
      <c r="P141" s="141">
        <f>O141*H141</f>
        <v>0</v>
      </c>
      <c r="Q141" s="141">
        <v>0.02</v>
      </c>
      <c r="R141" s="141">
        <f>Q141*H141</f>
        <v>0.13</v>
      </c>
      <c r="S141" s="141">
        <v>0</v>
      </c>
      <c r="T141" s="142">
        <f>S141*H141</f>
        <v>0</v>
      </c>
      <c r="AR141" s="143" t="s">
        <v>217</v>
      </c>
      <c r="AT141" s="143" t="s">
        <v>212</v>
      </c>
      <c r="AU141" s="143" t="s">
        <v>83</v>
      </c>
      <c r="AY141" s="18" t="s">
        <v>210</v>
      </c>
      <c r="BE141" s="144">
        <f>IF(N141="základní",J141,0)</f>
        <v>0</v>
      </c>
      <c r="BF141" s="144">
        <f>IF(N141="snížená",J141,0)</f>
        <v>0</v>
      </c>
      <c r="BG141" s="144">
        <f>IF(N141="zákl. přenesená",J141,0)</f>
        <v>0</v>
      </c>
      <c r="BH141" s="144">
        <f>IF(N141="sníž. přenesená",J141,0)</f>
        <v>0</v>
      </c>
      <c r="BI141" s="144">
        <f>IF(N141="nulová",J141,0)</f>
        <v>0</v>
      </c>
      <c r="BJ141" s="18" t="s">
        <v>81</v>
      </c>
      <c r="BK141" s="144">
        <f>ROUND(I141*H141,2)</f>
        <v>0</v>
      </c>
      <c r="BL141" s="18" t="s">
        <v>217</v>
      </c>
      <c r="BM141" s="143" t="s">
        <v>5266</v>
      </c>
    </row>
    <row r="142" spans="2:51" s="12" customFormat="1" ht="11.25">
      <c r="B142" s="149"/>
      <c r="D142" s="150" t="s">
        <v>221</v>
      </c>
      <c r="E142" s="151" t="s">
        <v>19</v>
      </c>
      <c r="F142" s="152" t="s">
        <v>5267</v>
      </c>
      <c r="H142" s="151" t="s">
        <v>19</v>
      </c>
      <c r="I142" s="153"/>
      <c r="L142" s="149"/>
      <c r="M142" s="154"/>
      <c r="T142" s="155"/>
      <c r="AT142" s="151" t="s">
        <v>221</v>
      </c>
      <c r="AU142" s="151" t="s">
        <v>83</v>
      </c>
      <c r="AV142" s="12" t="s">
        <v>81</v>
      </c>
      <c r="AW142" s="12" t="s">
        <v>34</v>
      </c>
      <c r="AX142" s="12" t="s">
        <v>74</v>
      </c>
      <c r="AY142" s="151" t="s">
        <v>210</v>
      </c>
    </row>
    <row r="143" spans="2:51" s="13" customFormat="1" ht="11.25">
      <c r="B143" s="156"/>
      <c r="D143" s="150" t="s">
        <v>221</v>
      </c>
      <c r="E143" s="157" t="s">
        <v>19</v>
      </c>
      <c r="F143" s="158" t="s">
        <v>5268</v>
      </c>
      <c r="H143" s="159">
        <v>1.5</v>
      </c>
      <c r="I143" s="160"/>
      <c r="L143" s="156"/>
      <c r="M143" s="161"/>
      <c r="T143" s="162"/>
      <c r="AT143" s="157" t="s">
        <v>221</v>
      </c>
      <c r="AU143" s="157" t="s">
        <v>83</v>
      </c>
      <c r="AV143" s="13" t="s">
        <v>83</v>
      </c>
      <c r="AW143" s="13" t="s">
        <v>34</v>
      </c>
      <c r="AX143" s="13" t="s">
        <v>74</v>
      </c>
      <c r="AY143" s="157" t="s">
        <v>210</v>
      </c>
    </row>
    <row r="144" spans="2:51" s="13" customFormat="1" ht="11.25">
      <c r="B144" s="156"/>
      <c r="D144" s="150" t="s">
        <v>221</v>
      </c>
      <c r="E144" s="157" t="s">
        <v>19</v>
      </c>
      <c r="F144" s="158" t="s">
        <v>5269</v>
      </c>
      <c r="H144" s="159">
        <v>3</v>
      </c>
      <c r="I144" s="160"/>
      <c r="L144" s="156"/>
      <c r="M144" s="161"/>
      <c r="T144" s="162"/>
      <c r="AT144" s="157" t="s">
        <v>221</v>
      </c>
      <c r="AU144" s="157" t="s">
        <v>83</v>
      </c>
      <c r="AV144" s="13" t="s">
        <v>83</v>
      </c>
      <c r="AW144" s="13" t="s">
        <v>34</v>
      </c>
      <c r="AX144" s="13" t="s">
        <v>74</v>
      </c>
      <c r="AY144" s="157" t="s">
        <v>210</v>
      </c>
    </row>
    <row r="145" spans="2:51" s="13" customFormat="1" ht="11.25">
      <c r="B145" s="156"/>
      <c r="D145" s="150" t="s">
        <v>221</v>
      </c>
      <c r="E145" s="157" t="s">
        <v>19</v>
      </c>
      <c r="F145" s="158" t="s">
        <v>5270</v>
      </c>
      <c r="H145" s="159">
        <v>2</v>
      </c>
      <c r="I145" s="160"/>
      <c r="L145" s="156"/>
      <c r="M145" s="161"/>
      <c r="T145" s="162"/>
      <c r="AT145" s="157" t="s">
        <v>221</v>
      </c>
      <c r="AU145" s="157" t="s">
        <v>83</v>
      </c>
      <c r="AV145" s="13" t="s">
        <v>83</v>
      </c>
      <c r="AW145" s="13" t="s">
        <v>34</v>
      </c>
      <c r="AX145" s="13" t="s">
        <v>74</v>
      </c>
      <c r="AY145" s="157" t="s">
        <v>210</v>
      </c>
    </row>
    <row r="146" spans="2:51" s="15" customFormat="1" ht="11.25">
      <c r="B146" s="170"/>
      <c r="D146" s="150" t="s">
        <v>221</v>
      </c>
      <c r="E146" s="171" t="s">
        <v>19</v>
      </c>
      <c r="F146" s="172" t="s">
        <v>236</v>
      </c>
      <c r="H146" s="173">
        <v>6.5</v>
      </c>
      <c r="I146" s="174"/>
      <c r="L146" s="170"/>
      <c r="M146" s="175"/>
      <c r="T146" s="176"/>
      <c r="AT146" s="171" t="s">
        <v>221</v>
      </c>
      <c r="AU146" s="171" t="s">
        <v>83</v>
      </c>
      <c r="AV146" s="15" t="s">
        <v>217</v>
      </c>
      <c r="AW146" s="15" t="s">
        <v>34</v>
      </c>
      <c r="AX146" s="15" t="s">
        <v>81</v>
      </c>
      <c r="AY146" s="171" t="s">
        <v>210</v>
      </c>
    </row>
    <row r="147" spans="2:63" s="11" customFormat="1" ht="22.9" customHeight="1">
      <c r="B147" s="120"/>
      <c r="D147" s="121" t="s">
        <v>73</v>
      </c>
      <c r="E147" s="130" t="s">
        <v>276</v>
      </c>
      <c r="F147" s="130" t="s">
        <v>449</v>
      </c>
      <c r="I147" s="123"/>
      <c r="J147" s="131">
        <f>BK147</f>
        <v>0</v>
      </c>
      <c r="L147" s="120"/>
      <c r="M147" s="125"/>
      <c r="P147" s="126">
        <f>SUM(P148:P161)</f>
        <v>0</v>
      </c>
      <c r="R147" s="126">
        <f>SUM(R148:R161)</f>
        <v>0.5623526600000001</v>
      </c>
      <c r="T147" s="127">
        <f>SUM(T148:T161)</f>
        <v>0</v>
      </c>
      <c r="AR147" s="121" t="s">
        <v>81</v>
      </c>
      <c r="AT147" s="128" t="s">
        <v>73</v>
      </c>
      <c r="AU147" s="128" t="s">
        <v>81</v>
      </c>
      <c r="AY147" s="121" t="s">
        <v>210</v>
      </c>
      <c r="BK147" s="129">
        <f>SUM(BK148:BK161)</f>
        <v>0</v>
      </c>
    </row>
    <row r="148" spans="2:65" s="1" customFormat="1" ht="16.5" customHeight="1">
      <c r="B148" s="33"/>
      <c r="C148" s="132" t="s">
        <v>299</v>
      </c>
      <c r="D148" s="132" t="s">
        <v>212</v>
      </c>
      <c r="E148" s="133" t="s">
        <v>5271</v>
      </c>
      <c r="F148" s="134" t="s">
        <v>5272</v>
      </c>
      <c r="G148" s="135" t="s">
        <v>270</v>
      </c>
      <c r="H148" s="136">
        <v>1.5</v>
      </c>
      <c r="I148" s="137"/>
      <c r="J148" s="138">
        <f>ROUND(I148*H148,2)</f>
        <v>0</v>
      </c>
      <c r="K148" s="134" t="s">
        <v>296</v>
      </c>
      <c r="L148" s="33"/>
      <c r="M148" s="139" t="s">
        <v>19</v>
      </c>
      <c r="N148" s="140" t="s">
        <v>45</v>
      </c>
      <c r="P148" s="141">
        <f>O148*H148</f>
        <v>0</v>
      </c>
      <c r="Q148" s="141">
        <v>0.00571</v>
      </c>
      <c r="R148" s="141">
        <f>Q148*H148</f>
        <v>0.008565</v>
      </c>
      <c r="S148" s="141">
        <v>0</v>
      </c>
      <c r="T148" s="142">
        <f>S148*H148</f>
        <v>0</v>
      </c>
      <c r="AR148" s="143" t="s">
        <v>217</v>
      </c>
      <c r="AT148" s="143" t="s">
        <v>212</v>
      </c>
      <c r="AU148" s="143" t="s">
        <v>83</v>
      </c>
      <c r="AY148" s="18" t="s">
        <v>210</v>
      </c>
      <c r="BE148" s="144">
        <f>IF(N148="základní",J148,0)</f>
        <v>0</v>
      </c>
      <c r="BF148" s="144">
        <f>IF(N148="snížená",J148,0)</f>
        <v>0</v>
      </c>
      <c r="BG148" s="144">
        <f>IF(N148="zákl. přenesená",J148,0)</f>
        <v>0</v>
      </c>
      <c r="BH148" s="144">
        <f>IF(N148="sníž. přenesená",J148,0)</f>
        <v>0</v>
      </c>
      <c r="BI148" s="144">
        <f>IF(N148="nulová",J148,0)</f>
        <v>0</v>
      </c>
      <c r="BJ148" s="18" t="s">
        <v>81</v>
      </c>
      <c r="BK148" s="144">
        <f>ROUND(I148*H148,2)</f>
        <v>0</v>
      </c>
      <c r="BL148" s="18" t="s">
        <v>217</v>
      </c>
      <c r="BM148" s="143" t="s">
        <v>5273</v>
      </c>
    </row>
    <row r="149" spans="2:51" s="12" customFormat="1" ht="11.25">
      <c r="B149" s="149"/>
      <c r="D149" s="150" t="s">
        <v>221</v>
      </c>
      <c r="E149" s="151" t="s">
        <v>19</v>
      </c>
      <c r="F149" s="152" t="s">
        <v>5274</v>
      </c>
      <c r="H149" s="151" t="s">
        <v>19</v>
      </c>
      <c r="I149" s="153"/>
      <c r="L149" s="149"/>
      <c r="M149" s="154"/>
      <c r="T149" s="155"/>
      <c r="AT149" s="151" t="s">
        <v>221</v>
      </c>
      <c r="AU149" s="151" t="s">
        <v>83</v>
      </c>
      <c r="AV149" s="12" t="s">
        <v>81</v>
      </c>
      <c r="AW149" s="12" t="s">
        <v>34</v>
      </c>
      <c r="AX149" s="12" t="s">
        <v>74</v>
      </c>
      <c r="AY149" s="151" t="s">
        <v>210</v>
      </c>
    </row>
    <row r="150" spans="2:51" s="13" customFormat="1" ht="11.25">
      <c r="B150" s="156"/>
      <c r="D150" s="150" t="s">
        <v>221</v>
      </c>
      <c r="E150" s="157" t="s">
        <v>19</v>
      </c>
      <c r="F150" s="158" t="s">
        <v>5275</v>
      </c>
      <c r="H150" s="159">
        <v>1.5</v>
      </c>
      <c r="I150" s="160"/>
      <c r="L150" s="156"/>
      <c r="M150" s="161"/>
      <c r="T150" s="162"/>
      <c r="AT150" s="157" t="s">
        <v>221</v>
      </c>
      <c r="AU150" s="157" t="s">
        <v>83</v>
      </c>
      <c r="AV150" s="13" t="s">
        <v>83</v>
      </c>
      <c r="AW150" s="13" t="s">
        <v>34</v>
      </c>
      <c r="AX150" s="13" t="s">
        <v>81</v>
      </c>
      <c r="AY150" s="157" t="s">
        <v>210</v>
      </c>
    </row>
    <row r="151" spans="2:65" s="1" customFormat="1" ht="21.75" customHeight="1">
      <c r="B151" s="33"/>
      <c r="C151" s="132" t="s">
        <v>307</v>
      </c>
      <c r="D151" s="132" t="s">
        <v>212</v>
      </c>
      <c r="E151" s="133" t="s">
        <v>5276</v>
      </c>
      <c r="F151" s="134" t="s">
        <v>5277</v>
      </c>
      <c r="G151" s="135" t="s">
        <v>215</v>
      </c>
      <c r="H151" s="136">
        <v>0.233</v>
      </c>
      <c r="I151" s="137"/>
      <c r="J151" s="138">
        <f>ROUND(I151*H151,2)</f>
        <v>0</v>
      </c>
      <c r="K151" s="134" t="s">
        <v>216</v>
      </c>
      <c r="L151" s="33"/>
      <c r="M151" s="139" t="s">
        <v>19</v>
      </c>
      <c r="N151" s="140" t="s">
        <v>45</v>
      </c>
      <c r="P151" s="141">
        <f>O151*H151</f>
        <v>0</v>
      </c>
      <c r="Q151" s="141">
        <v>2.30102</v>
      </c>
      <c r="R151" s="141">
        <f>Q151*H151</f>
        <v>0.53613766</v>
      </c>
      <c r="S151" s="141">
        <v>0</v>
      </c>
      <c r="T151" s="142">
        <f>S151*H151</f>
        <v>0</v>
      </c>
      <c r="AR151" s="143" t="s">
        <v>217</v>
      </c>
      <c r="AT151" s="143" t="s">
        <v>212</v>
      </c>
      <c r="AU151" s="143" t="s">
        <v>83</v>
      </c>
      <c r="AY151" s="18" t="s">
        <v>210</v>
      </c>
      <c r="BE151" s="144">
        <f>IF(N151="základní",J151,0)</f>
        <v>0</v>
      </c>
      <c r="BF151" s="144">
        <f>IF(N151="snížená",J151,0)</f>
        <v>0</v>
      </c>
      <c r="BG151" s="144">
        <f>IF(N151="zákl. přenesená",J151,0)</f>
        <v>0</v>
      </c>
      <c r="BH151" s="144">
        <f>IF(N151="sníž. přenesená",J151,0)</f>
        <v>0</v>
      </c>
      <c r="BI151" s="144">
        <f>IF(N151="nulová",J151,0)</f>
        <v>0</v>
      </c>
      <c r="BJ151" s="18" t="s">
        <v>81</v>
      </c>
      <c r="BK151" s="144">
        <f>ROUND(I151*H151,2)</f>
        <v>0</v>
      </c>
      <c r="BL151" s="18" t="s">
        <v>217</v>
      </c>
      <c r="BM151" s="143" t="s">
        <v>5278</v>
      </c>
    </row>
    <row r="152" spans="2:47" s="1" customFormat="1" ht="11.25">
      <c r="B152" s="33"/>
      <c r="D152" s="145" t="s">
        <v>219</v>
      </c>
      <c r="F152" s="146" t="s">
        <v>5279</v>
      </c>
      <c r="I152" s="147"/>
      <c r="L152" s="33"/>
      <c r="M152" s="148"/>
      <c r="T152" s="54"/>
      <c r="AT152" s="18" t="s">
        <v>219</v>
      </c>
      <c r="AU152" s="18" t="s">
        <v>83</v>
      </c>
    </row>
    <row r="153" spans="2:51" s="12" customFormat="1" ht="11.25">
      <c r="B153" s="149"/>
      <c r="D153" s="150" t="s">
        <v>221</v>
      </c>
      <c r="E153" s="151" t="s">
        <v>19</v>
      </c>
      <c r="F153" s="152" t="s">
        <v>5280</v>
      </c>
      <c r="H153" s="151" t="s">
        <v>19</v>
      </c>
      <c r="I153" s="153"/>
      <c r="L153" s="149"/>
      <c r="M153" s="154"/>
      <c r="T153" s="155"/>
      <c r="AT153" s="151" t="s">
        <v>221</v>
      </c>
      <c r="AU153" s="151" t="s">
        <v>83</v>
      </c>
      <c r="AV153" s="12" t="s">
        <v>81</v>
      </c>
      <c r="AW153" s="12" t="s">
        <v>34</v>
      </c>
      <c r="AX153" s="12" t="s">
        <v>74</v>
      </c>
      <c r="AY153" s="151" t="s">
        <v>210</v>
      </c>
    </row>
    <row r="154" spans="2:51" s="13" customFormat="1" ht="11.25">
      <c r="B154" s="156"/>
      <c r="D154" s="150" t="s">
        <v>221</v>
      </c>
      <c r="E154" s="157" t="s">
        <v>19</v>
      </c>
      <c r="F154" s="158" t="s">
        <v>5281</v>
      </c>
      <c r="H154" s="159">
        <v>0.225</v>
      </c>
      <c r="I154" s="160"/>
      <c r="L154" s="156"/>
      <c r="M154" s="161"/>
      <c r="T154" s="162"/>
      <c r="AT154" s="157" t="s">
        <v>221</v>
      </c>
      <c r="AU154" s="157" t="s">
        <v>83</v>
      </c>
      <c r="AV154" s="13" t="s">
        <v>83</v>
      </c>
      <c r="AW154" s="13" t="s">
        <v>34</v>
      </c>
      <c r="AX154" s="13" t="s">
        <v>74</v>
      </c>
      <c r="AY154" s="157" t="s">
        <v>210</v>
      </c>
    </row>
    <row r="155" spans="2:51" s="13" customFormat="1" ht="11.25">
      <c r="B155" s="156"/>
      <c r="D155" s="150" t="s">
        <v>221</v>
      </c>
      <c r="E155" s="157" t="s">
        <v>19</v>
      </c>
      <c r="F155" s="158" t="s">
        <v>5282</v>
      </c>
      <c r="H155" s="159">
        <v>0.008</v>
      </c>
      <c r="I155" s="160"/>
      <c r="L155" s="156"/>
      <c r="M155" s="161"/>
      <c r="T155" s="162"/>
      <c r="AT155" s="157" t="s">
        <v>221</v>
      </c>
      <c r="AU155" s="157" t="s">
        <v>83</v>
      </c>
      <c r="AV155" s="13" t="s">
        <v>83</v>
      </c>
      <c r="AW155" s="13" t="s">
        <v>34</v>
      </c>
      <c r="AX155" s="13" t="s">
        <v>74</v>
      </c>
      <c r="AY155" s="157" t="s">
        <v>210</v>
      </c>
    </row>
    <row r="156" spans="2:51" s="15" customFormat="1" ht="11.25">
      <c r="B156" s="170"/>
      <c r="D156" s="150" t="s">
        <v>221</v>
      </c>
      <c r="E156" s="171" t="s">
        <v>19</v>
      </c>
      <c r="F156" s="172" t="s">
        <v>236</v>
      </c>
      <c r="H156" s="173">
        <v>0.233</v>
      </c>
      <c r="I156" s="174"/>
      <c r="L156" s="170"/>
      <c r="M156" s="175"/>
      <c r="T156" s="176"/>
      <c r="AT156" s="171" t="s">
        <v>221</v>
      </c>
      <c r="AU156" s="171" t="s">
        <v>83</v>
      </c>
      <c r="AV156" s="15" t="s">
        <v>217</v>
      </c>
      <c r="AW156" s="15" t="s">
        <v>34</v>
      </c>
      <c r="AX156" s="15" t="s">
        <v>81</v>
      </c>
      <c r="AY156" s="171" t="s">
        <v>210</v>
      </c>
    </row>
    <row r="157" spans="2:65" s="1" customFormat="1" ht="16.5" customHeight="1">
      <c r="B157" s="33"/>
      <c r="C157" s="132" t="s">
        <v>314</v>
      </c>
      <c r="D157" s="132" t="s">
        <v>212</v>
      </c>
      <c r="E157" s="133" t="s">
        <v>2716</v>
      </c>
      <c r="F157" s="134" t="s">
        <v>5283</v>
      </c>
      <c r="G157" s="135" t="s">
        <v>270</v>
      </c>
      <c r="H157" s="136">
        <v>1.13</v>
      </c>
      <c r="I157" s="137"/>
      <c r="J157" s="138">
        <f>ROUND(I157*H157,2)</f>
        <v>0</v>
      </c>
      <c r="K157" s="134" t="s">
        <v>296</v>
      </c>
      <c r="L157" s="33"/>
      <c r="M157" s="139" t="s">
        <v>19</v>
      </c>
      <c r="N157" s="140" t="s">
        <v>45</v>
      </c>
      <c r="P157" s="141">
        <f>O157*H157</f>
        <v>0</v>
      </c>
      <c r="Q157" s="141">
        <v>0.005</v>
      </c>
      <c r="R157" s="141">
        <f>Q157*H157</f>
        <v>0.00565</v>
      </c>
      <c r="S157" s="141">
        <v>0</v>
      </c>
      <c r="T157" s="142">
        <f>S157*H157</f>
        <v>0</v>
      </c>
      <c r="AR157" s="143" t="s">
        <v>217</v>
      </c>
      <c r="AT157" s="143" t="s">
        <v>212</v>
      </c>
      <c r="AU157" s="143" t="s">
        <v>83</v>
      </c>
      <c r="AY157" s="18" t="s">
        <v>210</v>
      </c>
      <c r="BE157" s="144">
        <f>IF(N157="základní",J157,0)</f>
        <v>0</v>
      </c>
      <c r="BF157" s="144">
        <f>IF(N157="snížená",J157,0)</f>
        <v>0</v>
      </c>
      <c r="BG157" s="144">
        <f>IF(N157="zákl. přenesená",J157,0)</f>
        <v>0</v>
      </c>
      <c r="BH157" s="144">
        <f>IF(N157="sníž. přenesená",J157,0)</f>
        <v>0</v>
      </c>
      <c r="BI157" s="144">
        <f>IF(N157="nulová",J157,0)</f>
        <v>0</v>
      </c>
      <c r="BJ157" s="18" t="s">
        <v>81</v>
      </c>
      <c r="BK157" s="144">
        <f>ROUND(I157*H157,2)</f>
        <v>0</v>
      </c>
      <c r="BL157" s="18" t="s">
        <v>217</v>
      </c>
      <c r="BM157" s="143" t="s">
        <v>5284</v>
      </c>
    </row>
    <row r="158" spans="2:51" s="13" customFormat="1" ht="11.25">
      <c r="B158" s="156"/>
      <c r="D158" s="150" t="s">
        <v>221</v>
      </c>
      <c r="E158" s="157" t="s">
        <v>19</v>
      </c>
      <c r="F158" s="158" t="s">
        <v>5285</v>
      </c>
      <c r="H158" s="159">
        <v>1.13</v>
      </c>
      <c r="I158" s="160"/>
      <c r="L158" s="156"/>
      <c r="M158" s="161"/>
      <c r="T158" s="162"/>
      <c r="AT158" s="157" t="s">
        <v>221</v>
      </c>
      <c r="AU158" s="157" t="s">
        <v>83</v>
      </c>
      <c r="AV158" s="13" t="s">
        <v>83</v>
      </c>
      <c r="AW158" s="13" t="s">
        <v>34</v>
      </c>
      <c r="AX158" s="13" t="s">
        <v>81</v>
      </c>
      <c r="AY158" s="157" t="s">
        <v>210</v>
      </c>
    </row>
    <row r="159" spans="2:65" s="1" customFormat="1" ht="16.5" customHeight="1">
      <c r="B159" s="33"/>
      <c r="C159" s="132" t="s">
        <v>332</v>
      </c>
      <c r="D159" s="132" t="s">
        <v>212</v>
      </c>
      <c r="E159" s="133" t="s">
        <v>5286</v>
      </c>
      <c r="F159" s="134" t="s">
        <v>5287</v>
      </c>
      <c r="G159" s="135" t="s">
        <v>270</v>
      </c>
      <c r="H159" s="136">
        <v>3</v>
      </c>
      <c r="I159" s="137"/>
      <c r="J159" s="138">
        <f>ROUND(I159*H159,2)</f>
        <v>0</v>
      </c>
      <c r="K159" s="134" t="s">
        <v>296</v>
      </c>
      <c r="L159" s="33"/>
      <c r="M159" s="139" t="s">
        <v>19</v>
      </c>
      <c r="N159" s="140" t="s">
        <v>45</v>
      </c>
      <c r="P159" s="141">
        <f>O159*H159</f>
        <v>0</v>
      </c>
      <c r="Q159" s="141">
        <v>0.004</v>
      </c>
      <c r="R159" s="141">
        <f>Q159*H159</f>
        <v>0.012</v>
      </c>
      <c r="S159" s="141">
        <v>0</v>
      </c>
      <c r="T159" s="142">
        <f>S159*H159</f>
        <v>0</v>
      </c>
      <c r="AR159" s="143" t="s">
        <v>217</v>
      </c>
      <c r="AT159" s="143" t="s">
        <v>212</v>
      </c>
      <c r="AU159" s="143" t="s">
        <v>83</v>
      </c>
      <c r="AY159" s="18" t="s">
        <v>210</v>
      </c>
      <c r="BE159" s="144">
        <f>IF(N159="základní",J159,0)</f>
        <v>0</v>
      </c>
      <c r="BF159" s="144">
        <f>IF(N159="snížená",J159,0)</f>
        <v>0</v>
      </c>
      <c r="BG159" s="144">
        <f>IF(N159="zákl. přenesená",J159,0)</f>
        <v>0</v>
      </c>
      <c r="BH159" s="144">
        <f>IF(N159="sníž. přenesená",J159,0)</f>
        <v>0</v>
      </c>
      <c r="BI159" s="144">
        <f>IF(N159="nulová",J159,0)</f>
        <v>0</v>
      </c>
      <c r="BJ159" s="18" t="s">
        <v>81</v>
      </c>
      <c r="BK159" s="144">
        <f>ROUND(I159*H159,2)</f>
        <v>0</v>
      </c>
      <c r="BL159" s="18" t="s">
        <v>217</v>
      </c>
      <c r="BM159" s="143" t="s">
        <v>5288</v>
      </c>
    </row>
    <row r="160" spans="2:51" s="12" customFormat="1" ht="11.25">
      <c r="B160" s="149"/>
      <c r="D160" s="150" t="s">
        <v>221</v>
      </c>
      <c r="E160" s="151" t="s">
        <v>19</v>
      </c>
      <c r="F160" s="152" t="s">
        <v>5289</v>
      </c>
      <c r="H160" s="151" t="s">
        <v>19</v>
      </c>
      <c r="I160" s="153"/>
      <c r="L160" s="149"/>
      <c r="M160" s="154"/>
      <c r="T160" s="155"/>
      <c r="AT160" s="151" t="s">
        <v>221</v>
      </c>
      <c r="AU160" s="151" t="s">
        <v>83</v>
      </c>
      <c r="AV160" s="12" t="s">
        <v>81</v>
      </c>
      <c r="AW160" s="12" t="s">
        <v>34</v>
      </c>
      <c r="AX160" s="12" t="s">
        <v>74</v>
      </c>
      <c r="AY160" s="151" t="s">
        <v>210</v>
      </c>
    </row>
    <row r="161" spans="2:51" s="13" customFormat="1" ht="11.25">
      <c r="B161" s="156"/>
      <c r="D161" s="150" t="s">
        <v>221</v>
      </c>
      <c r="E161" s="157" t="s">
        <v>19</v>
      </c>
      <c r="F161" s="158" t="s">
        <v>5290</v>
      </c>
      <c r="H161" s="159">
        <v>3</v>
      </c>
      <c r="I161" s="160"/>
      <c r="L161" s="156"/>
      <c r="M161" s="161"/>
      <c r="T161" s="162"/>
      <c r="AT161" s="157" t="s">
        <v>221</v>
      </c>
      <c r="AU161" s="157" t="s">
        <v>83</v>
      </c>
      <c r="AV161" s="13" t="s">
        <v>83</v>
      </c>
      <c r="AW161" s="13" t="s">
        <v>34</v>
      </c>
      <c r="AX161" s="13" t="s">
        <v>81</v>
      </c>
      <c r="AY161" s="157" t="s">
        <v>210</v>
      </c>
    </row>
    <row r="162" spans="2:63" s="11" customFormat="1" ht="22.9" customHeight="1">
      <c r="B162" s="120"/>
      <c r="D162" s="121" t="s">
        <v>73</v>
      </c>
      <c r="E162" s="130" t="s">
        <v>292</v>
      </c>
      <c r="F162" s="130" t="s">
        <v>455</v>
      </c>
      <c r="I162" s="123"/>
      <c r="J162" s="131">
        <f>BK162</f>
        <v>0</v>
      </c>
      <c r="L162" s="120"/>
      <c r="M162" s="125"/>
      <c r="P162" s="126">
        <f>SUM(P163:P183)</f>
        <v>0</v>
      </c>
      <c r="R162" s="126">
        <f>SUM(R163:R183)</f>
        <v>0</v>
      </c>
      <c r="T162" s="127">
        <f>SUM(T163:T183)</f>
        <v>0.42</v>
      </c>
      <c r="AR162" s="121" t="s">
        <v>81</v>
      </c>
      <c r="AT162" s="128" t="s">
        <v>73</v>
      </c>
      <c r="AU162" s="128" t="s">
        <v>81</v>
      </c>
      <c r="AY162" s="121" t="s">
        <v>210</v>
      </c>
      <c r="BK162" s="129">
        <f>SUM(BK163:BK183)</f>
        <v>0</v>
      </c>
    </row>
    <row r="163" spans="2:65" s="1" customFormat="1" ht="24.2" customHeight="1">
      <c r="B163" s="33"/>
      <c r="C163" s="132" t="s">
        <v>349</v>
      </c>
      <c r="D163" s="132" t="s">
        <v>212</v>
      </c>
      <c r="E163" s="133" t="s">
        <v>5291</v>
      </c>
      <c r="F163" s="134" t="s">
        <v>5292</v>
      </c>
      <c r="G163" s="135" t="s">
        <v>270</v>
      </c>
      <c r="H163" s="136">
        <v>379.2</v>
      </c>
      <c r="I163" s="137"/>
      <c r="J163" s="138">
        <f>ROUND(I163*H163,2)</f>
        <v>0</v>
      </c>
      <c r="K163" s="134" t="s">
        <v>216</v>
      </c>
      <c r="L163" s="33"/>
      <c r="M163" s="139" t="s">
        <v>19</v>
      </c>
      <c r="N163" s="140" t="s">
        <v>45</v>
      </c>
      <c r="P163" s="141">
        <f>O163*H163</f>
        <v>0</v>
      </c>
      <c r="Q163" s="141">
        <v>0</v>
      </c>
      <c r="R163" s="141">
        <f>Q163*H163</f>
        <v>0</v>
      </c>
      <c r="S163" s="141">
        <v>0</v>
      </c>
      <c r="T163" s="142">
        <f>S163*H163</f>
        <v>0</v>
      </c>
      <c r="AR163" s="143" t="s">
        <v>217</v>
      </c>
      <c r="AT163" s="143" t="s">
        <v>212</v>
      </c>
      <c r="AU163" s="143" t="s">
        <v>83</v>
      </c>
      <c r="AY163" s="18" t="s">
        <v>210</v>
      </c>
      <c r="BE163" s="144">
        <f>IF(N163="základní",J163,0)</f>
        <v>0</v>
      </c>
      <c r="BF163" s="144">
        <f>IF(N163="snížená",J163,0)</f>
        <v>0</v>
      </c>
      <c r="BG163" s="144">
        <f>IF(N163="zákl. přenesená",J163,0)</f>
        <v>0</v>
      </c>
      <c r="BH163" s="144">
        <f>IF(N163="sníž. přenesená",J163,0)</f>
        <v>0</v>
      </c>
      <c r="BI163" s="144">
        <f>IF(N163="nulová",J163,0)</f>
        <v>0</v>
      </c>
      <c r="BJ163" s="18" t="s">
        <v>81</v>
      </c>
      <c r="BK163" s="144">
        <f>ROUND(I163*H163,2)</f>
        <v>0</v>
      </c>
      <c r="BL163" s="18" t="s">
        <v>217</v>
      </c>
      <c r="BM163" s="143" t="s">
        <v>5293</v>
      </c>
    </row>
    <row r="164" spans="2:47" s="1" customFormat="1" ht="11.25">
      <c r="B164" s="33"/>
      <c r="D164" s="145" t="s">
        <v>219</v>
      </c>
      <c r="F164" s="146" t="s">
        <v>5294</v>
      </c>
      <c r="I164" s="147"/>
      <c r="L164" s="33"/>
      <c r="M164" s="148"/>
      <c r="T164" s="54"/>
      <c r="AT164" s="18" t="s">
        <v>219</v>
      </c>
      <c r="AU164" s="18" t="s">
        <v>83</v>
      </c>
    </row>
    <row r="165" spans="2:51" s="12" customFormat="1" ht="11.25">
      <c r="B165" s="149"/>
      <c r="D165" s="150" t="s">
        <v>221</v>
      </c>
      <c r="E165" s="151" t="s">
        <v>19</v>
      </c>
      <c r="F165" s="152" t="s">
        <v>5295</v>
      </c>
      <c r="H165" s="151" t="s">
        <v>19</v>
      </c>
      <c r="I165" s="153"/>
      <c r="L165" s="149"/>
      <c r="M165" s="154"/>
      <c r="T165" s="155"/>
      <c r="AT165" s="151" t="s">
        <v>221</v>
      </c>
      <c r="AU165" s="151" t="s">
        <v>83</v>
      </c>
      <c r="AV165" s="12" t="s">
        <v>81</v>
      </c>
      <c r="AW165" s="12" t="s">
        <v>34</v>
      </c>
      <c r="AX165" s="12" t="s">
        <v>74</v>
      </c>
      <c r="AY165" s="151" t="s">
        <v>210</v>
      </c>
    </row>
    <row r="166" spans="2:51" s="13" customFormat="1" ht="11.25">
      <c r="B166" s="156"/>
      <c r="D166" s="150" t="s">
        <v>221</v>
      </c>
      <c r="E166" s="157" t="s">
        <v>19</v>
      </c>
      <c r="F166" s="158" t="s">
        <v>5296</v>
      </c>
      <c r="H166" s="159">
        <v>379.2</v>
      </c>
      <c r="I166" s="160"/>
      <c r="L166" s="156"/>
      <c r="M166" s="161"/>
      <c r="T166" s="162"/>
      <c r="AT166" s="157" t="s">
        <v>221</v>
      </c>
      <c r="AU166" s="157" t="s">
        <v>83</v>
      </c>
      <c r="AV166" s="13" t="s">
        <v>83</v>
      </c>
      <c r="AW166" s="13" t="s">
        <v>34</v>
      </c>
      <c r="AX166" s="13" t="s">
        <v>81</v>
      </c>
      <c r="AY166" s="157" t="s">
        <v>210</v>
      </c>
    </row>
    <row r="167" spans="2:65" s="1" customFormat="1" ht="24.2" customHeight="1">
      <c r="B167" s="33"/>
      <c r="C167" s="132" t="s">
        <v>8</v>
      </c>
      <c r="D167" s="132" t="s">
        <v>212</v>
      </c>
      <c r="E167" s="133" t="s">
        <v>5297</v>
      </c>
      <c r="F167" s="134" t="s">
        <v>5298</v>
      </c>
      <c r="G167" s="135" t="s">
        <v>270</v>
      </c>
      <c r="H167" s="136">
        <v>22752</v>
      </c>
      <c r="I167" s="137"/>
      <c r="J167" s="138">
        <f>ROUND(I167*H167,2)</f>
        <v>0</v>
      </c>
      <c r="K167" s="134" t="s">
        <v>216</v>
      </c>
      <c r="L167" s="33"/>
      <c r="M167" s="139" t="s">
        <v>19</v>
      </c>
      <c r="N167" s="140" t="s">
        <v>45</v>
      </c>
      <c r="P167" s="141">
        <f>O167*H167</f>
        <v>0</v>
      </c>
      <c r="Q167" s="141">
        <v>0</v>
      </c>
      <c r="R167" s="141">
        <f>Q167*H167</f>
        <v>0</v>
      </c>
      <c r="S167" s="141">
        <v>0</v>
      </c>
      <c r="T167" s="142">
        <f>S167*H167</f>
        <v>0</v>
      </c>
      <c r="AR167" s="143" t="s">
        <v>217</v>
      </c>
      <c r="AT167" s="143" t="s">
        <v>212</v>
      </c>
      <c r="AU167" s="143" t="s">
        <v>83</v>
      </c>
      <c r="AY167" s="18" t="s">
        <v>210</v>
      </c>
      <c r="BE167" s="144">
        <f>IF(N167="základní",J167,0)</f>
        <v>0</v>
      </c>
      <c r="BF167" s="144">
        <f>IF(N167="snížená",J167,0)</f>
        <v>0</v>
      </c>
      <c r="BG167" s="144">
        <f>IF(N167="zákl. přenesená",J167,0)</f>
        <v>0</v>
      </c>
      <c r="BH167" s="144">
        <f>IF(N167="sníž. přenesená",J167,0)</f>
        <v>0</v>
      </c>
      <c r="BI167" s="144">
        <f>IF(N167="nulová",J167,0)</f>
        <v>0</v>
      </c>
      <c r="BJ167" s="18" t="s">
        <v>81</v>
      </c>
      <c r="BK167" s="144">
        <f>ROUND(I167*H167,2)</f>
        <v>0</v>
      </c>
      <c r="BL167" s="18" t="s">
        <v>217</v>
      </c>
      <c r="BM167" s="143" t="s">
        <v>5299</v>
      </c>
    </row>
    <row r="168" spans="2:47" s="1" customFormat="1" ht="11.25">
      <c r="B168" s="33"/>
      <c r="D168" s="145" t="s">
        <v>219</v>
      </c>
      <c r="F168" s="146" t="s">
        <v>5300</v>
      </c>
      <c r="I168" s="147"/>
      <c r="L168" s="33"/>
      <c r="M168" s="148"/>
      <c r="T168" s="54"/>
      <c r="AT168" s="18" t="s">
        <v>219</v>
      </c>
      <c r="AU168" s="18" t="s">
        <v>83</v>
      </c>
    </row>
    <row r="169" spans="2:51" s="12" customFormat="1" ht="11.25">
      <c r="B169" s="149"/>
      <c r="D169" s="150" t="s">
        <v>221</v>
      </c>
      <c r="E169" s="151" t="s">
        <v>19</v>
      </c>
      <c r="F169" s="152" t="s">
        <v>5301</v>
      </c>
      <c r="H169" s="151" t="s">
        <v>19</v>
      </c>
      <c r="I169" s="153"/>
      <c r="L169" s="149"/>
      <c r="M169" s="154"/>
      <c r="T169" s="155"/>
      <c r="AT169" s="151" t="s">
        <v>221</v>
      </c>
      <c r="AU169" s="151" t="s">
        <v>83</v>
      </c>
      <c r="AV169" s="12" t="s">
        <v>81</v>
      </c>
      <c r="AW169" s="12" t="s">
        <v>34</v>
      </c>
      <c r="AX169" s="12" t="s">
        <v>74</v>
      </c>
      <c r="AY169" s="151" t="s">
        <v>210</v>
      </c>
    </row>
    <row r="170" spans="2:51" s="13" customFormat="1" ht="11.25">
      <c r="B170" s="156"/>
      <c r="D170" s="150" t="s">
        <v>221</v>
      </c>
      <c r="E170" s="157" t="s">
        <v>19</v>
      </c>
      <c r="F170" s="158" t="s">
        <v>5302</v>
      </c>
      <c r="H170" s="159">
        <v>22752</v>
      </c>
      <c r="I170" s="160"/>
      <c r="L170" s="156"/>
      <c r="M170" s="161"/>
      <c r="T170" s="162"/>
      <c r="AT170" s="157" t="s">
        <v>221</v>
      </c>
      <c r="AU170" s="157" t="s">
        <v>83</v>
      </c>
      <c r="AV170" s="13" t="s">
        <v>83</v>
      </c>
      <c r="AW170" s="13" t="s">
        <v>34</v>
      </c>
      <c r="AX170" s="13" t="s">
        <v>81</v>
      </c>
      <c r="AY170" s="157" t="s">
        <v>210</v>
      </c>
    </row>
    <row r="171" spans="2:65" s="1" customFormat="1" ht="24.2" customHeight="1">
      <c r="B171" s="33"/>
      <c r="C171" s="132" t="s">
        <v>368</v>
      </c>
      <c r="D171" s="132" t="s">
        <v>212</v>
      </c>
      <c r="E171" s="133" t="s">
        <v>5303</v>
      </c>
      <c r="F171" s="134" t="s">
        <v>5304</v>
      </c>
      <c r="G171" s="135" t="s">
        <v>270</v>
      </c>
      <c r="H171" s="136">
        <v>379.2</v>
      </c>
      <c r="I171" s="137"/>
      <c r="J171" s="138">
        <f>ROUND(I171*H171,2)</f>
        <v>0</v>
      </c>
      <c r="K171" s="134" t="s">
        <v>216</v>
      </c>
      <c r="L171" s="33"/>
      <c r="M171" s="139" t="s">
        <v>19</v>
      </c>
      <c r="N171" s="140" t="s">
        <v>45</v>
      </c>
      <c r="P171" s="141">
        <f>O171*H171</f>
        <v>0</v>
      </c>
      <c r="Q171" s="141">
        <v>0</v>
      </c>
      <c r="R171" s="141">
        <f>Q171*H171</f>
        <v>0</v>
      </c>
      <c r="S171" s="141">
        <v>0</v>
      </c>
      <c r="T171" s="142">
        <f>S171*H171</f>
        <v>0</v>
      </c>
      <c r="AR171" s="143" t="s">
        <v>217</v>
      </c>
      <c r="AT171" s="143" t="s">
        <v>212</v>
      </c>
      <c r="AU171" s="143" t="s">
        <v>83</v>
      </c>
      <c r="AY171" s="18" t="s">
        <v>210</v>
      </c>
      <c r="BE171" s="144">
        <f>IF(N171="základní",J171,0)</f>
        <v>0</v>
      </c>
      <c r="BF171" s="144">
        <f>IF(N171="snížená",J171,0)</f>
        <v>0</v>
      </c>
      <c r="BG171" s="144">
        <f>IF(N171="zákl. přenesená",J171,0)</f>
        <v>0</v>
      </c>
      <c r="BH171" s="144">
        <f>IF(N171="sníž. přenesená",J171,0)</f>
        <v>0</v>
      </c>
      <c r="BI171" s="144">
        <f>IF(N171="nulová",J171,0)</f>
        <v>0</v>
      </c>
      <c r="BJ171" s="18" t="s">
        <v>81</v>
      </c>
      <c r="BK171" s="144">
        <f>ROUND(I171*H171,2)</f>
        <v>0</v>
      </c>
      <c r="BL171" s="18" t="s">
        <v>217</v>
      </c>
      <c r="BM171" s="143" t="s">
        <v>5305</v>
      </c>
    </row>
    <row r="172" spans="2:47" s="1" customFormat="1" ht="11.25">
      <c r="B172" s="33"/>
      <c r="D172" s="145" t="s">
        <v>219</v>
      </c>
      <c r="F172" s="146" t="s">
        <v>5306</v>
      </c>
      <c r="I172" s="147"/>
      <c r="L172" s="33"/>
      <c r="M172" s="148"/>
      <c r="T172" s="54"/>
      <c r="AT172" s="18" t="s">
        <v>219</v>
      </c>
      <c r="AU172" s="18" t="s">
        <v>83</v>
      </c>
    </row>
    <row r="173" spans="2:65" s="1" customFormat="1" ht="16.5" customHeight="1">
      <c r="B173" s="33"/>
      <c r="C173" s="132" t="s">
        <v>374</v>
      </c>
      <c r="D173" s="132" t="s">
        <v>212</v>
      </c>
      <c r="E173" s="133" t="s">
        <v>4982</v>
      </c>
      <c r="F173" s="134" t="s">
        <v>4983</v>
      </c>
      <c r="G173" s="135" t="s">
        <v>270</v>
      </c>
      <c r="H173" s="136">
        <v>379.2</v>
      </c>
      <c r="I173" s="137"/>
      <c r="J173" s="138">
        <f>ROUND(I173*H173,2)</f>
        <v>0</v>
      </c>
      <c r="K173" s="134" t="s">
        <v>216</v>
      </c>
      <c r="L173" s="33"/>
      <c r="M173" s="139" t="s">
        <v>19</v>
      </c>
      <c r="N173" s="140" t="s">
        <v>45</v>
      </c>
      <c r="P173" s="141">
        <f>O173*H173</f>
        <v>0</v>
      </c>
      <c r="Q173" s="141">
        <v>0</v>
      </c>
      <c r="R173" s="141">
        <f>Q173*H173</f>
        <v>0</v>
      </c>
      <c r="S173" s="141">
        <v>0</v>
      </c>
      <c r="T173" s="142">
        <f>S173*H173</f>
        <v>0</v>
      </c>
      <c r="AR173" s="143" t="s">
        <v>217</v>
      </c>
      <c r="AT173" s="143" t="s">
        <v>212</v>
      </c>
      <c r="AU173" s="143" t="s">
        <v>83</v>
      </c>
      <c r="AY173" s="18" t="s">
        <v>210</v>
      </c>
      <c r="BE173" s="144">
        <f>IF(N173="základní",J173,0)</f>
        <v>0</v>
      </c>
      <c r="BF173" s="144">
        <f>IF(N173="snížená",J173,0)</f>
        <v>0</v>
      </c>
      <c r="BG173" s="144">
        <f>IF(N173="zákl. přenesená",J173,0)</f>
        <v>0</v>
      </c>
      <c r="BH173" s="144">
        <f>IF(N173="sníž. přenesená",J173,0)</f>
        <v>0</v>
      </c>
      <c r="BI173" s="144">
        <f>IF(N173="nulová",J173,0)</f>
        <v>0</v>
      </c>
      <c r="BJ173" s="18" t="s">
        <v>81</v>
      </c>
      <c r="BK173" s="144">
        <f>ROUND(I173*H173,2)</f>
        <v>0</v>
      </c>
      <c r="BL173" s="18" t="s">
        <v>217</v>
      </c>
      <c r="BM173" s="143" t="s">
        <v>5307</v>
      </c>
    </row>
    <row r="174" spans="2:47" s="1" customFormat="1" ht="11.25">
      <c r="B174" s="33"/>
      <c r="D174" s="145" t="s">
        <v>219</v>
      </c>
      <c r="F174" s="146" t="s">
        <v>4985</v>
      </c>
      <c r="I174" s="147"/>
      <c r="L174" s="33"/>
      <c r="M174" s="148"/>
      <c r="T174" s="54"/>
      <c r="AT174" s="18" t="s">
        <v>219</v>
      </c>
      <c r="AU174" s="18" t="s">
        <v>83</v>
      </c>
    </row>
    <row r="175" spans="2:65" s="1" customFormat="1" ht="16.5" customHeight="1">
      <c r="B175" s="33"/>
      <c r="C175" s="132" t="s">
        <v>386</v>
      </c>
      <c r="D175" s="132" t="s">
        <v>212</v>
      </c>
      <c r="E175" s="133" t="s">
        <v>4986</v>
      </c>
      <c r="F175" s="134" t="s">
        <v>4987</v>
      </c>
      <c r="G175" s="135" t="s">
        <v>270</v>
      </c>
      <c r="H175" s="136">
        <v>22752</v>
      </c>
      <c r="I175" s="137"/>
      <c r="J175" s="138">
        <f>ROUND(I175*H175,2)</f>
        <v>0</v>
      </c>
      <c r="K175" s="134" t="s">
        <v>216</v>
      </c>
      <c r="L175" s="33"/>
      <c r="M175" s="139" t="s">
        <v>19</v>
      </c>
      <c r="N175" s="140" t="s">
        <v>45</v>
      </c>
      <c r="P175" s="141">
        <f>O175*H175</f>
        <v>0</v>
      </c>
      <c r="Q175" s="141">
        <v>0</v>
      </c>
      <c r="R175" s="141">
        <f>Q175*H175</f>
        <v>0</v>
      </c>
      <c r="S175" s="141">
        <v>0</v>
      </c>
      <c r="T175" s="142">
        <f>S175*H175</f>
        <v>0</v>
      </c>
      <c r="AR175" s="143" t="s">
        <v>217</v>
      </c>
      <c r="AT175" s="143" t="s">
        <v>212</v>
      </c>
      <c r="AU175" s="143" t="s">
        <v>83</v>
      </c>
      <c r="AY175" s="18" t="s">
        <v>210</v>
      </c>
      <c r="BE175" s="144">
        <f>IF(N175="základní",J175,0)</f>
        <v>0</v>
      </c>
      <c r="BF175" s="144">
        <f>IF(N175="snížená",J175,0)</f>
        <v>0</v>
      </c>
      <c r="BG175" s="144">
        <f>IF(N175="zákl. přenesená",J175,0)</f>
        <v>0</v>
      </c>
      <c r="BH175" s="144">
        <f>IF(N175="sníž. přenesená",J175,0)</f>
        <v>0</v>
      </c>
      <c r="BI175" s="144">
        <f>IF(N175="nulová",J175,0)</f>
        <v>0</v>
      </c>
      <c r="BJ175" s="18" t="s">
        <v>81</v>
      </c>
      <c r="BK175" s="144">
        <f>ROUND(I175*H175,2)</f>
        <v>0</v>
      </c>
      <c r="BL175" s="18" t="s">
        <v>217</v>
      </c>
      <c r="BM175" s="143" t="s">
        <v>5308</v>
      </c>
    </row>
    <row r="176" spans="2:47" s="1" customFormat="1" ht="11.25">
      <c r="B176" s="33"/>
      <c r="D176" s="145" t="s">
        <v>219</v>
      </c>
      <c r="F176" s="146" t="s">
        <v>4989</v>
      </c>
      <c r="I176" s="147"/>
      <c r="L176" s="33"/>
      <c r="M176" s="148"/>
      <c r="T176" s="54"/>
      <c r="AT176" s="18" t="s">
        <v>219</v>
      </c>
      <c r="AU176" s="18" t="s">
        <v>83</v>
      </c>
    </row>
    <row r="177" spans="2:65" s="1" customFormat="1" ht="16.5" customHeight="1">
      <c r="B177" s="33"/>
      <c r="C177" s="132" t="s">
        <v>399</v>
      </c>
      <c r="D177" s="132" t="s">
        <v>212</v>
      </c>
      <c r="E177" s="133" t="s">
        <v>4990</v>
      </c>
      <c r="F177" s="134" t="s">
        <v>4991</v>
      </c>
      <c r="G177" s="135" t="s">
        <v>270</v>
      </c>
      <c r="H177" s="136">
        <v>379.2</v>
      </c>
      <c r="I177" s="137"/>
      <c r="J177" s="138">
        <f>ROUND(I177*H177,2)</f>
        <v>0</v>
      </c>
      <c r="K177" s="134" t="s">
        <v>216</v>
      </c>
      <c r="L177" s="33"/>
      <c r="M177" s="139" t="s">
        <v>19</v>
      </c>
      <c r="N177" s="140" t="s">
        <v>45</v>
      </c>
      <c r="P177" s="141">
        <f>O177*H177</f>
        <v>0</v>
      </c>
      <c r="Q177" s="141">
        <v>0</v>
      </c>
      <c r="R177" s="141">
        <f>Q177*H177</f>
        <v>0</v>
      </c>
      <c r="S177" s="141">
        <v>0</v>
      </c>
      <c r="T177" s="142">
        <f>S177*H177</f>
        <v>0</v>
      </c>
      <c r="AR177" s="143" t="s">
        <v>217</v>
      </c>
      <c r="AT177" s="143" t="s">
        <v>212</v>
      </c>
      <c r="AU177" s="143" t="s">
        <v>83</v>
      </c>
      <c r="AY177" s="18" t="s">
        <v>210</v>
      </c>
      <c r="BE177" s="144">
        <f>IF(N177="základní",J177,0)</f>
        <v>0</v>
      </c>
      <c r="BF177" s="144">
        <f>IF(N177="snížená",J177,0)</f>
        <v>0</v>
      </c>
      <c r="BG177" s="144">
        <f>IF(N177="zákl. přenesená",J177,0)</f>
        <v>0</v>
      </c>
      <c r="BH177" s="144">
        <f>IF(N177="sníž. přenesená",J177,0)</f>
        <v>0</v>
      </c>
      <c r="BI177" s="144">
        <f>IF(N177="nulová",J177,0)</f>
        <v>0</v>
      </c>
      <c r="BJ177" s="18" t="s">
        <v>81</v>
      </c>
      <c r="BK177" s="144">
        <f>ROUND(I177*H177,2)</f>
        <v>0</v>
      </c>
      <c r="BL177" s="18" t="s">
        <v>217</v>
      </c>
      <c r="BM177" s="143" t="s">
        <v>5309</v>
      </c>
    </row>
    <row r="178" spans="2:47" s="1" customFormat="1" ht="11.25">
      <c r="B178" s="33"/>
      <c r="D178" s="145" t="s">
        <v>219</v>
      </c>
      <c r="F178" s="146" t="s">
        <v>4993</v>
      </c>
      <c r="I178" s="147"/>
      <c r="L178" s="33"/>
      <c r="M178" s="148"/>
      <c r="T178" s="54"/>
      <c r="AT178" s="18" t="s">
        <v>219</v>
      </c>
      <c r="AU178" s="18" t="s">
        <v>83</v>
      </c>
    </row>
    <row r="179" spans="2:65" s="1" customFormat="1" ht="21.75" customHeight="1">
      <c r="B179" s="33"/>
      <c r="C179" s="132" t="s">
        <v>406</v>
      </c>
      <c r="D179" s="132" t="s">
        <v>212</v>
      </c>
      <c r="E179" s="133" t="s">
        <v>5310</v>
      </c>
      <c r="F179" s="134" t="s">
        <v>5311</v>
      </c>
      <c r="G179" s="135" t="s">
        <v>215</v>
      </c>
      <c r="H179" s="136">
        <v>0.3</v>
      </c>
      <c r="I179" s="137"/>
      <c r="J179" s="138">
        <f>ROUND(I179*H179,2)</f>
        <v>0</v>
      </c>
      <c r="K179" s="134" t="s">
        <v>216</v>
      </c>
      <c r="L179" s="33"/>
      <c r="M179" s="139" t="s">
        <v>19</v>
      </c>
      <c r="N179" s="140" t="s">
        <v>45</v>
      </c>
      <c r="P179" s="141">
        <f>O179*H179</f>
        <v>0</v>
      </c>
      <c r="Q179" s="141">
        <v>0</v>
      </c>
      <c r="R179" s="141">
        <f>Q179*H179</f>
        <v>0</v>
      </c>
      <c r="S179" s="141">
        <v>1.4</v>
      </c>
      <c r="T179" s="142">
        <f>S179*H179</f>
        <v>0.42</v>
      </c>
      <c r="AR179" s="143" t="s">
        <v>217</v>
      </c>
      <c r="AT179" s="143" t="s">
        <v>212</v>
      </c>
      <c r="AU179" s="143" t="s">
        <v>83</v>
      </c>
      <c r="AY179" s="18" t="s">
        <v>210</v>
      </c>
      <c r="BE179" s="144">
        <f>IF(N179="základní",J179,0)</f>
        <v>0</v>
      </c>
      <c r="BF179" s="144">
        <f>IF(N179="snížená",J179,0)</f>
        <v>0</v>
      </c>
      <c r="BG179" s="144">
        <f>IF(N179="zákl. přenesená",J179,0)</f>
        <v>0</v>
      </c>
      <c r="BH179" s="144">
        <f>IF(N179="sníž. přenesená",J179,0)</f>
        <v>0</v>
      </c>
      <c r="BI179" s="144">
        <f>IF(N179="nulová",J179,0)</f>
        <v>0</v>
      </c>
      <c r="BJ179" s="18" t="s">
        <v>81</v>
      </c>
      <c r="BK179" s="144">
        <f>ROUND(I179*H179,2)</f>
        <v>0</v>
      </c>
      <c r="BL179" s="18" t="s">
        <v>217</v>
      </c>
      <c r="BM179" s="143" t="s">
        <v>5312</v>
      </c>
    </row>
    <row r="180" spans="2:47" s="1" customFormat="1" ht="11.25">
      <c r="B180" s="33"/>
      <c r="D180" s="145" t="s">
        <v>219</v>
      </c>
      <c r="F180" s="146" t="s">
        <v>5313</v>
      </c>
      <c r="I180" s="147"/>
      <c r="L180" s="33"/>
      <c r="M180" s="148"/>
      <c r="T180" s="54"/>
      <c r="AT180" s="18" t="s">
        <v>219</v>
      </c>
      <c r="AU180" s="18" t="s">
        <v>83</v>
      </c>
    </row>
    <row r="181" spans="2:51" s="12" customFormat="1" ht="11.25">
      <c r="B181" s="149"/>
      <c r="D181" s="150" t="s">
        <v>221</v>
      </c>
      <c r="E181" s="151" t="s">
        <v>19</v>
      </c>
      <c r="F181" s="152" t="s">
        <v>5314</v>
      </c>
      <c r="H181" s="151" t="s">
        <v>19</v>
      </c>
      <c r="I181" s="153"/>
      <c r="L181" s="149"/>
      <c r="M181" s="154"/>
      <c r="T181" s="155"/>
      <c r="AT181" s="151" t="s">
        <v>221</v>
      </c>
      <c r="AU181" s="151" t="s">
        <v>83</v>
      </c>
      <c r="AV181" s="12" t="s">
        <v>81</v>
      </c>
      <c r="AW181" s="12" t="s">
        <v>34</v>
      </c>
      <c r="AX181" s="12" t="s">
        <v>74</v>
      </c>
      <c r="AY181" s="151" t="s">
        <v>210</v>
      </c>
    </row>
    <row r="182" spans="2:51" s="12" customFormat="1" ht="11.25">
      <c r="B182" s="149"/>
      <c r="D182" s="150" t="s">
        <v>221</v>
      </c>
      <c r="E182" s="151" t="s">
        <v>19</v>
      </c>
      <c r="F182" s="152" t="s">
        <v>5267</v>
      </c>
      <c r="H182" s="151" t="s">
        <v>19</v>
      </c>
      <c r="I182" s="153"/>
      <c r="L182" s="149"/>
      <c r="M182" s="154"/>
      <c r="T182" s="155"/>
      <c r="AT182" s="151" t="s">
        <v>221</v>
      </c>
      <c r="AU182" s="151" t="s">
        <v>83</v>
      </c>
      <c r="AV182" s="12" t="s">
        <v>81</v>
      </c>
      <c r="AW182" s="12" t="s">
        <v>34</v>
      </c>
      <c r="AX182" s="12" t="s">
        <v>74</v>
      </c>
      <c r="AY182" s="151" t="s">
        <v>210</v>
      </c>
    </row>
    <row r="183" spans="2:51" s="13" customFormat="1" ht="11.25">
      <c r="B183" s="156"/>
      <c r="D183" s="150" t="s">
        <v>221</v>
      </c>
      <c r="E183" s="157" t="s">
        <v>19</v>
      </c>
      <c r="F183" s="158" t="s">
        <v>5315</v>
      </c>
      <c r="H183" s="159">
        <v>0.3</v>
      </c>
      <c r="I183" s="160"/>
      <c r="L183" s="156"/>
      <c r="M183" s="161"/>
      <c r="T183" s="162"/>
      <c r="AT183" s="157" t="s">
        <v>221</v>
      </c>
      <c r="AU183" s="157" t="s">
        <v>83</v>
      </c>
      <c r="AV183" s="13" t="s">
        <v>83</v>
      </c>
      <c r="AW183" s="13" t="s">
        <v>34</v>
      </c>
      <c r="AX183" s="13" t="s">
        <v>81</v>
      </c>
      <c r="AY183" s="157" t="s">
        <v>210</v>
      </c>
    </row>
    <row r="184" spans="2:63" s="11" customFormat="1" ht="22.9" customHeight="1">
      <c r="B184" s="120"/>
      <c r="D184" s="121" t="s">
        <v>73</v>
      </c>
      <c r="E184" s="130" t="s">
        <v>877</v>
      </c>
      <c r="F184" s="130" t="s">
        <v>878</v>
      </c>
      <c r="I184" s="123"/>
      <c r="J184" s="131">
        <f>BK184</f>
        <v>0</v>
      </c>
      <c r="L184" s="120"/>
      <c r="M184" s="125"/>
      <c r="P184" s="126">
        <f>SUM(P185:P222)</f>
        <v>0</v>
      </c>
      <c r="R184" s="126">
        <f>SUM(R185:R222)</f>
        <v>0</v>
      </c>
      <c r="T184" s="127">
        <f>SUM(T185:T222)</f>
        <v>0</v>
      </c>
      <c r="AR184" s="121" t="s">
        <v>81</v>
      </c>
      <c r="AT184" s="128" t="s">
        <v>73</v>
      </c>
      <c r="AU184" s="128" t="s">
        <v>81</v>
      </c>
      <c r="AY184" s="121" t="s">
        <v>210</v>
      </c>
      <c r="BK184" s="129">
        <f>SUM(BK185:BK222)</f>
        <v>0</v>
      </c>
    </row>
    <row r="185" spans="2:65" s="1" customFormat="1" ht="16.5" customHeight="1">
      <c r="B185" s="33"/>
      <c r="C185" s="132" t="s">
        <v>7</v>
      </c>
      <c r="D185" s="132" t="s">
        <v>212</v>
      </c>
      <c r="E185" s="133" t="s">
        <v>5316</v>
      </c>
      <c r="F185" s="134" t="s">
        <v>5317</v>
      </c>
      <c r="G185" s="135" t="s">
        <v>417</v>
      </c>
      <c r="H185" s="136">
        <v>10.83</v>
      </c>
      <c r="I185" s="137"/>
      <c r="J185" s="138">
        <f>ROUND(I185*H185,2)</f>
        <v>0</v>
      </c>
      <c r="K185" s="134" t="s">
        <v>216</v>
      </c>
      <c r="L185" s="33"/>
      <c r="M185" s="139" t="s">
        <v>19</v>
      </c>
      <c r="N185" s="140" t="s">
        <v>45</v>
      </c>
      <c r="P185" s="141">
        <f>O185*H185</f>
        <v>0</v>
      </c>
      <c r="Q185" s="141">
        <v>0</v>
      </c>
      <c r="R185" s="141">
        <f>Q185*H185</f>
        <v>0</v>
      </c>
      <c r="S185" s="141">
        <v>0</v>
      </c>
      <c r="T185" s="142">
        <f>S185*H185</f>
        <v>0</v>
      </c>
      <c r="AR185" s="143" t="s">
        <v>217</v>
      </c>
      <c r="AT185" s="143" t="s">
        <v>212</v>
      </c>
      <c r="AU185" s="143" t="s">
        <v>83</v>
      </c>
      <c r="AY185" s="18" t="s">
        <v>210</v>
      </c>
      <c r="BE185" s="144">
        <f>IF(N185="základní",J185,0)</f>
        <v>0</v>
      </c>
      <c r="BF185" s="144">
        <f>IF(N185="snížená",J185,0)</f>
        <v>0</v>
      </c>
      <c r="BG185" s="144">
        <f>IF(N185="zákl. přenesená",J185,0)</f>
        <v>0</v>
      </c>
      <c r="BH185" s="144">
        <f>IF(N185="sníž. přenesená",J185,0)</f>
        <v>0</v>
      </c>
      <c r="BI185" s="144">
        <f>IF(N185="nulová",J185,0)</f>
        <v>0</v>
      </c>
      <c r="BJ185" s="18" t="s">
        <v>81</v>
      </c>
      <c r="BK185" s="144">
        <f>ROUND(I185*H185,2)</f>
        <v>0</v>
      </c>
      <c r="BL185" s="18" t="s">
        <v>217</v>
      </c>
      <c r="BM185" s="143" t="s">
        <v>5318</v>
      </c>
    </row>
    <row r="186" spans="2:47" s="1" customFormat="1" ht="11.25">
      <c r="B186" s="33"/>
      <c r="D186" s="145" t="s">
        <v>219</v>
      </c>
      <c r="F186" s="146" t="s">
        <v>5319</v>
      </c>
      <c r="I186" s="147"/>
      <c r="L186" s="33"/>
      <c r="M186" s="148"/>
      <c r="T186" s="54"/>
      <c r="AT186" s="18" t="s">
        <v>219</v>
      </c>
      <c r="AU186" s="18" t="s">
        <v>83</v>
      </c>
    </row>
    <row r="187" spans="2:51" s="12" customFormat="1" ht="11.25">
      <c r="B187" s="149"/>
      <c r="D187" s="150" t="s">
        <v>221</v>
      </c>
      <c r="E187" s="151" t="s">
        <v>19</v>
      </c>
      <c r="F187" s="152" t="s">
        <v>5320</v>
      </c>
      <c r="H187" s="151" t="s">
        <v>19</v>
      </c>
      <c r="I187" s="153"/>
      <c r="L187" s="149"/>
      <c r="M187" s="154"/>
      <c r="T187" s="155"/>
      <c r="AT187" s="151" t="s">
        <v>221</v>
      </c>
      <c r="AU187" s="151" t="s">
        <v>83</v>
      </c>
      <c r="AV187" s="12" t="s">
        <v>81</v>
      </c>
      <c r="AW187" s="12" t="s">
        <v>34</v>
      </c>
      <c r="AX187" s="12" t="s">
        <v>74</v>
      </c>
      <c r="AY187" s="151" t="s">
        <v>210</v>
      </c>
    </row>
    <row r="188" spans="2:51" s="13" customFormat="1" ht="11.25">
      <c r="B188" s="156"/>
      <c r="D188" s="150" t="s">
        <v>221</v>
      </c>
      <c r="E188" s="157" t="s">
        <v>19</v>
      </c>
      <c r="F188" s="158" t="s">
        <v>5321</v>
      </c>
      <c r="H188" s="159">
        <v>10.83</v>
      </c>
      <c r="I188" s="160"/>
      <c r="L188" s="156"/>
      <c r="M188" s="161"/>
      <c r="T188" s="162"/>
      <c r="AT188" s="157" t="s">
        <v>221</v>
      </c>
      <c r="AU188" s="157" t="s">
        <v>83</v>
      </c>
      <c r="AV188" s="13" t="s">
        <v>83</v>
      </c>
      <c r="AW188" s="13" t="s">
        <v>34</v>
      </c>
      <c r="AX188" s="13" t="s">
        <v>81</v>
      </c>
      <c r="AY188" s="157" t="s">
        <v>210</v>
      </c>
    </row>
    <row r="189" spans="2:65" s="1" customFormat="1" ht="24.2" customHeight="1">
      <c r="B189" s="33"/>
      <c r="C189" s="132" t="s">
        <v>423</v>
      </c>
      <c r="D189" s="132" t="s">
        <v>212</v>
      </c>
      <c r="E189" s="133" t="s">
        <v>5322</v>
      </c>
      <c r="F189" s="134" t="s">
        <v>5323</v>
      </c>
      <c r="G189" s="135" t="s">
        <v>417</v>
      </c>
      <c r="H189" s="136">
        <v>10.83</v>
      </c>
      <c r="I189" s="137"/>
      <c r="J189" s="138">
        <f>ROUND(I189*H189,2)</f>
        <v>0</v>
      </c>
      <c r="K189" s="134" t="s">
        <v>216</v>
      </c>
      <c r="L189" s="33"/>
      <c r="M189" s="139" t="s">
        <v>19</v>
      </c>
      <c r="N189" s="140" t="s">
        <v>45</v>
      </c>
      <c r="P189" s="141">
        <f>O189*H189</f>
        <v>0</v>
      </c>
      <c r="Q189" s="141">
        <v>0</v>
      </c>
      <c r="R189" s="141">
        <f>Q189*H189</f>
        <v>0</v>
      </c>
      <c r="S189" s="141">
        <v>0</v>
      </c>
      <c r="T189" s="142">
        <f>S189*H189</f>
        <v>0</v>
      </c>
      <c r="AR189" s="143" t="s">
        <v>217</v>
      </c>
      <c r="AT189" s="143" t="s">
        <v>212</v>
      </c>
      <c r="AU189" s="143" t="s">
        <v>83</v>
      </c>
      <c r="AY189" s="18" t="s">
        <v>210</v>
      </c>
      <c r="BE189" s="144">
        <f>IF(N189="základní",J189,0)</f>
        <v>0</v>
      </c>
      <c r="BF189" s="144">
        <f>IF(N189="snížená",J189,0)</f>
        <v>0</v>
      </c>
      <c r="BG189" s="144">
        <f>IF(N189="zákl. přenesená",J189,0)</f>
        <v>0</v>
      </c>
      <c r="BH189" s="144">
        <f>IF(N189="sníž. přenesená",J189,0)</f>
        <v>0</v>
      </c>
      <c r="BI189" s="144">
        <f>IF(N189="nulová",J189,0)</f>
        <v>0</v>
      </c>
      <c r="BJ189" s="18" t="s">
        <v>81</v>
      </c>
      <c r="BK189" s="144">
        <f>ROUND(I189*H189,2)</f>
        <v>0</v>
      </c>
      <c r="BL189" s="18" t="s">
        <v>217</v>
      </c>
      <c r="BM189" s="143" t="s">
        <v>5324</v>
      </c>
    </row>
    <row r="190" spans="2:47" s="1" customFormat="1" ht="11.25">
      <c r="B190" s="33"/>
      <c r="D190" s="145" t="s">
        <v>219</v>
      </c>
      <c r="F190" s="146" t="s">
        <v>5325</v>
      </c>
      <c r="I190" s="147"/>
      <c r="L190" s="33"/>
      <c r="M190" s="148"/>
      <c r="T190" s="54"/>
      <c r="AT190" s="18" t="s">
        <v>219</v>
      </c>
      <c r="AU190" s="18" t="s">
        <v>83</v>
      </c>
    </row>
    <row r="191" spans="2:65" s="1" customFormat="1" ht="21.75" customHeight="1">
      <c r="B191" s="33"/>
      <c r="C191" s="132" t="s">
        <v>428</v>
      </c>
      <c r="D191" s="132" t="s">
        <v>212</v>
      </c>
      <c r="E191" s="133" t="s">
        <v>899</v>
      </c>
      <c r="F191" s="134" t="s">
        <v>900</v>
      </c>
      <c r="G191" s="135" t="s">
        <v>356</v>
      </c>
      <c r="H191" s="136">
        <v>6.991</v>
      </c>
      <c r="I191" s="137"/>
      <c r="J191" s="138">
        <f>ROUND(I191*H191,2)</f>
        <v>0</v>
      </c>
      <c r="K191" s="134" t="s">
        <v>216</v>
      </c>
      <c r="L191" s="33"/>
      <c r="M191" s="139" t="s">
        <v>19</v>
      </c>
      <c r="N191" s="140" t="s">
        <v>45</v>
      </c>
      <c r="P191" s="141">
        <f>O191*H191</f>
        <v>0</v>
      </c>
      <c r="Q191" s="141">
        <v>0</v>
      </c>
      <c r="R191" s="141">
        <f>Q191*H191</f>
        <v>0</v>
      </c>
      <c r="S191" s="141">
        <v>0</v>
      </c>
      <c r="T191" s="142">
        <f>S191*H191</f>
        <v>0</v>
      </c>
      <c r="AR191" s="143" t="s">
        <v>217</v>
      </c>
      <c r="AT191" s="143" t="s">
        <v>212</v>
      </c>
      <c r="AU191" s="143" t="s">
        <v>83</v>
      </c>
      <c r="AY191" s="18" t="s">
        <v>210</v>
      </c>
      <c r="BE191" s="144">
        <f>IF(N191="základní",J191,0)</f>
        <v>0</v>
      </c>
      <c r="BF191" s="144">
        <f>IF(N191="snížená",J191,0)</f>
        <v>0</v>
      </c>
      <c r="BG191" s="144">
        <f>IF(N191="zákl. přenesená",J191,0)</f>
        <v>0</v>
      </c>
      <c r="BH191" s="144">
        <f>IF(N191="sníž. přenesená",J191,0)</f>
        <v>0</v>
      </c>
      <c r="BI191" s="144">
        <f>IF(N191="nulová",J191,0)</f>
        <v>0</v>
      </c>
      <c r="BJ191" s="18" t="s">
        <v>81</v>
      </c>
      <c r="BK191" s="144">
        <f>ROUND(I191*H191,2)</f>
        <v>0</v>
      </c>
      <c r="BL191" s="18" t="s">
        <v>217</v>
      </c>
      <c r="BM191" s="143" t="s">
        <v>5326</v>
      </c>
    </row>
    <row r="192" spans="2:47" s="1" customFormat="1" ht="11.25">
      <c r="B192" s="33"/>
      <c r="D192" s="145" t="s">
        <v>219</v>
      </c>
      <c r="F192" s="146" t="s">
        <v>902</v>
      </c>
      <c r="I192" s="147"/>
      <c r="L192" s="33"/>
      <c r="M192" s="148"/>
      <c r="T192" s="54"/>
      <c r="AT192" s="18" t="s">
        <v>219</v>
      </c>
      <c r="AU192" s="18" t="s">
        <v>83</v>
      </c>
    </row>
    <row r="193" spans="2:51" s="12" customFormat="1" ht="11.25">
      <c r="B193" s="149"/>
      <c r="D193" s="150" t="s">
        <v>221</v>
      </c>
      <c r="E193" s="151" t="s">
        <v>19</v>
      </c>
      <c r="F193" s="152" t="s">
        <v>5327</v>
      </c>
      <c r="H193" s="151" t="s">
        <v>19</v>
      </c>
      <c r="I193" s="153"/>
      <c r="L193" s="149"/>
      <c r="M193" s="154"/>
      <c r="T193" s="155"/>
      <c r="AT193" s="151" t="s">
        <v>221</v>
      </c>
      <c r="AU193" s="151" t="s">
        <v>83</v>
      </c>
      <c r="AV193" s="12" t="s">
        <v>81</v>
      </c>
      <c r="AW193" s="12" t="s">
        <v>34</v>
      </c>
      <c r="AX193" s="12" t="s">
        <v>74</v>
      </c>
      <c r="AY193" s="151" t="s">
        <v>210</v>
      </c>
    </row>
    <row r="194" spans="2:51" s="12" customFormat="1" ht="11.25">
      <c r="B194" s="149"/>
      <c r="D194" s="150" t="s">
        <v>221</v>
      </c>
      <c r="E194" s="151" t="s">
        <v>19</v>
      </c>
      <c r="F194" s="152" t="s">
        <v>5320</v>
      </c>
      <c r="H194" s="151" t="s">
        <v>19</v>
      </c>
      <c r="I194" s="153"/>
      <c r="L194" s="149"/>
      <c r="M194" s="154"/>
      <c r="T194" s="155"/>
      <c r="AT194" s="151" t="s">
        <v>221</v>
      </c>
      <c r="AU194" s="151" t="s">
        <v>83</v>
      </c>
      <c r="AV194" s="12" t="s">
        <v>81</v>
      </c>
      <c r="AW194" s="12" t="s">
        <v>34</v>
      </c>
      <c r="AX194" s="12" t="s">
        <v>74</v>
      </c>
      <c r="AY194" s="151" t="s">
        <v>210</v>
      </c>
    </row>
    <row r="195" spans="2:51" s="12" customFormat="1" ht="11.25">
      <c r="B195" s="149"/>
      <c r="D195" s="150" t="s">
        <v>221</v>
      </c>
      <c r="E195" s="151" t="s">
        <v>19</v>
      </c>
      <c r="F195" s="152" t="s">
        <v>5328</v>
      </c>
      <c r="H195" s="151" t="s">
        <v>19</v>
      </c>
      <c r="I195" s="153"/>
      <c r="L195" s="149"/>
      <c r="M195" s="154"/>
      <c r="T195" s="155"/>
      <c r="AT195" s="151" t="s">
        <v>221</v>
      </c>
      <c r="AU195" s="151" t="s">
        <v>83</v>
      </c>
      <c r="AV195" s="12" t="s">
        <v>81</v>
      </c>
      <c r="AW195" s="12" t="s">
        <v>34</v>
      </c>
      <c r="AX195" s="12" t="s">
        <v>74</v>
      </c>
      <c r="AY195" s="151" t="s">
        <v>210</v>
      </c>
    </row>
    <row r="196" spans="2:51" s="13" customFormat="1" ht="11.25">
      <c r="B196" s="156"/>
      <c r="D196" s="150" t="s">
        <v>221</v>
      </c>
      <c r="E196" s="157" t="s">
        <v>19</v>
      </c>
      <c r="F196" s="158" t="s">
        <v>5329</v>
      </c>
      <c r="H196" s="159">
        <v>2.7</v>
      </c>
      <c r="I196" s="160"/>
      <c r="L196" s="156"/>
      <c r="M196" s="161"/>
      <c r="T196" s="162"/>
      <c r="AT196" s="157" t="s">
        <v>221</v>
      </c>
      <c r="AU196" s="157" t="s">
        <v>83</v>
      </c>
      <c r="AV196" s="13" t="s">
        <v>83</v>
      </c>
      <c r="AW196" s="13" t="s">
        <v>34</v>
      </c>
      <c r="AX196" s="13" t="s">
        <v>74</v>
      </c>
      <c r="AY196" s="157" t="s">
        <v>210</v>
      </c>
    </row>
    <row r="197" spans="2:51" s="13" customFormat="1" ht="11.25">
      <c r="B197" s="156"/>
      <c r="D197" s="150" t="s">
        <v>221</v>
      </c>
      <c r="E197" s="157" t="s">
        <v>19</v>
      </c>
      <c r="F197" s="158" t="s">
        <v>5330</v>
      </c>
      <c r="H197" s="159">
        <v>0.35</v>
      </c>
      <c r="I197" s="160"/>
      <c r="L197" s="156"/>
      <c r="M197" s="161"/>
      <c r="T197" s="162"/>
      <c r="AT197" s="157" t="s">
        <v>221</v>
      </c>
      <c r="AU197" s="157" t="s">
        <v>83</v>
      </c>
      <c r="AV197" s="13" t="s">
        <v>83</v>
      </c>
      <c r="AW197" s="13" t="s">
        <v>34</v>
      </c>
      <c r="AX197" s="13" t="s">
        <v>74</v>
      </c>
      <c r="AY197" s="157" t="s">
        <v>210</v>
      </c>
    </row>
    <row r="198" spans="2:51" s="12" customFormat="1" ht="11.25">
      <c r="B198" s="149"/>
      <c r="D198" s="150" t="s">
        <v>221</v>
      </c>
      <c r="E198" s="151" t="s">
        <v>19</v>
      </c>
      <c r="F198" s="152" t="s">
        <v>5267</v>
      </c>
      <c r="H198" s="151" t="s">
        <v>19</v>
      </c>
      <c r="I198" s="153"/>
      <c r="L198" s="149"/>
      <c r="M198" s="154"/>
      <c r="T198" s="155"/>
      <c r="AT198" s="151" t="s">
        <v>221</v>
      </c>
      <c r="AU198" s="151" t="s">
        <v>83</v>
      </c>
      <c r="AV198" s="12" t="s">
        <v>81</v>
      </c>
      <c r="AW198" s="12" t="s">
        <v>34</v>
      </c>
      <c r="AX198" s="12" t="s">
        <v>74</v>
      </c>
      <c r="AY198" s="151" t="s">
        <v>210</v>
      </c>
    </row>
    <row r="199" spans="2:51" s="12" customFormat="1" ht="11.25">
      <c r="B199" s="149"/>
      <c r="D199" s="150" t="s">
        <v>221</v>
      </c>
      <c r="E199" s="151" t="s">
        <v>19</v>
      </c>
      <c r="F199" s="152" t="s">
        <v>5331</v>
      </c>
      <c r="H199" s="151" t="s">
        <v>19</v>
      </c>
      <c r="I199" s="153"/>
      <c r="L199" s="149"/>
      <c r="M199" s="154"/>
      <c r="T199" s="155"/>
      <c r="AT199" s="151" t="s">
        <v>221</v>
      </c>
      <c r="AU199" s="151" t="s">
        <v>83</v>
      </c>
      <c r="AV199" s="12" t="s">
        <v>81</v>
      </c>
      <c r="AW199" s="12" t="s">
        <v>34</v>
      </c>
      <c r="AX199" s="12" t="s">
        <v>74</v>
      </c>
      <c r="AY199" s="151" t="s">
        <v>210</v>
      </c>
    </row>
    <row r="200" spans="2:51" s="13" customFormat="1" ht="11.25">
      <c r="B200" s="156"/>
      <c r="D200" s="150" t="s">
        <v>221</v>
      </c>
      <c r="E200" s="157" t="s">
        <v>19</v>
      </c>
      <c r="F200" s="158" t="s">
        <v>5332</v>
      </c>
      <c r="H200" s="159">
        <v>0.5</v>
      </c>
      <c r="I200" s="160"/>
      <c r="L200" s="156"/>
      <c r="M200" s="161"/>
      <c r="T200" s="162"/>
      <c r="AT200" s="157" t="s">
        <v>221</v>
      </c>
      <c r="AU200" s="157" t="s">
        <v>83</v>
      </c>
      <c r="AV200" s="13" t="s">
        <v>83</v>
      </c>
      <c r="AW200" s="13" t="s">
        <v>34</v>
      </c>
      <c r="AX200" s="13" t="s">
        <v>74</v>
      </c>
      <c r="AY200" s="157" t="s">
        <v>210</v>
      </c>
    </row>
    <row r="201" spans="2:51" s="14" customFormat="1" ht="11.25">
      <c r="B201" s="163"/>
      <c r="D201" s="150" t="s">
        <v>221</v>
      </c>
      <c r="E201" s="164" t="s">
        <v>19</v>
      </c>
      <c r="F201" s="165" t="s">
        <v>234</v>
      </c>
      <c r="H201" s="166">
        <v>3.5500000000000003</v>
      </c>
      <c r="I201" s="167"/>
      <c r="L201" s="163"/>
      <c r="M201" s="168"/>
      <c r="T201" s="169"/>
      <c r="AT201" s="164" t="s">
        <v>221</v>
      </c>
      <c r="AU201" s="164" t="s">
        <v>83</v>
      </c>
      <c r="AV201" s="14" t="s">
        <v>91</v>
      </c>
      <c r="AW201" s="14" t="s">
        <v>34</v>
      </c>
      <c r="AX201" s="14" t="s">
        <v>74</v>
      </c>
      <c r="AY201" s="164" t="s">
        <v>210</v>
      </c>
    </row>
    <row r="202" spans="2:51" s="12" customFormat="1" ht="11.25">
      <c r="B202" s="149"/>
      <c r="D202" s="150" t="s">
        <v>221</v>
      </c>
      <c r="E202" s="151" t="s">
        <v>19</v>
      </c>
      <c r="F202" s="152" t="s">
        <v>5333</v>
      </c>
      <c r="H202" s="151" t="s">
        <v>19</v>
      </c>
      <c r="I202" s="153"/>
      <c r="L202" s="149"/>
      <c r="M202" s="154"/>
      <c r="T202" s="155"/>
      <c r="AT202" s="151" t="s">
        <v>221</v>
      </c>
      <c r="AU202" s="151" t="s">
        <v>83</v>
      </c>
      <c r="AV202" s="12" t="s">
        <v>81</v>
      </c>
      <c r="AW202" s="12" t="s">
        <v>34</v>
      </c>
      <c r="AX202" s="12" t="s">
        <v>74</v>
      </c>
      <c r="AY202" s="151" t="s">
        <v>210</v>
      </c>
    </row>
    <row r="203" spans="2:51" s="13" customFormat="1" ht="11.25">
      <c r="B203" s="156"/>
      <c r="D203" s="150" t="s">
        <v>221</v>
      </c>
      <c r="E203" s="157" t="s">
        <v>19</v>
      </c>
      <c r="F203" s="158" t="s">
        <v>5334</v>
      </c>
      <c r="H203" s="159">
        <v>3.441</v>
      </c>
      <c r="I203" s="160"/>
      <c r="L203" s="156"/>
      <c r="M203" s="161"/>
      <c r="T203" s="162"/>
      <c r="AT203" s="157" t="s">
        <v>221</v>
      </c>
      <c r="AU203" s="157" t="s">
        <v>83</v>
      </c>
      <c r="AV203" s="13" t="s">
        <v>83</v>
      </c>
      <c r="AW203" s="13" t="s">
        <v>34</v>
      </c>
      <c r="AX203" s="13" t="s">
        <v>74</v>
      </c>
      <c r="AY203" s="157" t="s">
        <v>210</v>
      </c>
    </row>
    <row r="204" spans="2:51" s="15" customFormat="1" ht="11.25">
      <c r="B204" s="170"/>
      <c r="D204" s="150" t="s">
        <v>221</v>
      </c>
      <c r="E204" s="171" t="s">
        <v>19</v>
      </c>
      <c r="F204" s="172" t="s">
        <v>236</v>
      </c>
      <c r="H204" s="173">
        <v>6.991</v>
      </c>
      <c r="I204" s="174"/>
      <c r="L204" s="170"/>
      <c r="M204" s="175"/>
      <c r="T204" s="176"/>
      <c r="AT204" s="171" t="s">
        <v>221</v>
      </c>
      <c r="AU204" s="171" t="s">
        <v>83</v>
      </c>
      <c r="AV204" s="15" t="s">
        <v>217</v>
      </c>
      <c r="AW204" s="15" t="s">
        <v>34</v>
      </c>
      <c r="AX204" s="15" t="s">
        <v>81</v>
      </c>
      <c r="AY204" s="171" t="s">
        <v>210</v>
      </c>
    </row>
    <row r="205" spans="2:65" s="1" customFormat="1" ht="24.2" customHeight="1">
      <c r="B205" s="33"/>
      <c r="C205" s="132" t="s">
        <v>435</v>
      </c>
      <c r="D205" s="132" t="s">
        <v>212</v>
      </c>
      <c r="E205" s="133" t="s">
        <v>904</v>
      </c>
      <c r="F205" s="134" t="s">
        <v>905</v>
      </c>
      <c r="G205" s="135" t="s">
        <v>356</v>
      </c>
      <c r="H205" s="136">
        <v>69.91</v>
      </c>
      <c r="I205" s="137"/>
      <c r="J205" s="138">
        <f>ROUND(I205*H205,2)</f>
        <v>0</v>
      </c>
      <c r="K205" s="134" t="s">
        <v>216</v>
      </c>
      <c r="L205" s="33"/>
      <c r="M205" s="139" t="s">
        <v>19</v>
      </c>
      <c r="N205" s="140" t="s">
        <v>45</v>
      </c>
      <c r="P205" s="141">
        <f>O205*H205</f>
        <v>0</v>
      </c>
      <c r="Q205" s="141">
        <v>0</v>
      </c>
      <c r="R205" s="141">
        <f>Q205*H205</f>
        <v>0</v>
      </c>
      <c r="S205" s="141">
        <v>0</v>
      </c>
      <c r="T205" s="142">
        <f>S205*H205</f>
        <v>0</v>
      </c>
      <c r="AR205" s="143" t="s">
        <v>217</v>
      </c>
      <c r="AT205" s="143" t="s">
        <v>212</v>
      </c>
      <c r="AU205" s="143" t="s">
        <v>83</v>
      </c>
      <c r="AY205" s="18" t="s">
        <v>210</v>
      </c>
      <c r="BE205" s="144">
        <f>IF(N205="základní",J205,0)</f>
        <v>0</v>
      </c>
      <c r="BF205" s="144">
        <f>IF(N205="snížená",J205,0)</f>
        <v>0</v>
      </c>
      <c r="BG205" s="144">
        <f>IF(N205="zákl. přenesená",J205,0)</f>
        <v>0</v>
      </c>
      <c r="BH205" s="144">
        <f>IF(N205="sníž. přenesená",J205,0)</f>
        <v>0</v>
      </c>
      <c r="BI205" s="144">
        <f>IF(N205="nulová",J205,0)</f>
        <v>0</v>
      </c>
      <c r="BJ205" s="18" t="s">
        <v>81</v>
      </c>
      <c r="BK205" s="144">
        <f>ROUND(I205*H205,2)</f>
        <v>0</v>
      </c>
      <c r="BL205" s="18" t="s">
        <v>217</v>
      </c>
      <c r="BM205" s="143" t="s">
        <v>5335</v>
      </c>
    </row>
    <row r="206" spans="2:47" s="1" customFormat="1" ht="11.25">
      <c r="B206" s="33"/>
      <c r="D206" s="145" t="s">
        <v>219</v>
      </c>
      <c r="F206" s="146" t="s">
        <v>907</v>
      </c>
      <c r="I206" s="147"/>
      <c r="L206" s="33"/>
      <c r="M206" s="148"/>
      <c r="T206" s="54"/>
      <c r="AT206" s="18" t="s">
        <v>219</v>
      </c>
      <c r="AU206" s="18" t="s">
        <v>83</v>
      </c>
    </row>
    <row r="207" spans="2:51" s="12" customFormat="1" ht="11.25">
      <c r="B207" s="149"/>
      <c r="D207" s="150" t="s">
        <v>221</v>
      </c>
      <c r="E207" s="151" t="s">
        <v>19</v>
      </c>
      <c r="F207" s="152" t="s">
        <v>5250</v>
      </c>
      <c r="H207" s="151" t="s">
        <v>19</v>
      </c>
      <c r="I207" s="153"/>
      <c r="L207" s="149"/>
      <c r="M207" s="154"/>
      <c r="T207" s="155"/>
      <c r="AT207" s="151" t="s">
        <v>221</v>
      </c>
      <c r="AU207" s="151" t="s">
        <v>83</v>
      </c>
      <c r="AV207" s="12" t="s">
        <v>81</v>
      </c>
      <c r="AW207" s="12" t="s">
        <v>34</v>
      </c>
      <c r="AX207" s="12" t="s">
        <v>74</v>
      </c>
      <c r="AY207" s="151" t="s">
        <v>210</v>
      </c>
    </row>
    <row r="208" spans="2:51" s="13" customFormat="1" ht="11.25">
      <c r="B208" s="156"/>
      <c r="D208" s="150" t="s">
        <v>221</v>
      </c>
      <c r="E208" s="157" t="s">
        <v>19</v>
      </c>
      <c r="F208" s="158" t="s">
        <v>5336</v>
      </c>
      <c r="H208" s="159">
        <v>69.91</v>
      </c>
      <c r="I208" s="160"/>
      <c r="L208" s="156"/>
      <c r="M208" s="161"/>
      <c r="T208" s="162"/>
      <c r="AT208" s="157" t="s">
        <v>221</v>
      </c>
      <c r="AU208" s="157" t="s">
        <v>83</v>
      </c>
      <c r="AV208" s="13" t="s">
        <v>83</v>
      </c>
      <c r="AW208" s="13" t="s">
        <v>34</v>
      </c>
      <c r="AX208" s="13" t="s">
        <v>81</v>
      </c>
      <c r="AY208" s="157" t="s">
        <v>210</v>
      </c>
    </row>
    <row r="209" spans="2:65" s="1" customFormat="1" ht="24.2" customHeight="1">
      <c r="B209" s="33"/>
      <c r="C209" s="132" t="s">
        <v>450</v>
      </c>
      <c r="D209" s="132" t="s">
        <v>212</v>
      </c>
      <c r="E209" s="133" t="s">
        <v>5337</v>
      </c>
      <c r="F209" s="134" t="s">
        <v>5338</v>
      </c>
      <c r="G209" s="135" t="s">
        <v>356</v>
      </c>
      <c r="H209" s="136">
        <v>3.9</v>
      </c>
      <c r="I209" s="137"/>
      <c r="J209" s="138">
        <f>ROUND(I209*H209,2)</f>
        <v>0</v>
      </c>
      <c r="K209" s="134" t="s">
        <v>216</v>
      </c>
      <c r="L209" s="33"/>
      <c r="M209" s="139" t="s">
        <v>19</v>
      </c>
      <c r="N209" s="140" t="s">
        <v>45</v>
      </c>
      <c r="P209" s="141">
        <f>O209*H209</f>
        <v>0</v>
      </c>
      <c r="Q209" s="141">
        <v>0</v>
      </c>
      <c r="R209" s="141">
        <f>Q209*H209</f>
        <v>0</v>
      </c>
      <c r="S209" s="141">
        <v>0</v>
      </c>
      <c r="T209" s="142">
        <f>S209*H209</f>
        <v>0</v>
      </c>
      <c r="AR209" s="143" t="s">
        <v>217</v>
      </c>
      <c r="AT209" s="143" t="s">
        <v>212</v>
      </c>
      <c r="AU209" s="143" t="s">
        <v>83</v>
      </c>
      <c r="AY209" s="18" t="s">
        <v>210</v>
      </c>
      <c r="BE209" s="144">
        <f>IF(N209="základní",J209,0)</f>
        <v>0</v>
      </c>
      <c r="BF209" s="144">
        <f>IF(N209="snížená",J209,0)</f>
        <v>0</v>
      </c>
      <c r="BG209" s="144">
        <f>IF(N209="zákl. přenesená",J209,0)</f>
        <v>0</v>
      </c>
      <c r="BH209" s="144">
        <f>IF(N209="sníž. přenesená",J209,0)</f>
        <v>0</v>
      </c>
      <c r="BI209" s="144">
        <f>IF(N209="nulová",J209,0)</f>
        <v>0</v>
      </c>
      <c r="BJ209" s="18" t="s">
        <v>81</v>
      </c>
      <c r="BK209" s="144">
        <f>ROUND(I209*H209,2)</f>
        <v>0</v>
      </c>
      <c r="BL209" s="18" t="s">
        <v>217</v>
      </c>
      <c r="BM209" s="143" t="s">
        <v>5339</v>
      </c>
    </row>
    <row r="210" spans="2:47" s="1" customFormat="1" ht="11.25">
      <c r="B210" s="33"/>
      <c r="D210" s="145" t="s">
        <v>219</v>
      </c>
      <c r="F210" s="146" t="s">
        <v>5340</v>
      </c>
      <c r="I210" s="147"/>
      <c r="L210" s="33"/>
      <c r="M210" s="148"/>
      <c r="T210" s="54"/>
      <c r="AT210" s="18" t="s">
        <v>219</v>
      </c>
      <c r="AU210" s="18" t="s">
        <v>83</v>
      </c>
    </row>
    <row r="211" spans="2:51" s="12" customFormat="1" ht="11.25">
      <c r="B211" s="149"/>
      <c r="D211" s="150" t="s">
        <v>221</v>
      </c>
      <c r="E211" s="151" t="s">
        <v>19</v>
      </c>
      <c r="F211" s="152" t="s">
        <v>5341</v>
      </c>
      <c r="H211" s="151" t="s">
        <v>19</v>
      </c>
      <c r="I211" s="153"/>
      <c r="L211" s="149"/>
      <c r="M211" s="154"/>
      <c r="T211" s="155"/>
      <c r="AT211" s="151" t="s">
        <v>221</v>
      </c>
      <c r="AU211" s="151" t="s">
        <v>83</v>
      </c>
      <c r="AV211" s="12" t="s">
        <v>81</v>
      </c>
      <c r="AW211" s="12" t="s">
        <v>34</v>
      </c>
      <c r="AX211" s="12" t="s">
        <v>74</v>
      </c>
      <c r="AY211" s="151" t="s">
        <v>210</v>
      </c>
    </row>
    <row r="212" spans="2:51" s="13" customFormat="1" ht="11.25">
      <c r="B212" s="156"/>
      <c r="D212" s="150" t="s">
        <v>221</v>
      </c>
      <c r="E212" s="157" t="s">
        <v>19</v>
      </c>
      <c r="F212" s="158" t="s">
        <v>5329</v>
      </c>
      <c r="H212" s="159">
        <v>2.7</v>
      </c>
      <c r="I212" s="160"/>
      <c r="L212" s="156"/>
      <c r="M212" s="161"/>
      <c r="T212" s="162"/>
      <c r="AT212" s="157" t="s">
        <v>221</v>
      </c>
      <c r="AU212" s="157" t="s">
        <v>83</v>
      </c>
      <c r="AV212" s="13" t="s">
        <v>83</v>
      </c>
      <c r="AW212" s="13" t="s">
        <v>34</v>
      </c>
      <c r="AX212" s="13" t="s">
        <v>74</v>
      </c>
      <c r="AY212" s="157" t="s">
        <v>210</v>
      </c>
    </row>
    <row r="213" spans="2:51" s="12" customFormat="1" ht="11.25">
      <c r="B213" s="149"/>
      <c r="D213" s="150" t="s">
        <v>221</v>
      </c>
      <c r="E213" s="151" t="s">
        <v>19</v>
      </c>
      <c r="F213" s="152" t="s">
        <v>5342</v>
      </c>
      <c r="H213" s="151" t="s">
        <v>19</v>
      </c>
      <c r="I213" s="153"/>
      <c r="L213" s="149"/>
      <c r="M213" s="154"/>
      <c r="T213" s="155"/>
      <c r="AT213" s="151" t="s">
        <v>221</v>
      </c>
      <c r="AU213" s="151" t="s">
        <v>83</v>
      </c>
      <c r="AV213" s="12" t="s">
        <v>81</v>
      </c>
      <c r="AW213" s="12" t="s">
        <v>34</v>
      </c>
      <c r="AX213" s="12" t="s">
        <v>74</v>
      </c>
      <c r="AY213" s="151" t="s">
        <v>210</v>
      </c>
    </row>
    <row r="214" spans="2:51" s="13" customFormat="1" ht="11.25">
      <c r="B214" s="156"/>
      <c r="D214" s="150" t="s">
        <v>221</v>
      </c>
      <c r="E214" s="157" t="s">
        <v>19</v>
      </c>
      <c r="F214" s="158" t="s">
        <v>5343</v>
      </c>
      <c r="H214" s="159">
        <v>1.2</v>
      </c>
      <c r="I214" s="160"/>
      <c r="L214" s="156"/>
      <c r="M214" s="161"/>
      <c r="T214" s="162"/>
      <c r="AT214" s="157" t="s">
        <v>221</v>
      </c>
      <c r="AU214" s="157" t="s">
        <v>83</v>
      </c>
      <c r="AV214" s="13" t="s">
        <v>83</v>
      </c>
      <c r="AW214" s="13" t="s">
        <v>34</v>
      </c>
      <c r="AX214" s="13" t="s">
        <v>74</v>
      </c>
      <c r="AY214" s="157" t="s">
        <v>210</v>
      </c>
    </row>
    <row r="215" spans="2:51" s="15" customFormat="1" ht="11.25">
      <c r="B215" s="170"/>
      <c r="D215" s="150" t="s">
        <v>221</v>
      </c>
      <c r="E215" s="171" t="s">
        <v>19</v>
      </c>
      <c r="F215" s="172" t="s">
        <v>236</v>
      </c>
      <c r="H215" s="173">
        <v>3.9000000000000004</v>
      </c>
      <c r="I215" s="174"/>
      <c r="L215" s="170"/>
      <c r="M215" s="175"/>
      <c r="T215" s="176"/>
      <c r="AT215" s="171" t="s">
        <v>221</v>
      </c>
      <c r="AU215" s="171" t="s">
        <v>83</v>
      </c>
      <c r="AV215" s="15" t="s">
        <v>217</v>
      </c>
      <c r="AW215" s="15" t="s">
        <v>34</v>
      </c>
      <c r="AX215" s="15" t="s">
        <v>81</v>
      </c>
      <c r="AY215" s="171" t="s">
        <v>210</v>
      </c>
    </row>
    <row r="216" spans="2:65" s="1" customFormat="1" ht="24.2" customHeight="1">
      <c r="B216" s="33"/>
      <c r="C216" s="132" t="s">
        <v>456</v>
      </c>
      <c r="D216" s="132" t="s">
        <v>212</v>
      </c>
      <c r="E216" s="133" t="s">
        <v>917</v>
      </c>
      <c r="F216" s="134" t="s">
        <v>918</v>
      </c>
      <c r="G216" s="135" t="s">
        <v>356</v>
      </c>
      <c r="H216" s="136">
        <v>2.59</v>
      </c>
      <c r="I216" s="137"/>
      <c r="J216" s="138">
        <f>ROUND(I216*H216,2)</f>
        <v>0</v>
      </c>
      <c r="K216" s="134" t="s">
        <v>216</v>
      </c>
      <c r="L216" s="33"/>
      <c r="M216" s="139" t="s">
        <v>19</v>
      </c>
      <c r="N216" s="140" t="s">
        <v>45</v>
      </c>
      <c r="P216" s="141">
        <f>O216*H216</f>
        <v>0</v>
      </c>
      <c r="Q216" s="141">
        <v>0</v>
      </c>
      <c r="R216" s="141">
        <f>Q216*H216</f>
        <v>0</v>
      </c>
      <c r="S216" s="141">
        <v>0</v>
      </c>
      <c r="T216" s="142">
        <f>S216*H216</f>
        <v>0</v>
      </c>
      <c r="AR216" s="143" t="s">
        <v>217</v>
      </c>
      <c r="AT216" s="143" t="s">
        <v>212</v>
      </c>
      <c r="AU216" s="143" t="s">
        <v>83</v>
      </c>
      <c r="AY216" s="18" t="s">
        <v>210</v>
      </c>
      <c r="BE216" s="144">
        <f>IF(N216="základní",J216,0)</f>
        <v>0</v>
      </c>
      <c r="BF216" s="144">
        <f>IF(N216="snížená",J216,0)</f>
        <v>0</v>
      </c>
      <c r="BG216" s="144">
        <f>IF(N216="zákl. přenesená",J216,0)</f>
        <v>0</v>
      </c>
      <c r="BH216" s="144">
        <f>IF(N216="sníž. přenesená",J216,0)</f>
        <v>0</v>
      </c>
      <c r="BI216" s="144">
        <f>IF(N216="nulová",J216,0)</f>
        <v>0</v>
      </c>
      <c r="BJ216" s="18" t="s">
        <v>81</v>
      </c>
      <c r="BK216" s="144">
        <f>ROUND(I216*H216,2)</f>
        <v>0</v>
      </c>
      <c r="BL216" s="18" t="s">
        <v>217</v>
      </c>
      <c r="BM216" s="143" t="s">
        <v>5344</v>
      </c>
    </row>
    <row r="217" spans="2:47" s="1" customFormat="1" ht="11.25">
      <c r="B217" s="33"/>
      <c r="D217" s="145" t="s">
        <v>219</v>
      </c>
      <c r="F217" s="146" t="s">
        <v>920</v>
      </c>
      <c r="I217" s="147"/>
      <c r="L217" s="33"/>
      <c r="M217" s="148"/>
      <c r="T217" s="54"/>
      <c r="AT217" s="18" t="s">
        <v>219</v>
      </c>
      <c r="AU217" s="18" t="s">
        <v>83</v>
      </c>
    </row>
    <row r="218" spans="2:51" s="12" customFormat="1" ht="11.25">
      <c r="B218" s="149"/>
      <c r="D218" s="150" t="s">
        <v>221</v>
      </c>
      <c r="E218" s="151" t="s">
        <v>19</v>
      </c>
      <c r="F218" s="152" t="s">
        <v>5345</v>
      </c>
      <c r="H218" s="151" t="s">
        <v>19</v>
      </c>
      <c r="I218" s="153"/>
      <c r="L218" s="149"/>
      <c r="M218" s="154"/>
      <c r="T218" s="155"/>
      <c r="AT218" s="151" t="s">
        <v>221</v>
      </c>
      <c r="AU218" s="151" t="s">
        <v>83</v>
      </c>
      <c r="AV218" s="12" t="s">
        <v>81</v>
      </c>
      <c r="AW218" s="12" t="s">
        <v>34</v>
      </c>
      <c r="AX218" s="12" t="s">
        <v>74</v>
      </c>
      <c r="AY218" s="151" t="s">
        <v>210</v>
      </c>
    </row>
    <row r="219" spans="2:51" s="13" customFormat="1" ht="11.25">
      <c r="B219" s="156"/>
      <c r="D219" s="150" t="s">
        <v>221</v>
      </c>
      <c r="E219" s="157" t="s">
        <v>19</v>
      </c>
      <c r="F219" s="158" t="s">
        <v>5330</v>
      </c>
      <c r="H219" s="159">
        <v>0.35</v>
      </c>
      <c r="I219" s="160"/>
      <c r="L219" s="156"/>
      <c r="M219" s="161"/>
      <c r="T219" s="162"/>
      <c r="AT219" s="157" t="s">
        <v>221</v>
      </c>
      <c r="AU219" s="157" t="s">
        <v>83</v>
      </c>
      <c r="AV219" s="13" t="s">
        <v>83</v>
      </c>
      <c r="AW219" s="13" t="s">
        <v>34</v>
      </c>
      <c r="AX219" s="13" t="s">
        <v>74</v>
      </c>
      <c r="AY219" s="157" t="s">
        <v>210</v>
      </c>
    </row>
    <row r="220" spans="2:51" s="12" customFormat="1" ht="11.25">
      <c r="B220" s="149"/>
      <c r="D220" s="150" t="s">
        <v>221</v>
      </c>
      <c r="E220" s="151" t="s">
        <v>19</v>
      </c>
      <c r="F220" s="152" t="s">
        <v>5346</v>
      </c>
      <c r="H220" s="151" t="s">
        <v>19</v>
      </c>
      <c r="I220" s="153"/>
      <c r="L220" s="149"/>
      <c r="M220" s="154"/>
      <c r="T220" s="155"/>
      <c r="AT220" s="151" t="s">
        <v>221</v>
      </c>
      <c r="AU220" s="151" t="s">
        <v>83</v>
      </c>
      <c r="AV220" s="12" t="s">
        <v>81</v>
      </c>
      <c r="AW220" s="12" t="s">
        <v>34</v>
      </c>
      <c r="AX220" s="12" t="s">
        <v>74</v>
      </c>
      <c r="AY220" s="151" t="s">
        <v>210</v>
      </c>
    </row>
    <row r="221" spans="2:51" s="13" customFormat="1" ht="11.25">
      <c r="B221" s="156"/>
      <c r="D221" s="150" t="s">
        <v>221</v>
      </c>
      <c r="E221" s="157" t="s">
        <v>19</v>
      </c>
      <c r="F221" s="158" t="s">
        <v>5347</v>
      </c>
      <c r="H221" s="159">
        <v>2.24</v>
      </c>
      <c r="I221" s="160"/>
      <c r="L221" s="156"/>
      <c r="M221" s="161"/>
      <c r="T221" s="162"/>
      <c r="AT221" s="157" t="s">
        <v>221</v>
      </c>
      <c r="AU221" s="157" t="s">
        <v>83</v>
      </c>
      <c r="AV221" s="13" t="s">
        <v>83</v>
      </c>
      <c r="AW221" s="13" t="s">
        <v>34</v>
      </c>
      <c r="AX221" s="13" t="s">
        <v>74</v>
      </c>
      <c r="AY221" s="157" t="s">
        <v>210</v>
      </c>
    </row>
    <row r="222" spans="2:51" s="15" customFormat="1" ht="11.25">
      <c r="B222" s="170"/>
      <c r="D222" s="150" t="s">
        <v>221</v>
      </c>
      <c r="E222" s="171" t="s">
        <v>19</v>
      </c>
      <c r="F222" s="172" t="s">
        <v>236</v>
      </c>
      <c r="H222" s="173">
        <v>2.5900000000000003</v>
      </c>
      <c r="I222" s="174"/>
      <c r="L222" s="170"/>
      <c r="M222" s="175"/>
      <c r="T222" s="176"/>
      <c r="AT222" s="171" t="s">
        <v>221</v>
      </c>
      <c r="AU222" s="171" t="s">
        <v>83</v>
      </c>
      <c r="AV222" s="15" t="s">
        <v>217</v>
      </c>
      <c r="AW222" s="15" t="s">
        <v>34</v>
      </c>
      <c r="AX222" s="15" t="s">
        <v>81</v>
      </c>
      <c r="AY222" s="171" t="s">
        <v>210</v>
      </c>
    </row>
    <row r="223" spans="2:63" s="11" customFormat="1" ht="22.9" customHeight="1">
      <c r="B223" s="120"/>
      <c r="D223" s="121" t="s">
        <v>73</v>
      </c>
      <c r="E223" s="130" t="s">
        <v>924</v>
      </c>
      <c r="F223" s="130" t="s">
        <v>925</v>
      </c>
      <c r="I223" s="123"/>
      <c r="J223" s="131">
        <f>BK223</f>
        <v>0</v>
      </c>
      <c r="L223" s="120"/>
      <c r="M223" s="125"/>
      <c r="P223" s="126">
        <f>SUM(P224:P225)</f>
        <v>0</v>
      </c>
      <c r="R223" s="126">
        <f>SUM(R224:R225)</f>
        <v>0</v>
      </c>
      <c r="T223" s="127">
        <f>SUM(T224:T225)</f>
        <v>0</v>
      </c>
      <c r="AR223" s="121" t="s">
        <v>81</v>
      </c>
      <c r="AT223" s="128" t="s">
        <v>73</v>
      </c>
      <c r="AU223" s="128" t="s">
        <v>81</v>
      </c>
      <c r="AY223" s="121" t="s">
        <v>210</v>
      </c>
      <c r="BK223" s="129">
        <f>SUM(BK224:BK225)</f>
        <v>0</v>
      </c>
    </row>
    <row r="224" spans="2:65" s="1" customFormat="1" ht="33" customHeight="1">
      <c r="B224" s="33"/>
      <c r="C224" s="132" t="s">
        <v>467</v>
      </c>
      <c r="D224" s="132" t="s">
        <v>212</v>
      </c>
      <c r="E224" s="133" t="s">
        <v>927</v>
      </c>
      <c r="F224" s="134" t="s">
        <v>928</v>
      </c>
      <c r="G224" s="135" t="s">
        <v>356</v>
      </c>
      <c r="H224" s="136">
        <v>6.746</v>
      </c>
      <c r="I224" s="137"/>
      <c r="J224" s="138">
        <f>ROUND(I224*H224,2)</f>
        <v>0</v>
      </c>
      <c r="K224" s="134" t="s">
        <v>216</v>
      </c>
      <c r="L224" s="33"/>
      <c r="M224" s="139" t="s">
        <v>19</v>
      </c>
      <c r="N224" s="140" t="s">
        <v>45</v>
      </c>
      <c r="P224" s="141">
        <f>O224*H224</f>
        <v>0</v>
      </c>
      <c r="Q224" s="141">
        <v>0</v>
      </c>
      <c r="R224" s="141">
        <f>Q224*H224</f>
        <v>0</v>
      </c>
      <c r="S224" s="141">
        <v>0</v>
      </c>
      <c r="T224" s="142">
        <f>S224*H224</f>
        <v>0</v>
      </c>
      <c r="AR224" s="143" t="s">
        <v>217</v>
      </c>
      <c r="AT224" s="143" t="s">
        <v>212</v>
      </c>
      <c r="AU224" s="143" t="s">
        <v>83</v>
      </c>
      <c r="AY224" s="18" t="s">
        <v>210</v>
      </c>
      <c r="BE224" s="144">
        <f>IF(N224="základní",J224,0)</f>
        <v>0</v>
      </c>
      <c r="BF224" s="144">
        <f>IF(N224="snížená",J224,0)</f>
        <v>0</v>
      </c>
      <c r="BG224" s="144">
        <f>IF(N224="zákl. přenesená",J224,0)</f>
        <v>0</v>
      </c>
      <c r="BH224" s="144">
        <f>IF(N224="sníž. přenesená",J224,0)</f>
        <v>0</v>
      </c>
      <c r="BI224" s="144">
        <f>IF(N224="nulová",J224,0)</f>
        <v>0</v>
      </c>
      <c r="BJ224" s="18" t="s">
        <v>81</v>
      </c>
      <c r="BK224" s="144">
        <f>ROUND(I224*H224,2)</f>
        <v>0</v>
      </c>
      <c r="BL224" s="18" t="s">
        <v>217</v>
      </c>
      <c r="BM224" s="143" t="s">
        <v>5348</v>
      </c>
    </row>
    <row r="225" spans="2:47" s="1" customFormat="1" ht="11.25">
      <c r="B225" s="33"/>
      <c r="D225" s="145" t="s">
        <v>219</v>
      </c>
      <c r="F225" s="146" t="s">
        <v>930</v>
      </c>
      <c r="I225" s="147"/>
      <c r="L225" s="33"/>
      <c r="M225" s="148"/>
      <c r="T225" s="54"/>
      <c r="AT225" s="18" t="s">
        <v>219</v>
      </c>
      <c r="AU225" s="18" t="s">
        <v>83</v>
      </c>
    </row>
    <row r="226" spans="2:63" s="11" customFormat="1" ht="25.9" customHeight="1">
      <c r="B226" s="120"/>
      <c r="D226" s="121" t="s">
        <v>73</v>
      </c>
      <c r="E226" s="122" t="s">
        <v>941</v>
      </c>
      <c r="F226" s="122" t="s">
        <v>942</v>
      </c>
      <c r="I226" s="123"/>
      <c r="J226" s="124">
        <f>BK226</f>
        <v>0</v>
      </c>
      <c r="L226" s="120"/>
      <c r="M226" s="125"/>
      <c r="P226" s="126">
        <f>P227+P230+P315+P323+P369+P378</f>
        <v>0</v>
      </c>
      <c r="R226" s="126">
        <f>R227+R230+R315+R323+R369+R378</f>
        <v>23.7115078</v>
      </c>
      <c r="T226" s="127">
        <f>T227+T230+T315+T323+T369+T378</f>
        <v>3.6489599999999998</v>
      </c>
      <c r="AR226" s="121" t="s">
        <v>83</v>
      </c>
      <c r="AT226" s="128" t="s">
        <v>73</v>
      </c>
      <c r="AU226" s="128" t="s">
        <v>74</v>
      </c>
      <c r="AY226" s="121" t="s">
        <v>210</v>
      </c>
      <c r="BK226" s="129">
        <f>BK227+BK230+BK315+BK323+BK369+BK378</f>
        <v>0</v>
      </c>
    </row>
    <row r="227" spans="2:63" s="11" customFormat="1" ht="22.9" customHeight="1">
      <c r="B227" s="120"/>
      <c r="D227" s="121" t="s">
        <v>73</v>
      </c>
      <c r="E227" s="130" t="s">
        <v>943</v>
      </c>
      <c r="F227" s="130" t="s">
        <v>944</v>
      </c>
      <c r="I227" s="123"/>
      <c r="J227" s="131">
        <f>BK227</f>
        <v>0</v>
      </c>
      <c r="L227" s="120"/>
      <c r="M227" s="125"/>
      <c r="P227" s="126">
        <f>SUM(P228:P229)</f>
        <v>0</v>
      </c>
      <c r="R227" s="126">
        <f>SUM(R228:R229)</f>
        <v>0</v>
      </c>
      <c r="T227" s="127">
        <f>SUM(T228:T229)</f>
        <v>0</v>
      </c>
      <c r="AR227" s="121" t="s">
        <v>83</v>
      </c>
      <c r="AT227" s="128" t="s">
        <v>73</v>
      </c>
      <c r="AU227" s="128" t="s">
        <v>81</v>
      </c>
      <c r="AY227" s="121" t="s">
        <v>210</v>
      </c>
      <c r="BK227" s="129">
        <f>SUM(BK228:BK229)</f>
        <v>0</v>
      </c>
    </row>
    <row r="228" spans="2:65" s="1" customFormat="1" ht="16.5" customHeight="1">
      <c r="B228" s="33"/>
      <c r="C228" s="132" t="s">
        <v>474</v>
      </c>
      <c r="D228" s="132" t="s">
        <v>212</v>
      </c>
      <c r="E228" s="133" t="s">
        <v>861</v>
      </c>
      <c r="F228" s="134" t="s">
        <v>5349</v>
      </c>
      <c r="G228" s="135" t="s">
        <v>295</v>
      </c>
      <c r="H228" s="136">
        <v>1</v>
      </c>
      <c r="I228" s="137"/>
      <c r="J228" s="138">
        <f>ROUND(I228*H228,2)</f>
        <v>0</v>
      </c>
      <c r="K228" s="134" t="s">
        <v>296</v>
      </c>
      <c r="L228" s="33"/>
      <c r="M228" s="139" t="s">
        <v>19</v>
      </c>
      <c r="N228" s="140" t="s">
        <v>45</v>
      </c>
      <c r="P228" s="141">
        <f>O228*H228</f>
        <v>0</v>
      </c>
      <c r="Q228" s="141">
        <v>0</v>
      </c>
      <c r="R228" s="141">
        <f>Q228*H228</f>
        <v>0</v>
      </c>
      <c r="S228" s="141">
        <v>0</v>
      </c>
      <c r="T228" s="142">
        <f>S228*H228</f>
        <v>0</v>
      </c>
      <c r="AR228" s="143" t="s">
        <v>368</v>
      </c>
      <c r="AT228" s="143" t="s">
        <v>212</v>
      </c>
      <c r="AU228" s="143" t="s">
        <v>83</v>
      </c>
      <c r="AY228" s="18" t="s">
        <v>210</v>
      </c>
      <c r="BE228" s="144">
        <f>IF(N228="základní",J228,0)</f>
        <v>0</v>
      </c>
      <c r="BF228" s="144">
        <f>IF(N228="snížená",J228,0)</f>
        <v>0</v>
      </c>
      <c r="BG228" s="144">
        <f>IF(N228="zákl. přenesená",J228,0)</f>
        <v>0</v>
      </c>
      <c r="BH228" s="144">
        <f>IF(N228="sníž. přenesená",J228,0)</f>
        <v>0</v>
      </c>
      <c r="BI228" s="144">
        <f>IF(N228="nulová",J228,0)</f>
        <v>0</v>
      </c>
      <c r="BJ228" s="18" t="s">
        <v>81</v>
      </c>
      <c r="BK228" s="144">
        <f>ROUND(I228*H228,2)</f>
        <v>0</v>
      </c>
      <c r="BL228" s="18" t="s">
        <v>368</v>
      </c>
      <c r="BM228" s="143" t="s">
        <v>5350</v>
      </c>
    </row>
    <row r="229" spans="2:65" s="1" customFormat="1" ht="16.5" customHeight="1">
      <c r="B229" s="33"/>
      <c r="C229" s="132" t="s">
        <v>481</v>
      </c>
      <c r="D229" s="132" t="s">
        <v>212</v>
      </c>
      <c r="E229" s="133" t="s">
        <v>2553</v>
      </c>
      <c r="F229" s="134" t="s">
        <v>5351</v>
      </c>
      <c r="G229" s="135" t="s">
        <v>295</v>
      </c>
      <c r="H229" s="136">
        <v>1</v>
      </c>
      <c r="I229" s="137"/>
      <c r="J229" s="138">
        <f>ROUND(I229*H229,2)</f>
        <v>0</v>
      </c>
      <c r="K229" s="134" t="s">
        <v>296</v>
      </c>
      <c r="L229" s="33"/>
      <c r="M229" s="139" t="s">
        <v>19</v>
      </c>
      <c r="N229" s="140" t="s">
        <v>45</v>
      </c>
      <c r="P229" s="141">
        <f>O229*H229</f>
        <v>0</v>
      </c>
      <c r="Q229" s="141">
        <v>0</v>
      </c>
      <c r="R229" s="141">
        <f>Q229*H229</f>
        <v>0</v>
      </c>
      <c r="S229" s="141">
        <v>0</v>
      </c>
      <c r="T229" s="142">
        <f>S229*H229</f>
        <v>0</v>
      </c>
      <c r="AR229" s="143" t="s">
        <v>368</v>
      </c>
      <c r="AT229" s="143" t="s">
        <v>212</v>
      </c>
      <c r="AU229" s="143" t="s">
        <v>83</v>
      </c>
      <c r="AY229" s="18" t="s">
        <v>210</v>
      </c>
      <c r="BE229" s="144">
        <f>IF(N229="základní",J229,0)</f>
        <v>0</v>
      </c>
      <c r="BF229" s="144">
        <f>IF(N229="snížená",J229,0)</f>
        <v>0</v>
      </c>
      <c r="BG229" s="144">
        <f>IF(N229="zákl. přenesená",J229,0)</f>
        <v>0</v>
      </c>
      <c r="BH229" s="144">
        <f>IF(N229="sníž. přenesená",J229,0)</f>
        <v>0</v>
      </c>
      <c r="BI229" s="144">
        <f>IF(N229="nulová",J229,0)</f>
        <v>0</v>
      </c>
      <c r="BJ229" s="18" t="s">
        <v>81</v>
      </c>
      <c r="BK229" s="144">
        <f>ROUND(I229*H229,2)</f>
        <v>0</v>
      </c>
      <c r="BL229" s="18" t="s">
        <v>368</v>
      </c>
      <c r="BM229" s="143" t="s">
        <v>5352</v>
      </c>
    </row>
    <row r="230" spans="2:63" s="11" customFormat="1" ht="22.9" customHeight="1">
      <c r="B230" s="120"/>
      <c r="D230" s="121" t="s">
        <v>73</v>
      </c>
      <c r="E230" s="130" t="s">
        <v>962</v>
      </c>
      <c r="F230" s="130" t="s">
        <v>963</v>
      </c>
      <c r="I230" s="123"/>
      <c r="J230" s="131">
        <f>BK230</f>
        <v>0</v>
      </c>
      <c r="L230" s="120"/>
      <c r="M230" s="125"/>
      <c r="P230" s="126">
        <f>SUM(P231:P314)</f>
        <v>0</v>
      </c>
      <c r="R230" s="126">
        <f>SUM(R231:R314)</f>
        <v>10.868389790000002</v>
      </c>
      <c r="T230" s="127">
        <f>SUM(T231:T314)</f>
        <v>2.11861</v>
      </c>
      <c r="AR230" s="121" t="s">
        <v>83</v>
      </c>
      <c r="AT230" s="128" t="s">
        <v>73</v>
      </c>
      <c r="AU230" s="128" t="s">
        <v>81</v>
      </c>
      <c r="AY230" s="121" t="s">
        <v>210</v>
      </c>
      <c r="BK230" s="129">
        <f>SUM(BK231:BK314)</f>
        <v>0</v>
      </c>
    </row>
    <row r="231" spans="2:65" s="1" customFormat="1" ht="24.2" customHeight="1">
      <c r="B231" s="33"/>
      <c r="C231" s="132" t="s">
        <v>487</v>
      </c>
      <c r="D231" s="132" t="s">
        <v>212</v>
      </c>
      <c r="E231" s="133" t="s">
        <v>983</v>
      </c>
      <c r="F231" s="134" t="s">
        <v>984</v>
      </c>
      <c r="G231" s="135" t="s">
        <v>215</v>
      </c>
      <c r="H231" s="136">
        <v>13.371</v>
      </c>
      <c r="I231" s="137"/>
      <c r="J231" s="138">
        <f>ROUND(I231*H231,2)</f>
        <v>0</v>
      </c>
      <c r="K231" s="134" t="s">
        <v>216</v>
      </c>
      <c r="L231" s="33"/>
      <c r="M231" s="139" t="s">
        <v>19</v>
      </c>
      <c r="N231" s="140" t="s">
        <v>45</v>
      </c>
      <c r="P231" s="141">
        <f>O231*H231</f>
        <v>0</v>
      </c>
      <c r="Q231" s="141">
        <v>0.00189</v>
      </c>
      <c r="R231" s="141">
        <f>Q231*H231</f>
        <v>0.02527119</v>
      </c>
      <c r="S231" s="141">
        <v>0</v>
      </c>
      <c r="T231" s="142">
        <f>S231*H231</f>
        <v>0</v>
      </c>
      <c r="AR231" s="143" t="s">
        <v>368</v>
      </c>
      <c r="AT231" s="143" t="s">
        <v>212</v>
      </c>
      <c r="AU231" s="143" t="s">
        <v>83</v>
      </c>
      <c r="AY231" s="18" t="s">
        <v>210</v>
      </c>
      <c r="BE231" s="144">
        <f>IF(N231="základní",J231,0)</f>
        <v>0</v>
      </c>
      <c r="BF231" s="144">
        <f>IF(N231="snížená",J231,0)</f>
        <v>0</v>
      </c>
      <c r="BG231" s="144">
        <f>IF(N231="zákl. přenesená",J231,0)</f>
        <v>0</v>
      </c>
      <c r="BH231" s="144">
        <f>IF(N231="sníž. přenesená",J231,0)</f>
        <v>0</v>
      </c>
      <c r="BI231" s="144">
        <f>IF(N231="nulová",J231,0)</f>
        <v>0</v>
      </c>
      <c r="BJ231" s="18" t="s">
        <v>81</v>
      </c>
      <c r="BK231" s="144">
        <f>ROUND(I231*H231,2)</f>
        <v>0</v>
      </c>
      <c r="BL231" s="18" t="s">
        <v>368</v>
      </c>
      <c r="BM231" s="143" t="s">
        <v>5353</v>
      </c>
    </row>
    <row r="232" spans="2:47" s="1" customFormat="1" ht="11.25">
      <c r="B232" s="33"/>
      <c r="D232" s="145" t="s">
        <v>219</v>
      </c>
      <c r="F232" s="146" t="s">
        <v>986</v>
      </c>
      <c r="I232" s="147"/>
      <c r="L232" s="33"/>
      <c r="M232" s="148"/>
      <c r="T232" s="54"/>
      <c r="AT232" s="18" t="s">
        <v>219</v>
      </c>
      <c r="AU232" s="18" t="s">
        <v>83</v>
      </c>
    </row>
    <row r="233" spans="2:51" s="12" customFormat="1" ht="11.25">
      <c r="B233" s="149"/>
      <c r="D233" s="150" t="s">
        <v>221</v>
      </c>
      <c r="E233" s="151" t="s">
        <v>19</v>
      </c>
      <c r="F233" s="152" t="s">
        <v>5354</v>
      </c>
      <c r="H233" s="151" t="s">
        <v>19</v>
      </c>
      <c r="I233" s="153"/>
      <c r="L233" s="149"/>
      <c r="M233" s="154"/>
      <c r="T233" s="155"/>
      <c r="AT233" s="151" t="s">
        <v>221</v>
      </c>
      <c r="AU233" s="151" t="s">
        <v>83</v>
      </c>
      <c r="AV233" s="12" t="s">
        <v>81</v>
      </c>
      <c r="AW233" s="12" t="s">
        <v>34</v>
      </c>
      <c r="AX233" s="12" t="s">
        <v>74</v>
      </c>
      <c r="AY233" s="151" t="s">
        <v>210</v>
      </c>
    </row>
    <row r="234" spans="2:51" s="13" customFormat="1" ht="11.25">
      <c r="B234" s="156"/>
      <c r="D234" s="150" t="s">
        <v>221</v>
      </c>
      <c r="E234" s="157" t="s">
        <v>19</v>
      </c>
      <c r="F234" s="158" t="s">
        <v>5355</v>
      </c>
      <c r="H234" s="159">
        <v>1.98</v>
      </c>
      <c r="I234" s="160"/>
      <c r="L234" s="156"/>
      <c r="M234" s="161"/>
      <c r="T234" s="162"/>
      <c r="AT234" s="157" t="s">
        <v>221</v>
      </c>
      <c r="AU234" s="157" t="s">
        <v>83</v>
      </c>
      <c r="AV234" s="13" t="s">
        <v>83</v>
      </c>
      <c r="AW234" s="13" t="s">
        <v>34</v>
      </c>
      <c r="AX234" s="13" t="s">
        <v>74</v>
      </c>
      <c r="AY234" s="157" t="s">
        <v>210</v>
      </c>
    </row>
    <row r="235" spans="2:51" s="13" customFormat="1" ht="11.25">
      <c r="B235" s="156"/>
      <c r="D235" s="150" t="s">
        <v>221</v>
      </c>
      <c r="E235" s="157" t="s">
        <v>19</v>
      </c>
      <c r="F235" s="158" t="s">
        <v>5356</v>
      </c>
      <c r="H235" s="159">
        <v>11.391</v>
      </c>
      <c r="I235" s="160"/>
      <c r="L235" s="156"/>
      <c r="M235" s="161"/>
      <c r="T235" s="162"/>
      <c r="AT235" s="157" t="s">
        <v>221</v>
      </c>
      <c r="AU235" s="157" t="s">
        <v>83</v>
      </c>
      <c r="AV235" s="13" t="s">
        <v>83</v>
      </c>
      <c r="AW235" s="13" t="s">
        <v>34</v>
      </c>
      <c r="AX235" s="13" t="s">
        <v>74</v>
      </c>
      <c r="AY235" s="157" t="s">
        <v>210</v>
      </c>
    </row>
    <row r="236" spans="2:51" s="15" customFormat="1" ht="11.25">
      <c r="B236" s="170"/>
      <c r="D236" s="150" t="s">
        <v>221</v>
      </c>
      <c r="E236" s="171" t="s">
        <v>19</v>
      </c>
      <c r="F236" s="172" t="s">
        <v>236</v>
      </c>
      <c r="H236" s="173">
        <v>13.371</v>
      </c>
      <c r="I236" s="174"/>
      <c r="L236" s="170"/>
      <c r="M236" s="175"/>
      <c r="T236" s="176"/>
      <c r="AT236" s="171" t="s">
        <v>221</v>
      </c>
      <c r="AU236" s="171" t="s">
        <v>83</v>
      </c>
      <c r="AV236" s="15" t="s">
        <v>217</v>
      </c>
      <c r="AW236" s="15" t="s">
        <v>34</v>
      </c>
      <c r="AX236" s="15" t="s">
        <v>81</v>
      </c>
      <c r="AY236" s="171" t="s">
        <v>210</v>
      </c>
    </row>
    <row r="237" spans="2:65" s="1" customFormat="1" ht="24.2" customHeight="1">
      <c r="B237" s="33"/>
      <c r="C237" s="132" t="s">
        <v>492</v>
      </c>
      <c r="D237" s="132" t="s">
        <v>212</v>
      </c>
      <c r="E237" s="133" t="s">
        <v>5357</v>
      </c>
      <c r="F237" s="134" t="s">
        <v>5358</v>
      </c>
      <c r="G237" s="135" t="s">
        <v>417</v>
      </c>
      <c r="H237" s="136">
        <v>6.4</v>
      </c>
      <c r="I237" s="137"/>
      <c r="J237" s="138">
        <f>ROUND(I237*H237,2)</f>
        <v>0</v>
      </c>
      <c r="K237" s="134" t="s">
        <v>216</v>
      </c>
      <c r="L237" s="33"/>
      <c r="M237" s="139" t="s">
        <v>19</v>
      </c>
      <c r="N237" s="140" t="s">
        <v>45</v>
      </c>
      <c r="P237" s="141">
        <f>O237*H237</f>
        <v>0</v>
      </c>
      <c r="Q237" s="141">
        <v>0</v>
      </c>
      <c r="R237" s="141">
        <f>Q237*H237</f>
        <v>0</v>
      </c>
      <c r="S237" s="141">
        <v>0.1</v>
      </c>
      <c r="T237" s="142">
        <f>S237*H237</f>
        <v>0.6400000000000001</v>
      </c>
      <c r="AR237" s="143" t="s">
        <v>368</v>
      </c>
      <c r="AT237" s="143" t="s">
        <v>212</v>
      </c>
      <c r="AU237" s="143" t="s">
        <v>83</v>
      </c>
      <c r="AY237" s="18" t="s">
        <v>210</v>
      </c>
      <c r="BE237" s="144">
        <f>IF(N237="základní",J237,0)</f>
        <v>0</v>
      </c>
      <c r="BF237" s="144">
        <f>IF(N237="snížená",J237,0)</f>
        <v>0</v>
      </c>
      <c r="BG237" s="144">
        <f>IF(N237="zákl. přenesená",J237,0)</f>
        <v>0</v>
      </c>
      <c r="BH237" s="144">
        <f>IF(N237="sníž. přenesená",J237,0)</f>
        <v>0</v>
      </c>
      <c r="BI237" s="144">
        <f>IF(N237="nulová",J237,0)</f>
        <v>0</v>
      </c>
      <c r="BJ237" s="18" t="s">
        <v>81</v>
      </c>
      <c r="BK237" s="144">
        <f>ROUND(I237*H237,2)</f>
        <v>0</v>
      </c>
      <c r="BL237" s="18" t="s">
        <v>368</v>
      </c>
      <c r="BM237" s="143" t="s">
        <v>5359</v>
      </c>
    </row>
    <row r="238" spans="2:47" s="1" customFormat="1" ht="11.25">
      <c r="B238" s="33"/>
      <c r="D238" s="145" t="s">
        <v>219</v>
      </c>
      <c r="F238" s="146" t="s">
        <v>5360</v>
      </c>
      <c r="I238" s="147"/>
      <c r="L238" s="33"/>
      <c r="M238" s="148"/>
      <c r="T238" s="54"/>
      <c r="AT238" s="18" t="s">
        <v>219</v>
      </c>
      <c r="AU238" s="18" t="s">
        <v>83</v>
      </c>
    </row>
    <row r="239" spans="2:51" s="12" customFormat="1" ht="11.25">
      <c r="B239" s="149"/>
      <c r="D239" s="150" t="s">
        <v>221</v>
      </c>
      <c r="E239" s="151" t="s">
        <v>19</v>
      </c>
      <c r="F239" s="152" t="s">
        <v>5361</v>
      </c>
      <c r="H239" s="151" t="s">
        <v>19</v>
      </c>
      <c r="I239" s="153"/>
      <c r="L239" s="149"/>
      <c r="M239" s="154"/>
      <c r="T239" s="155"/>
      <c r="AT239" s="151" t="s">
        <v>221</v>
      </c>
      <c r="AU239" s="151" t="s">
        <v>83</v>
      </c>
      <c r="AV239" s="12" t="s">
        <v>81</v>
      </c>
      <c r="AW239" s="12" t="s">
        <v>34</v>
      </c>
      <c r="AX239" s="12" t="s">
        <v>74</v>
      </c>
      <c r="AY239" s="151" t="s">
        <v>210</v>
      </c>
    </row>
    <row r="240" spans="2:51" s="13" customFormat="1" ht="11.25">
      <c r="B240" s="156"/>
      <c r="D240" s="150" t="s">
        <v>221</v>
      </c>
      <c r="E240" s="157" t="s">
        <v>19</v>
      </c>
      <c r="F240" s="158" t="s">
        <v>5362</v>
      </c>
      <c r="H240" s="159">
        <v>6.4</v>
      </c>
      <c r="I240" s="160"/>
      <c r="L240" s="156"/>
      <c r="M240" s="161"/>
      <c r="T240" s="162"/>
      <c r="AT240" s="157" t="s">
        <v>221</v>
      </c>
      <c r="AU240" s="157" t="s">
        <v>83</v>
      </c>
      <c r="AV240" s="13" t="s">
        <v>83</v>
      </c>
      <c r="AW240" s="13" t="s">
        <v>34</v>
      </c>
      <c r="AX240" s="13" t="s">
        <v>81</v>
      </c>
      <c r="AY240" s="157" t="s">
        <v>210</v>
      </c>
    </row>
    <row r="241" spans="2:65" s="1" customFormat="1" ht="21.75" customHeight="1">
      <c r="B241" s="33"/>
      <c r="C241" s="132" t="s">
        <v>498</v>
      </c>
      <c r="D241" s="132" t="s">
        <v>212</v>
      </c>
      <c r="E241" s="133" t="s">
        <v>1158</v>
      </c>
      <c r="F241" s="134" t="s">
        <v>1159</v>
      </c>
      <c r="G241" s="135" t="s">
        <v>270</v>
      </c>
      <c r="H241" s="136">
        <v>45</v>
      </c>
      <c r="I241" s="137"/>
      <c r="J241" s="138">
        <f>ROUND(I241*H241,2)</f>
        <v>0</v>
      </c>
      <c r="K241" s="134" t="s">
        <v>216</v>
      </c>
      <c r="L241" s="33"/>
      <c r="M241" s="139" t="s">
        <v>19</v>
      </c>
      <c r="N241" s="140" t="s">
        <v>45</v>
      </c>
      <c r="P241" s="141">
        <f>O241*H241</f>
        <v>0</v>
      </c>
      <c r="Q241" s="141">
        <v>0</v>
      </c>
      <c r="R241" s="141">
        <f>Q241*H241</f>
        <v>0</v>
      </c>
      <c r="S241" s="141">
        <v>0</v>
      </c>
      <c r="T241" s="142">
        <f>S241*H241</f>
        <v>0</v>
      </c>
      <c r="AR241" s="143" t="s">
        <v>368</v>
      </c>
      <c r="AT241" s="143" t="s">
        <v>212</v>
      </c>
      <c r="AU241" s="143" t="s">
        <v>83</v>
      </c>
      <c r="AY241" s="18" t="s">
        <v>210</v>
      </c>
      <c r="BE241" s="144">
        <f>IF(N241="základní",J241,0)</f>
        <v>0</v>
      </c>
      <c r="BF241" s="144">
        <f>IF(N241="snížená",J241,0)</f>
        <v>0</v>
      </c>
      <c r="BG241" s="144">
        <f>IF(N241="zákl. přenesená",J241,0)</f>
        <v>0</v>
      </c>
      <c r="BH241" s="144">
        <f>IF(N241="sníž. přenesená",J241,0)</f>
        <v>0</v>
      </c>
      <c r="BI241" s="144">
        <f>IF(N241="nulová",J241,0)</f>
        <v>0</v>
      </c>
      <c r="BJ241" s="18" t="s">
        <v>81</v>
      </c>
      <c r="BK241" s="144">
        <f>ROUND(I241*H241,2)</f>
        <v>0</v>
      </c>
      <c r="BL241" s="18" t="s">
        <v>368</v>
      </c>
      <c r="BM241" s="143" t="s">
        <v>5363</v>
      </c>
    </row>
    <row r="242" spans="2:47" s="1" customFormat="1" ht="11.25">
      <c r="B242" s="33"/>
      <c r="D242" s="145" t="s">
        <v>219</v>
      </c>
      <c r="F242" s="146" t="s">
        <v>1161</v>
      </c>
      <c r="I242" s="147"/>
      <c r="L242" s="33"/>
      <c r="M242" s="148"/>
      <c r="T242" s="54"/>
      <c r="AT242" s="18" t="s">
        <v>219</v>
      </c>
      <c r="AU242" s="18" t="s">
        <v>83</v>
      </c>
    </row>
    <row r="243" spans="2:51" s="12" customFormat="1" ht="11.25">
      <c r="B243" s="149"/>
      <c r="D243" s="150" t="s">
        <v>221</v>
      </c>
      <c r="E243" s="151" t="s">
        <v>19</v>
      </c>
      <c r="F243" s="152" t="s">
        <v>5267</v>
      </c>
      <c r="H243" s="151" t="s">
        <v>19</v>
      </c>
      <c r="I243" s="153"/>
      <c r="L243" s="149"/>
      <c r="M243" s="154"/>
      <c r="T243" s="155"/>
      <c r="AT243" s="151" t="s">
        <v>221</v>
      </c>
      <c r="AU243" s="151" t="s">
        <v>83</v>
      </c>
      <c r="AV243" s="12" t="s">
        <v>81</v>
      </c>
      <c r="AW243" s="12" t="s">
        <v>34</v>
      </c>
      <c r="AX243" s="12" t="s">
        <v>74</v>
      </c>
      <c r="AY243" s="151" t="s">
        <v>210</v>
      </c>
    </row>
    <row r="244" spans="2:51" s="13" customFormat="1" ht="11.25">
      <c r="B244" s="156"/>
      <c r="D244" s="150" t="s">
        <v>221</v>
      </c>
      <c r="E244" s="157" t="s">
        <v>19</v>
      </c>
      <c r="F244" s="158" t="s">
        <v>5364</v>
      </c>
      <c r="H244" s="159">
        <v>44.4</v>
      </c>
      <c r="I244" s="160"/>
      <c r="L244" s="156"/>
      <c r="M244" s="161"/>
      <c r="T244" s="162"/>
      <c r="AT244" s="157" t="s">
        <v>221</v>
      </c>
      <c r="AU244" s="157" t="s">
        <v>83</v>
      </c>
      <c r="AV244" s="13" t="s">
        <v>83</v>
      </c>
      <c r="AW244" s="13" t="s">
        <v>34</v>
      </c>
      <c r="AX244" s="13" t="s">
        <v>74</v>
      </c>
      <c r="AY244" s="157" t="s">
        <v>210</v>
      </c>
    </row>
    <row r="245" spans="2:51" s="13" customFormat="1" ht="11.25">
      <c r="B245" s="156"/>
      <c r="D245" s="150" t="s">
        <v>221</v>
      </c>
      <c r="E245" s="157" t="s">
        <v>19</v>
      </c>
      <c r="F245" s="158" t="s">
        <v>5365</v>
      </c>
      <c r="H245" s="159">
        <v>0.6</v>
      </c>
      <c r="I245" s="160"/>
      <c r="L245" s="156"/>
      <c r="M245" s="161"/>
      <c r="T245" s="162"/>
      <c r="AT245" s="157" t="s">
        <v>221</v>
      </c>
      <c r="AU245" s="157" t="s">
        <v>83</v>
      </c>
      <c r="AV245" s="13" t="s">
        <v>83</v>
      </c>
      <c r="AW245" s="13" t="s">
        <v>34</v>
      </c>
      <c r="AX245" s="13" t="s">
        <v>74</v>
      </c>
      <c r="AY245" s="157" t="s">
        <v>210</v>
      </c>
    </row>
    <row r="246" spans="2:51" s="15" customFormat="1" ht="11.25">
      <c r="B246" s="170"/>
      <c r="D246" s="150" t="s">
        <v>221</v>
      </c>
      <c r="E246" s="171" t="s">
        <v>19</v>
      </c>
      <c r="F246" s="172" t="s">
        <v>236</v>
      </c>
      <c r="H246" s="173">
        <v>45</v>
      </c>
      <c r="I246" s="174"/>
      <c r="L246" s="170"/>
      <c r="M246" s="175"/>
      <c r="T246" s="176"/>
      <c r="AT246" s="171" t="s">
        <v>221</v>
      </c>
      <c r="AU246" s="171" t="s">
        <v>83</v>
      </c>
      <c r="AV246" s="15" t="s">
        <v>217</v>
      </c>
      <c r="AW246" s="15" t="s">
        <v>34</v>
      </c>
      <c r="AX246" s="15" t="s">
        <v>81</v>
      </c>
      <c r="AY246" s="171" t="s">
        <v>210</v>
      </c>
    </row>
    <row r="247" spans="2:65" s="1" customFormat="1" ht="16.5" customHeight="1">
      <c r="B247" s="33"/>
      <c r="C247" s="177" t="s">
        <v>504</v>
      </c>
      <c r="D247" s="177" t="s">
        <v>424</v>
      </c>
      <c r="E247" s="178" t="s">
        <v>5366</v>
      </c>
      <c r="F247" s="179" t="s">
        <v>5367</v>
      </c>
      <c r="G247" s="180" t="s">
        <v>215</v>
      </c>
      <c r="H247" s="181">
        <v>1.98</v>
      </c>
      <c r="I247" s="182"/>
      <c r="J247" s="183">
        <f>ROUND(I247*H247,2)</f>
        <v>0</v>
      </c>
      <c r="K247" s="179" t="s">
        <v>216</v>
      </c>
      <c r="L247" s="184"/>
      <c r="M247" s="185" t="s">
        <v>19</v>
      </c>
      <c r="N247" s="186" t="s">
        <v>45</v>
      </c>
      <c r="P247" s="141">
        <f>O247*H247</f>
        <v>0</v>
      </c>
      <c r="Q247" s="141">
        <v>0.55</v>
      </c>
      <c r="R247" s="141">
        <f>Q247*H247</f>
        <v>1.089</v>
      </c>
      <c r="S247" s="141">
        <v>0</v>
      </c>
      <c r="T247" s="142">
        <f>S247*H247</f>
        <v>0</v>
      </c>
      <c r="AR247" s="143" t="s">
        <v>498</v>
      </c>
      <c r="AT247" s="143" t="s">
        <v>424</v>
      </c>
      <c r="AU247" s="143" t="s">
        <v>83</v>
      </c>
      <c r="AY247" s="18" t="s">
        <v>210</v>
      </c>
      <c r="BE247" s="144">
        <f>IF(N247="základní",J247,0)</f>
        <v>0</v>
      </c>
      <c r="BF247" s="144">
        <f>IF(N247="snížená",J247,0)</f>
        <v>0</v>
      </c>
      <c r="BG247" s="144">
        <f>IF(N247="zákl. přenesená",J247,0)</f>
        <v>0</v>
      </c>
      <c r="BH247" s="144">
        <f>IF(N247="sníž. přenesená",J247,0)</f>
        <v>0</v>
      </c>
      <c r="BI247" s="144">
        <f>IF(N247="nulová",J247,0)</f>
        <v>0</v>
      </c>
      <c r="BJ247" s="18" t="s">
        <v>81</v>
      </c>
      <c r="BK247" s="144">
        <f>ROUND(I247*H247,2)</f>
        <v>0</v>
      </c>
      <c r="BL247" s="18" t="s">
        <v>368</v>
      </c>
      <c r="BM247" s="143" t="s">
        <v>5368</v>
      </c>
    </row>
    <row r="248" spans="2:51" s="12" customFormat="1" ht="11.25">
      <c r="B248" s="149"/>
      <c r="D248" s="150" t="s">
        <v>221</v>
      </c>
      <c r="E248" s="151" t="s">
        <v>19</v>
      </c>
      <c r="F248" s="152" t="s">
        <v>5267</v>
      </c>
      <c r="H248" s="151" t="s">
        <v>19</v>
      </c>
      <c r="I248" s="153"/>
      <c r="L248" s="149"/>
      <c r="M248" s="154"/>
      <c r="T248" s="155"/>
      <c r="AT248" s="151" t="s">
        <v>221</v>
      </c>
      <c r="AU248" s="151" t="s">
        <v>83</v>
      </c>
      <c r="AV248" s="12" t="s">
        <v>81</v>
      </c>
      <c r="AW248" s="12" t="s">
        <v>34</v>
      </c>
      <c r="AX248" s="12" t="s">
        <v>74</v>
      </c>
      <c r="AY248" s="151" t="s">
        <v>210</v>
      </c>
    </row>
    <row r="249" spans="2:51" s="13" customFormat="1" ht="11.25">
      <c r="B249" s="156"/>
      <c r="D249" s="150" t="s">
        <v>221</v>
      </c>
      <c r="E249" s="157" t="s">
        <v>19</v>
      </c>
      <c r="F249" s="158" t="s">
        <v>5369</v>
      </c>
      <c r="H249" s="159">
        <v>1.954</v>
      </c>
      <c r="I249" s="160"/>
      <c r="L249" s="156"/>
      <c r="M249" s="161"/>
      <c r="T249" s="162"/>
      <c r="AT249" s="157" t="s">
        <v>221</v>
      </c>
      <c r="AU249" s="157" t="s">
        <v>83</v>
      </c>
      <c r="AV249" s="13" t="s">
        <v>83</v>
      </c>
      <c r="AW249" s="13" t="s">
        <v>34</v>
      </c>
      <c r="AX249" s="13" t="s">
        <v>74</v>
      </c>
      <c r="AY249" s="157" t="s">
        <v>210</v>
      </c>
    </row>
    <row r="250" spans="2:51" s="13" customFormat="1" ht="11.25">
      <c r="B250" s="156"/>
      <c r="D250" s="150" t="s">
        <v>221</v>
      </c>
      <c r="E250" s="157" t="s">
        <v>19</v>
      </c>
      <c r="F250" s="158" t="s">
        <v>5370</v>
      </c>
      <c r="H250" s="159">
        <v>0.026</v>
      </c>
      <c r="I250" s="160"/>
      <c r="L250" s="156"/>
      <c r="M250" s="161"/>
      <c r="T250" s="162"/>
      <c r="AT250" s="157" t="s">
        <v>221</v>
      </c>
      <c r="AU250" s="157" t="s">
        <v>83</v>
      </c>
      <c r="AV250" s="13" t="s">
        <v>83</v>
      </c>
      <c r="AW250" s="13" t="s">
        <v>34</v>
      </c>
      <c r="AX250" s="13" t="s">
        <v>74</v>
      </c>
      <c r="AY250" s="157" t="s">
        <v>210</v>
      </c>
    </row>
    <row r="251" spans="2:51" s="15" customFormat="1" ht="11.25">
      <c r="B251" s="170"/>
      <c r="D251" s="150" t="s">
        <v>221</v>
      </c>
      <c r="E251" s="171" t="s">
        <v>19</v>
      </c>
      <c r="F251" s="172" t="s">
        <v>236</v>
      </c>
      <c r="H251" s="173">
        <v>1.98</v>
      </c>
      <c r="I251" s="174"/>
      <c r="L251" s="170"/>
      <c r="M251" s="175"/>
      <c r="T251" s="176"/>
      <c r="AT251" s="171" t="s">
        <v>221</v>
      </c>
      <c r="AU251" s="171" t="s">
        <v>83</v>
      </c>
      <c r="AV251" s="15" t="s">
        <v>217</v>
      </c>
      <c r="AW251" s="15" t="s">
        <v>34</v>
      </c>
      <c r="AX251" s="15" t="s">
        <v>81</v>
      </c>
      <c r="AY251" s="171" t="s">
        <v>210</v>
      </c>
    </row>
    <row r="252" spans="2:65" s="1" customFormat="1" ht="24.2" customHeight="1">
      <c r="B252" s="33"/>
      <c r="C252" s="132" t="s">
        <v>514</v>
      </c>
      <c r="D252" s="132" t="s">
        <v>212</v>
      </c>
      <c r="E252" s="133" t="s">
        <v>1169</v>
      </c>
      <c r="F252" s="134" t="s">
        <v>1170</v>
      </c>
      <c r="G252" s="135" t="s">
        <v>270</v>
      </c>
      <c r="H252" s="136">
        <v>90</v>
      </c>
      <c r="I252" s="137"/>
      <c r="J252" s="138">
        <f>ROUND(I252*H252,2)</f>
        <v>0</v>
      </c>
      <c r="K252" s="134" t="s">
        <v>216</v>
      </c>
      <c r="L252" s="33"/>
      <c r="M252" s="139" t="s">
        <v>19</v>
      </c>
      <c r="N252" s="140" t="s">
        <v>45</v>
      </c>
      <c r="P252" s="141">
        <f>O252*H252</f>
        <v>0</v>
      </c>
      <c r="Q252" s="141">
        <v>0</v>
      </c>
      <c r="R252" s="141">
        <f>Q252*H252</f>
        <v>0</v>
      </c>
      <c r="S252" s="141">
        <v>0.005</v>
      </c>
      <c r="T252" s="142">
        <f>S252*H252</f>
        <v>0.45</v>
      </c>
      <c r="AR252" s="143" t="s">
        <v>368</v>
      </c>
      <c r="AT252" s="143" t="s">
        <v>212</v>
      </c>
      <c r="AU252" s="143" t="s">
        <v>83</v>
      </c>
      <c r="AY252" s="18" t="s">
        <v>210</v>
      </c>
      <c r="BE252" s="144">
        <f>IF(N252="základní",J252,0)</f>
        <v>0</v>
      </c>
      <c r="BF252" s="144">
        <f>IF(N252="snížená",J252,0)</f>
        <v>0</v>
      </c>
      <c r="BG252" s="144">
        <f>IF(N252="zákl. přenesená",J252,0)</f>
        <v>0</v>
      </c>
      <c r="BH252" s="144">
        <f>IF(N252="sníž. přenesená",J252,0)</f>
        <v>0</v>
      </c>
      <c r="BI252" s="144">
        <f>IF(N252="nulová",J252,0)</f>
        <v>0</v>
      </c>
      <c r="BJ252" s="18" t="s">
        <v>81</v>
      </c>
      <c r="BK252" s="144">
        <f>ROUND(I252*H252,2)</f>
        <v>0</v>
      </c>
      <c r="BL252" s="18" t="s">
        <v>368</v>
      </c>
      <c r="BM252" s="143" t="s">
        <v>5371</v>
      </c>
    </row>
    <row r="253" spans="2:47" s="1" customFormat="1" ht="11.25">
      <c r="B253" s="33"/>
      <c r="D253" s="145" t="s">
        <v>219</v>
      </c>
      <c r="F253" s="146" t="s">
        <v>1172</v>
      </c>
      <c r="I253" s="147"/>
      <c r="L253" s="33"/>
      <c r="M253" s="148"/>
      <c r="T253" s="54"/>
      <c r="AT253" s="18" t="s">
        <v>219</v>
      </c>
      <c r="AU253" s="18" t="s">
        <v>83</v>
      </c>
    </row>
    <row r="254" spans="2:51" s="12" customFormat="1" ht="11.25">
      <c r="B254" s="149"/>
      <c r="D254" s="150" t="s">
        <v>221</v>
      </c>
      <c r="E254" s="151" t="s">
        <v>19</v>
      </c>
      <c r="F254" s="152" t="s">
        <v>5267</v>
      </c>
      <c r="H254" s="151" t="s">
        <v>19</v>
      </c>
      <c r="I254" s="153"/>
      <c r="L254" s="149"/>
      <c r="M254" s="154"/>
      <c r="T254" s="155"/>
      <c r="AT254" s="151" t="s">
        <v>221</v>
      </c>
      <c r="AU254" s="151" t="s">
        <v>83</v>
      </c>
      <c r="AV254" s="12" t="s">
        <v>81</v>
      </c>
      <c r="AW254" s="12" t="s">
        <v>34</v>
      </c>
      <c r="AX254" s="12" t="s">
        <v>74</v>
      </c>
      <c r="AY254" s="151" t="s">
        <v>210</v>
      </c>
    </row>
    <row r="255" spans="2:51" s="13" customFormat="1" ht="11.25">
      <c r="B255" s="156"/>
      <c r="D255" s="150" t="s">
        <v>221</v>
      </c>
      <c r="E255" s="157" t="s">
        <v>19</v>
      </c>
      <c r="F255" s="158" t="s">
        <v>5372</v>
      </c>
      <c r="H255" s="159">
        <v>80</v>
      </c>
      <c r="I255" s="160"/>
      <c r="L255" s="156"/>
      <c r="M255" s="161"/>
      <c r="T255" s="162"/>
      <c r="AT255" s="157" t="s">
        <v>221</v>
      </c>
      <c r="AU255" s="157" t="s">
        <v>83</v>
      </c>
      <c r="AV255" s="13" t="s">
        <v>83</v>
      </c>
      <c r="AW255" s="13" t="s">
        <v>34</v>
      </c>
      <c r="AX255" s="13" t="s">
        <v>74</v>
      </c>
      <c r="AY255" s="157" t="s">
        <v>210</v>
      </c>
    </row>
    <row r="256" spans="2:51" s="13" customFormat="1" ht="11.25">
      <c r="B256" s="156"/>
      <c r="D256" s="150" t="s">
        <v>221</v>
      </c>
      <c r="E256" s="157" t="s">
        <v>19</v>
      </c>
      <c r="F256" s="158" t="s">
        <v>5373</v>
      </c>
      <c r="H256" s="159">
        <v>10</v>
      </c>
      <c r="I256" s="160"/>
      <c r="L256" s="156"/>
      <c r="M256" s="161"/>
      <c r="T256" s="162"/>
      <c r="AT256" s="157" t="s">
        <v>221</v>
      </c>
      <c r="AU256" s="157" t="s">
        <v>83</v>
      </c>
      <c r="AV256" s="13" t="s">
        <v>83</v>
      </c>
      <c r="AW256" s="13" t="s">
        <v>34</v>
      </c>
      <c r="AX256" s="13" t="s">
        <v>74</v>
      </c>
      <c r="AY256" s="157" t="s">
        <v>210</v>
      </c>
    </row>
    <row r="257" spans="2:51" s="15" customFormat="1" ht="11.25">
      <c r="B257" s="170"/>
      <c r="D257" s="150" t="s">
        <v>221</v>
      </c>
      <c r="E257" s="171" t="s">
        <v>19</v>
      </c>
      <c r="F257" s="172" t="s">
        <v>236</v>
      </c>
      <c r="H257" s="173">
        <v>90</v>
      </c>
      <c r="I257" s="174"/>
      <c r="L257" s="170"/>
      <c r="M257" s="175"/>
      <c r="T257" s="176"/>
      <c r="AT257" s="171" t="s">
        <v>221</v>
      </c>
      <c r="AU257" s="171" t="s">
        <v>83</v>
      </c>
      <c r="AV257" s="15" t="s">
        <v>217</v>
      </c>
      <c r="AW257" s="15" t="s">
        <v>34</v>
      </c>
      <c r="AX257" s="15" t="s">
        <v>81</v>
      </c>
      <c r="AY257" s="171" t="s">
        <v>210</v>
      </c>
    </row>
    <row r="258" spans="2:65" s="1" customFormat="1" ht="21.75" customHeight="1">
      <c r="B258" s="33"/>
      <c r="C258" s="132" t="s">
        <v>521</v>
      </c>
      <c r="D258" s="132" t="s">
        <v>212</v>
      </c>
      <c r="E258" s="133" t="s">
        <v>1178</v>
      </c>
      <c r="F258" s="134" t="s">
        <v>1179</v>
      </c>
      <c r="G258" s="135" t="s">
        <v>215</v>
      </c>
      <c r="H258" s="136">
        <v>1.98</v>
      </c>
      <c r="I258" s="137"/>
      <c r="J258" s="138">
        <f>ROUND(I258*H258,2)</f>
        <v>0</v>
      </c>
      <c r="K258" s="134" t="s">
        <v>216</v>
      </c>
      <c r="L258" s="33"/>
      <c r="M258" s="139" t="s">
        <v>19</v>
      </c>
      <c r="N258" s="140" t="s">
        <v>45</v>
      </c>
      <c r="P258" s="141">
        <f>O258*H258</f>
        <v>0</v>
      </c>
      <c r="Q258" s="141">
        <v>0.02337</v>
      </c>
      <c r="R258" s="141">
        <f>Q258*H258</f>
        <v>0.0462726</v>
      </c>
      <c r="S258" s="141">
        <v>0</v>
      </c>
      <c r="T258" s="142">
        <f>S258*H258</f>
        <v>0</v>
      </c>
      <c r="AR258" s="143" t="s">
        <v>368</v>
      </c>
      <c r="AT258" s="143" t="s">
        <v>212</v>
      </c>
      <c r="AU258" s="143" t="s">
        <v>83</v>
      </c>
      <c r="AY258" s="18" t="s">
        <v>210</v>
      </c>
      <c r="BE258" s="144">
        <f>IF(N258="základní",J258,0)</f>
        <v>0</v>
      </c>
      <c r="BF258" s="144">
        <f>IF(N258="snížená",J258,0)</f>
        <v>0</v>
      </c>
      <c r="BG258" s="144">
        <f>IF(N258="zákl. přenesená",J258,0)</f>
        <v>0</v>
      </c>
      <c r="BH258" s="144">
        <f>IF(N258="sníž. přenesená",J258,0)</f>
        <v>0</v>
      </c>
      <c r="BI258" s="144">
        <f>IF(N258="nulová",J258,0)</f>
        <v>0</v>
      </c>
      <c r="BJ258" s="18" t="s">
        <v>81</v>
      </c>
      <c r="BK258" s="144">
        <f>ROUND(I258*H258,2)</f>
        <v>0</v>
      </c>
      <c r="BL258" s="18" t="s">
        <v>368</v>
      </c>
      <c r="BM258" s="143" t="s">
        <v>5374</v>
      </c>
    </row>
    <row r="259" spans="2:47" s="1" customFormat="1" ht="11.25">
      <c r="B259" s="33"/>
      <c r="D259" s="145" t="s">
        <v>219</v>
      </c>
      <c r="F259" s="146" t="s">
        <v>1181</v>
      </c>
      <c r="I259" s="147"/>
      <c r="L259" s="33"/>
      <c r="M259" s="148"/>
      <c r="T259" s="54"/>
      <c r="AT259" s="18" t="s">
        <v>219</v>
      </c>
      <c r="AU259" s="18" t="s">
        <v>83</v>
      </c>
    </row>
    <row r="260" spans="2:65" s="1" customFormat="1" ht="16.5" customHeight="1">
      <c r="B260" s="33"/>
      <c r="C260" s="132" t="s">
        <v>540</v>
      </c>
      <c r="D260" s="132" t="s">
        <v>212</v>
      </c>
      <c r="E260" s="133" t="s">
        <v>1186</v>
      </c>
      <c r="F260" s="134" t="s">
        <v>1187</v>
      </c>
      <c r="G260" s="135" t="s">
        <v>270</v>
      </c>
      <c r="H260" s="136">
        <v>15.515</v>
      </c>
      <c r="I260" s="137"/>
      <c r="J260" s="138">
        <f>ROUND(I260*H260,2)</f>
        <v>0</v>
      </c>
      <c r="K260" s="134" t="s">
        <v>216</v>
      </c>
      <c r="L260" s="33"/>
      <c r="M260" s="139" t="s">
        <v>19</v>
      </c>
      <c r="N260" s="140" t="s">
        <v>45</v>
      </c>
      <c r="P260" s="141">
        <f>O260*H260</f>
        <v>0</v>
      </c>
      <c r="Q260" s="141">
        <v>0</v>
      </c>
      <c r="R260" s="141">
        <f>Q260*H260</f>
        <v>0</v>
      </c>
      <c r="S260" s="141">
        <v>0.024</v>
      </c>
      <c r="T260" s="142">
        <f>S260*H260</f>
        <v>0.37236</v>
      </c>
      <c r="AR260" s="143" t="s">
        <v>368</v>
      </c>
      <c r="AT260" s="143" t="s">
        <v>212</v>
      </c>
      <c r="AU260" s="143" t="s">
        <v>83</v>
      </c>
      <c r="AY260" s="18" t="s">
        <v>210</v>
      </c>
      <c r="BE260" s="144">
        <f>IF(N260="základní",J260,0)</f>
        <v>0</v>
      </c>
      <c r="BF260" s="144">
        <f>IF(N260="snížená",J260,0)</f>
        <v>0</v>
      </c>
      <c r="BG260" s="144">
        <f>IF(N260="zákl. přenesená",J260,0)</f>
        <v>0</v>
      </c>
      <c r="BH260" s="144">
        <f>IF(N260="sníž. přenesená",J260,0)</f>
        <v>0</v>
      </c>
      <c r="BI260" s="144">
        <f>IF(N260="nulová",J260,0)</f>
        <v>0</v>
      </c>
      <c r="BJ260" s="18" t="s">
        <v>81</v>
      </c>
      <c r="BK260" s="144">
        <f>ROUND(I260*H260,2)</f>
        <v>0</v>
      </c>
      <c r="BL260" s="18" t="s">
        <v>368</v>
      </c>
      <c r="BM260" s="143" t="s">
        <v>5375</v>
      </c>
    </row>
    <row r="261" spans="2:47" s="1" customFormat="1" ht="11.25">
      <c r="B261" s="33"/>
      <c r="D261" s="145" t="s">
        <v>219</v>
      </c>
      <c r="F261" s="146" t="s">
        <v>1189</v>
      </c>
      <c r="I261" s="147"/>
      <c r="L261" s="33"/>
      <c r="M261" s="148"/>
      <c r="T261" s="54"/>
      <c r="AT261" s="18" t="s">
        <v>219</v>
      </c>
      <c r="AU261" s="18" t="s">
        <v>83</v>
      </c>
    </row>
    <row r="262" spans="2:51" s="13" customFormat="1" ht="11.25">
      <c r="B262" s="156"/>
      <c r="D262" s="150" t="s">
        <v>221</v>
      </c>
      <c r="E262" s="157" t="s">
        <v>19</v>
      </c>
      <c r="F262" s="158" t="s">
        <v>5376</v>
      </c>
      <c r="H262" s="159">
        <v>0.745</v>
      </c>
      <c r="I262" s="160"/>
      <c r="L262" s="156"/>
      <c r="M262" s="161"/>
      <c r="T262" s="162"/>
      <c r="AT262" s="157" t="s">
        <v>221</v>
      </c>
      <c r="AU262" s="157" t="s">
        <v>83</v>
      </c>
      <c r="AV262" s="13" t="s">
        <v>83</v>
      </c>
      <c r="AW262" s="13" t="s">
        <v>34</v>
      </c>
      <c r="AX262" s="13" t="s">
        <v>74</v>
      </c>
      <c r="AY262" s="157" t="s">
        <v>210</v>
      </c>
    </row>
    <row r="263" spans="2:51" s="13" customFormat="1" ht="11.25">
      <c r="B263" s="156"/>
      <c r="D263" s="150" t="s">
        <v>221</v>
      </c>
      <c r="E263" s="157" t="s">
        <v>19</v>
      </c>
      <c r="F263" s="158" t="s">
        <v>5377</v>
      </c>
      <c r="H263" s="159">
        <v>14.77</v>
      </c>
      <c r="I263" s="160"/>
      <c r="L263" s="156"/>
      <c r="M263" s="161"/>
      <c r="T263" s="162"/>
      <c r="AT263" s="157" t="s">
        <v>221</v>
      </c>
      <c r="AU263" s="157" t="s">
        <v>83</v>
      </c>
      <c r="AV263" s="13" t="s">
        <v>83</v>
      </c>
      <c r="AW263" s="13" t="s">
        <v>34</v>
      </c>
      <c r="AX263" s="13" t="s">
        <v>74</v>
      </c>
      <c r="AY263" s="157" t="s">
        <v>210</v>
      </c>
    </row>
    <row r="264" spans="2:51" s="15" customFormat="1" ht="11.25">
      <c r="B264" s="170"/>
      <c r="D264" s="150" t="s">
        <v>221</v>
      </c>
      <c r="E264" s="171" t="s">
        <v>19</v>
      </c>
      <c r="F264" s="172" t="s">
        <v>236</v>
      </c>
      <c r="H264" s="173">
        <v>15.514999999999999</v>
      </c>
      <c r="I264" s="174"/>
      <c r="L264" s="170"/>
      <c r="M264" s="175"/>
      <c r="T264" s="176"/>
      <c r="AT264" s="171" t="s">
        <v>221</v>
      </c>
      <c r="AU264" s="171" t="s">
        <v>83</v>
      </c>
      <c r="AV264" s="15" t="s">
        <v>217</v>
      </c>
      <c r="AW264" s="15" t="s">
        <v>34</v>
      </c>
      <c r="AX264" s="15" t="s">
        <v>81</v>
      </c>
      <c r="AY264" s="171" t="s">
        <v>210</v>
      </c>
    </row>
    <row r="265" spans="2:65" s="1" customFormat="1" ht="16.5" customHeight="1">
      <c r="B265" s="33"/>
      <c r="C265" s="132" t="s">
        <v>548</v>
      </c>
      <c r="D265" s="132" t="s">
        <v>212</v>
      </c>
      <c r="E265" s="133" t="s">
        <v>5378</v>
      </c>
      <c r="F265" s="134" t="s">
        <v>5379</v>
      </c>
      <c r="G265" s="135" t="s">
        <v>270</v>
      </c>
      <c r="H265" s="136">
        <v>44.27</v>
      </c>
      <c r="I265" s="137"/>
      <c r="J265" s="138">
        <f>ROUND(I265*H265,2)</f>
        <v>0</v>
      </c>
      <c r="K265" s="134" t="s">
        <v>216</v>
      </c>
      <c r="L265" s="33"/>
      <c r="M265" s="139" t="s">
        <v>19</v>
      </c>
      <c r="N265" s="140" t="s">
        <v>45</v>
      </c>
      <c r="P265" s="141">
        <f>O265*H265</f>
        <v>0</v>
      </c>
      <c r="Q265" s="141">
        <v>0</v>
      </c>
      <c r="R265" s="141">
        <f>Q265*H265</f>
        <v>0</v>
      </c>
      <c r="S265" s="141">
        <v>0</v>
      </c>
      <c r="T265" s="142">
        <f>S265*H265</f>
        <v>0</v>
      </c>
      <c r="AR265" s="143" t="s">
        <v>368</v>
      </c>
      <c r="AT265" s="143" t="s">
        <v>212</v>
      </c>
      <c r="AU265" s="143" t="s">
        <v>83</v>
      </c>
      <c r="AY265" s="18" t="s">
        <v>210</v>
      </c>
      <c r="BE265" s="144">
        <f>IF(N265="základní",J265,0)</f>
        <v>0</v>
      </c>
      <c r="BF265" s="144">
        <f>IF(N265="snížená",J265,0)</f>
        <v>0</v>
      </c>
      <c r="BG265" s="144">
        <f>IF(N265="zákl. přenesená",J265,0)</f>
        <v>0</v>
      </c>
      <c r="BH265" s="144">
        <f>IF(N265="sníž. přenesená",J265,0)</f>
        <v>0</v>
      </c>
      <c r="BI265" s="144">
        <f>IF(N265="nulová",J265,0)</f>
        <v>0</v>
      </c>
      <c r="BJ265" s="18" t="s">
        <v>81</v>
      </c>
      <c r="BK265" s="144">
        <f>ROUND(I265*H265,2)</f>
        <v>0</v>
      </c>
      <c r="BL265" s="18" t="s">
        <v>368</v>
      </c>
      <c r="BM265" s="143" t="s">
        <v>5380</v>
      </c>
    </row>
    <row r="266" spans="2:47" s="1" customFormat="1" ht="11.25">
      <c r="B266" s="33"/>
      <c r="D266" s="145" t="s">
        <v>219</v>
      </c>
      <c r="F266" s="146" t="s">
        <v>5381</v>
      </c>
      <c r="I266" s="147"/>
      <c r="L266" s="33"/>
      <c r="M266" s="148"/>
      <c r="T266" s="54"/>
      <c r="AT266" s="18" t="s">
        <v>219</v>
      </c>
      <c r="AU266" s="18" t="s">
        <v>83</v>
      </c>
    </row>
    <row r="267" spans="2:51" s="13" customFormat="1" ht="11.25">
      <c r="B267" s="156"/>
      <c r="D267" s="150" t="s">
        <v>221</v>
      </c>
      <c r="E267" s="157" t="s">
        <v>19</v>
      </c>
      <c r="F267" s="158" t="s">
        <v>5382</v>
      </c>
      <c r="H267" s="159">
        <v>14.77</v>
      </c>
      <c r="I267" s="160"/>
      <c r="L267" s="156"/>
      <c r="M267" s="161"/>
      <c r="T267" s="162"/>
      <c r="AT267" s="157" t="s">
        <v>221</v>
      </c>
      <c r="AU267" s="157" t="s">
        <v>83</v>
      </c>
      <c r="AV267" s="13" t="s">
        <v>83</v>
      </c>
      <c r="AW267" s="13" t="s">
        <v>34</v>
      </c>
      <c r="AX267" s="13" t="s">
        <v>74</v>
      </c>
      <c r="AY267" s="157" t="s">
        <v>210</v>
      </c>
    </row>
    <row r="268" spans="2:51" s="12" customFormat="1" ht="11.25">
      <c r="B268" s="149"/>
      <c r="D268" s="150" t="s">
        <v>221</v>
      </c>
      <c r="E268" s="151" t="s">
        <v>19</v>
      </c>
      <c r="F268" s="152" t="s">
        <v>5267</v>
      </c>
      <c r="H268" s="151" t="s">
        <v>19</v>
      </c>
      <c r="I268" s="153"/>
      <c r="L268" s="149"/>
      <c r="M268" s="154"/>
      <c r="T268" s="155"/>
      <c r="AT268" s="151" t="s">
        <v>221</v>
      </c>
      <c r="AU268" s="151" t="s">
        <v>83</v>
      </c>
      <c r="AV268" s="12" t="s">
        <v>81</v>
      </c>
      <c r="AW268" s="12" t="s">
        <v>34</v>
      </c>
      <c r="AX268" s="12" t="s">
        <v>74</v>
      </c>
      <c r="AY268" s="151" t="s">
        <v>210</v>
      </c>
    </row>
    <row r="269" spans="2:51" s="13" customFormat="1" ht="11.25">
      <c r="B269" s="156"/>
      <c r="D269" s="150" t="s">
        <v>221</v>
      </c>
      <c r="E269" s="157" t="s">
        <v>19</v>
      </c>
      <c r="F269" s="158" t="s">
        <v>5383</v>
      </c>
      <c r="H269" s="159">
        <v>27</v>
      </c>
      <c r="I269" s="160"/>
      <c r="L269" s="156"/>
      <c r="M269" s="161"/>
      <c r="T269" s="162"/>
      <c r="AT269" s="157" t="s">
        <v>221</v>
      </c>
      <c r="AU269" s="157" t="s">
        <v>83</v>
      </c>
      <c r="AV269" s="13" t="s">
        <v>83</v>
      </c>
      <c r="AW269" s="13" t="s">
        <v>34</v>
      </c>
      <c r="AX269" s="13" t="s">
        <v>74</v>
      </c>
      <c r="AY269" s="157" t="s">
        <v>210</v>
      </c>
    </row>
    <row r="270" spans="2:51" s="13" customFormat="1" ht="11.25">
      <c r="B270" s="156"/>
      <c r="D270" s="150" t="s">
        <v>221</v>
      </c>
      <c r="E270" s="157" t="s">
        <v>19</v>
      </c>
      <c r="F270" s="158" t="s">
        <v>5384</v>
      </c>
      <c r="H270" s="159">
        <v>2.5</v>
      </c>
      <c r="I270" s="160"/>
      <c r="L270" s="156"/>
      <c r="M270" s="161"/>
      <c r="T270" s="162"/>
      <c r="AT270" s="157" t="s">
        <v>221</v>
      </c>
      <c r="AU270" s="157" t="s">
        <v>83</v>
      </c>
      <c r="AV270" s="13" t="s">
        <v>83</v>
      </c>
      <c r="AW270" s="13" t="s">
        <v>34</v>
      </c>
      <c r="AX270" s="13" t="s">
        <v>74</v>
      </c>
      <c r="AY270" s="157" t="s">
        <v>210</v>
      </c>
    </row>
    <row r="271" spans="2:51" s="15" customFormat="1" ht="11.25">
      <c r="B271" s="170"/>
      <c r="D271" s="150" t="s">
        <v>221</v>
      </c>
      <c r="E271" s="171" t="s">
        <v>19</v>
      </c>
      <c r="F271" s="172" t="s">
        <v>236</v>
      </c>
      <c r="H271" s="173">
        <v>44.269999999999996</v>
      </c>
      <c r="I271" s="174"/>
      <c r="L271" s="170"/>
      <c r="M271" s="175"/>
      <c r="T271" s="176"/>
      <c r="AT271" s="171" t="s">
        <v>221</v>
      </c>
      <c r="AU271" s="171" t="s">
        <v>83</v>
      </c>
      <c r="AV271" s="15" t="s">
        <v>217</v>
      </c>
      <c r="AW271" s="15" t="s">
        <v>34</v>
      </c>
      <c r="AX271" s="15" t="s">
        <v>81</v>
      </c>
      <c r="AY271" s="171" t="s">
        <v>210</v>
      </c>
    </row>
    <row r="272" spans="2:65" s="1" customFormat="1" ht="16.5" customHeight="1">
      <c r="B272" s="33"/>
      <c r="C272" s="177" t="s">
        <v>560</v>
      </c>
      <c r="D272" s="177" t="s">
        <v>424</v>
      </c>
      <c r="E272" s="178" t="s">
        <v>1020</v>
      </c>
      <c r="F272" s="179" t="s">
        <v>987</v>
      </c>
      <c r="G272" s="180" t="s">
        <v>215</v>
      </c>
      <c r="H272" s="181">
        <v>11.391</v>
      </c>
      <c r="I272" s="182"/>
      <c r="J272" s="183">
        <f>ROUND(I272*H272,2)</f>
        <v>0</v>
      </c>
      <c r="K272" s="179" t="s">
        <v>216</v>
      </c>
      <c r="L272" s="184"/>
      <c r="M272" s="185" t="s">
        <v>19</v>
      </c>
      <c r="N272" s="186" t="s">
        <v>45</v>
      </c>
      <c r="P272" s="141">
        <f>O272*H272</f>
        <v>0</v>
      </c>
      <c r="Q272" s="141">
        <v>0.75</v>
      </c>
      <c r="R272" s="141">
        <f>Q272*H272</f>
        <v>8.54325</v>
      </c>
      <c r="S272" s="141">
        <v>0</v>
      </c>
      <c r="T272" s="142">
        <f>S272*H272</f>
        <v>0</v>
      </c>
      <c r="AR272" s="143" t="s">
        <v>498</v>
      </c>
      <c r="AT272" s="143" t="s">
        <v>424</v>
      </c>
      <c r="AU272" s="143" t="s">
        <v>83</v>
      </c>
      <c r="AY272" s="18" t="s">
        <v>210</v>
      </c>
      <c r="BE272" s="144">
        <f>IF(N272="základní",J272,0)</f>
        <v>0</v>
      </c>
      <c r="BF272" s="144">
        <f>IF(N272="snížená",J272,0)</f>
        <v>0</v>
      </c>
      <c r="BG272" s="144">
        <f>IF(N272="zákl. přenesená",J272,0)</f>
        <v>0</v>
      </c>
      <c r="BH272" s="144">
        <f>IF(N272="sníž. přenesená",J272,0)</f>
        <v>0</v>
      </c>
      <c r="BI272" s="144">
        <f>IF(N272="nulová",J272,0)</f>
        <v>0</v>
      </c>
      <c r="BJ272" s="18" t="s">
        <v>81</v>
      </c>
      <c r="BK272" s="144">
        <f>ROUND(I272*H272,2)</f>
        <v>0</v>
      </c>
      <c r="BL272" s="18" t="s">
        <v>368</v>
      </c>
      <c r="BM272" s="143" t="s">
        <v>5385</v>
      </c>
    </row>
    <row r="273" spans="2:51" s="13" customFormat="1" ht="11.25">
      <c r="B273" s="156"/>
      <c r="D273" s="150" t="s">
        <v>221</v>
      </c>
      <c r="E273" s="157" t="s">
        <v>19</v>
      </c>
      <c r="F273" s="158" t="s">
        <v>5386</v>
      </c>
      <c r="H273" s="159">
        <v>0.591</v>
      </c>
      <c r="I273" s="160"/>
      <c r="L273" s="156"/>
      <c r="M273" s="161"/>
      <c r="T273" s="162"/>
      <c r="AT273" s="157" t="s">
        <v>221</v>
      </c>
      <c r="AU273" s="157" t="s">
        <v>83</v>
      </c>
      <c r="AV273" s="13" t="s">
        <v>83</v>
      </c>
      <c r="AW273" s="13" t="s">
        <v>34</v>
      </c>
      <c r="AX273" s="13" t="s">
        <v>74</v>
      </c>
      <c r="AY273" s="157" t="s">
        <v>210</v>
      </c>
    </row>
    <row r="274" spans="2:51" s="13" customFormat="1" ht="11.25">
      <c r="B274" s="156"/>
      <c r="D274" s="150" t="s">
        <v>221</v>
      </c>
      <c r="E274" s="157" t="s">
        <v>19</v>
      </c>
      <c r="F274" s="158" t="s">
        <v>5387</v>
      </c>
      <c r="H274" s="159">
        <v>10.8</v>
      </c>
      <c r="I274" s="160"/>
      <c r="L274" s="156"/>
      <c r="M274" s="161"/>
      <c r="T274" s="162"/>
      <c r="AT274" s="157" t="s">
        <v>221</v>
      </c>
      <c r="AU274" s="157" t="s">
        <v>83</v>
      </c>
      <c r="AV274" s="13" t="s">
        <v>83</v>
      </c>
      <c r="AW274" s="13" t="s">
        <v>34</v>
      </c>
      <c r="AX274" s="13" t="s">
        <v>74</v>
      </c>
      <c r="AY274" s="157" t="s">
        <v>210</v>
      </c>
    </row>
    <row r="275" spans="2:51" s="15" customFormat="1" ht="11.25">
      <c r="B275" s="170"/>
      <c r="D275" s="150" t="s">
        <v>221</v>
      </c>
      <c r="E275" s="171" t="s">
        <v>19</v>
      </c>
      <c r="F275" s="172" t="s">
        <v>236</v>
      </c>
      <c r="H275" s="173">
        <v>11.391</v>
      </c>
      <c r="I275" s="174"/>
      <c r="L275" s="170"/>
      <c r="M275" s="175"/>
      <c r="T275" s="176"/>
      <c r="AT275" s="171" t="s">
        <v>221</v>
      </c>
      <c r="AU275" s="171" t="s">
        <v>83</v>
      </c>
      <c r="AV275" s="15" t="s">
        <v>217</v>
      </c>
      <c r="AW275" s="15" t="s">
        <v>34</v>
      </c>
      <c r="AX275" s="15" t="s">
        <v>81</v>
      </c>
      <c r="AY275" s="171" t="s">
        <v>210</v>
      </c>
    </row>
    <row r="276" spans="2:65" s="1" customFormat="1" ht="16.5" customHeight="1">
      <c r="B276" s="33"/>
      <c r="C276" s="132" t="s">
        <v>566</v>
      </c>
      <c r="D276" s="132" t="s">
        <v>212</v>
      </c>
      <c r="E276" s="133" t="s">
        <v>5388</v>
      </c>
      <c r="F276" s="134" t="s">
        <v>5389</v>
      </c>
      <c r="G276" s="135" t="s">
        <v>295</v>
      </c>
      <c r="H276" s="136">
        <v>1</v>
      </c>
      <c r="I276" s="137"/>
      <c r="J276" s="138">
        <f>ROUND(I276*H276,2)</f>
        <v>0</v>
      </c>
      <c r="K276" s="134" t="s">
        <v>296</v>
      </c>
      <c r="L276" s="33"/>
      <c r="M276" s="139" t="s">
        <v>19</v>
      </c>
      <c r="N276" s="140" t="s">
        <v>45</v>
      </c>
      <c r="P276" s="141">
        <f>O276*H276</f>
        <v>0</v>
      </c>
      <c r="Q276" s="141">
        <v>0.015</v>
      </c>
      <c r="R276" s="141">
        <f>Q276*H276</f>
        <v>0.015</v>
      </c>
      <c r="S276" s="141">
        <v>0</v>
      </c>
      <c r="T276" s="142">
        <f>S276*H276</f>
        <v>0</v>
      </c>
      <c r="AR276" s="143" t="s">
        <v>368</v>
      </c>
      <c r="AT276" s="143" t="s">
        <v>212</v>
      </c>
      <c r="AU276" s="143" t="s">
        <v>83</v>
      </c>
      <c r="AY276" s="18" t="s">
        <v>210</v>
      </c>
      <c r="BE276" s="144">
        <f>IF(N276="základní",J276,0)</f>
        <v>0</v>
      </c>
      <c r="BF276" s="144">
        <f>IF(N276="snížená",J276,0)</f>
        <v>0</v>
      </c>
      <c r="BG276" s="144">
        <f>IF(N276="zákl. přenesená",J276,0)</f>
        <v>0</v>
      </c>
      <c r="BH276" s="144">
        <f>IF(N276="sníž. přenesená",J276,0)</f>
        <v>0</v>
      </c>
      <c r="BI276" s="144">
        <f>IF(N276="nulová",J276,0)</f>
        <v>0</v>
      </c>
      <c r="BJ276" s="18" t="s">
        <v>81</v>
      </c>
      <c r="BK276" s="144">
        <f>ROUND(I276*H276,2)</f>
        <v>0</v>
      </c>
      <c r="BL276" s="18" t="s">
        <v>368</v>
      </c>
      <c r="BM276" s="143" t="s">
        <v>5390</v>
      </c>
    </row>
    <row r="277" spans="2:51" s="12" customFormat="1" ht="11.25">
      <c r="B277" s="149"/>
      <c r="D277" s="150" t="s">
        <v>221</v>
      </c>
      <c r="E277" s="151" t="s">
        <v>19</v>
      </c>
      <c r="F277" s="152" t="s">
        <v>5391</v>
      </c>
      <c r="H277" s="151" t="s">
        <v>19</v>
      </c>
      <c r="I277" s="153"/>
      <c r="L277" s="149"/>
      <c r="M277" s="154"/>
      <c r="T277" s="155"/>
      <c r="AT277" s="151" t="s">
        <v>221</v>
      </c>
      <c r="AU277" s="151" t="s">
        <v>83</v>
      </c>
      <c r="AV277" s="12" t="s">
        <v>81</v>
      </c>
      <c r="AW277" s="12" t="s">
        <v>34</v>
      </c>
      <c r="AX277" s="12" t="s">
        <v>74</v>
      </c>
      <c r="AY277" s="151" t="s">
        <v>210</v>
      </c>
    </row>
    <row r="278" spans="2:51" s="13" customFormat="1" ht="11.25">
      <c r="B278" s="156"/>
      <c r="D278" s="150" t="s">
        <v>221</v>
      </c>
      <c r="E278" s="157" t="s">
        <v>19</v>
      </c>
      <c r="F278" s="158" t="s">
        <v>81</v>
      </c>
      <c r="H278" s="159">
        <v>1</v>
      </c>
      <c r="I278" s="160"/>
      <c r="L278" s="156"/>
      <c r="M278" s="161"/>
      <c r="T278" s="162"/>
      <c r="AT278" s="157" t="s">
        <v>221</v>
      </c>
      <c r="AU278" s="157" t="s">
        <v>83</v>
      </c>
      <c r="AV278" s="13" t="s">
        <v>83</v>
      </c>
      <c r="AW278" s="13" t="s">
        <v>34</v>
      </c>
      <c r="AX278" s="13" t="s">
        <v>81</v>
      </c>
      <c r="AY278" s="157" t="s">
        <v>210</v>
      </c>
    </row>
    <row r="279" spans="2:65" s="1" customFormat="1" ht="16.5" customHeight="1">
      <c r="B279" s="33"/>
      <c r="C279" s="132" t="s">
        <v>572</v>
      </c>
      <c r="D279" s="132" t="s">
        <v>212</v>
      </c>
      <c r="E279" s="133" t="s">
        <v>5392</v>
      </c>
      <c r="F279" s="134" t="s">
        <v>5393</v>
      </c>
      <c r="G279" s="135" t="s">
        <v>270</v>
      </c>
      <c r="H279" s="136">
        <v>29.7</v>
      </c>
      <c r="I279" s="137"/>
      <c r="J279" s="138">
        <f>ROUND(I279*H279,2)</f>
        <v>0</v>
      </c>
      <c r="K279" s="134" t="s">
        <v>216</v>
      </c>
      <c r="L279" s="33"/>
      <c r="M279" s="139" t="s">
        <v>19</v>
      </c>
      <c r="N279" s="140" t="s">
        <v>45</v>
      </c>
      <c r="P279" s="141">
        <f>O279*H279</f>
        <v>0</v>
      </c>
      <c r="Q279" s="141">
        <v>0.00018</v>
      </c>
      <c r="R279" s="141">
        <f>Q279*H279</f>
        <v>0.005346</v>
      </c>
      <c r="S279" s="141">
        <v>0</v>
      </c>
      <c r="T279" s="142">
        <f>S279*H279</f>
        <v>0</v>
      </c>
      <c r="AR279" s="143" t="s">
        <v>368</v>
      </c>
      <c r="AT279" s="143" t="s">
        <v>212</v>
      </c>
      <c r="AU279" s="143" t="s">
        <v>83</v>
      </c>
      <c r="AY279" s="18" t="s">
        <v>210</v>
      </c>
      <c r="BE279" s="144">
        <f>IF(N279="základní",J279,0)</f>
        <v>0</v>
      </c>
      <c r="BF279" s="144">
        <f>IF(N279="snížená",J279,0)</f>
        <v>0</v>
      </c>
      <c r="BG279" s="144">
        <f>IF(N279="zákl. přenesená",J279,0)</f>
        <v>0</v>
      </c>
      <c r="BH279" s="144">
        <f>IF(N279="sníž. přenesená",J279,0)</f>
        <v>0</v>
      </c>
      <c r="BI279" s="144">
        <f>IF(N279="nulová",J279,0)</f>
        <v>0</v>
      </c>
      <c r="BJ279" s="18" t="s">
        <v>81</v>
      </c>
      <c r="BK279" s="144">
        <f>ROUND(I279*H279,2)</f>
        <v>0</v>
      </c>
      <c r="BL279" s="18" t="s">
        <v>368</v>
      </c>
      <c r="BM279" s="143" t="s">
        <v>5394</v>
      </c>
    </row>
    <row r="280" spans="2:47" s="1" customFormat="1" ht="11.25">
      <c r="B280" s="33"/>
      <c r="D280" s="145" t="s">
        <v>219</v>
      </c>
      <c r="F280" s="146" t="s">
        <v>5395</v>
      </c>
      <c r="I280" s="147"/>
      <c r="L280" s="33"/>
      <c r="M280" s="148"/>
      <c r="T280" s="54"/>
      <c r="AT280" s="18" t="s">
        <v>219</v>
      </c>
      <c r="AU280" s="18" t="s">
        <v>83</v>
      </c>
    </row>
    <row r="281" spans="2:65" s="1" customFormat="1" ht="21.75" customHeight="1">
      <c r="B281" s="33"/>
      <c r="C281" s="132" t="s">
        <v>578</v>
      </c>
      <c r="D281" s="132" t="s">
        <v>212</v>
      </c>
      <c r="E281" s="133" t="s">
        <v>5396</v>
      </c>
      <c r="F281" s="134" t="s">
        <v>5397</v>
      </c>
      <c r="G281" s="135" t="s">
        <v>270</v>
      </c>
      <c r="H281" s="136">
        <v>23</v>
      </c>
      <c r="I281" s="137"/>
      <c r="J281" s="138">
        <f>ROUND(I281*H281,2)</f>
        <v>0</v>
      </c>
      <c r="K281" s="134" t="s">
        <v>216</v>
      </c>
      <c r="L281" s="33"/>
      <c r="M281" s="139" t="s">
        <v>19</v>
      </c>
      <c r="N281" s="140" t="s">
        <v>45</v>
      </c>
      <c r="P281" s="141">
        <f>O281*H281</f>
        <v>0</v>
      </c>
      <c r="Q281" s="141">
        <v>0</v>
      </c>
      <c r="R281" s="141">
        <f>Q281*H281</f>
        <v>0</v>
      </c>
      <c r="S281" s="141">
        <v>0.014</v>
      </c>
      <c r="T281" s="142">
        <f>S281*H281</f>
        <v>0.322</v>
      </c>
      <c r="AR281" s="143" t="s">
        <v>368</v>
      </c>
      <c r="AT281" s="143" t="s">
        <v>212</v>
      </c>
      <c r="AU281" s="143" t="s">
        <v>83</v>
      </c>
      <c r="AY281" s="18" t="s">
        <v>210</v>
      </c>
      <c r="BE281" s="144">
        <f>IF(N281="základní",J281,0)</f>
        <v>0</v>
      </c>
      <c r="BF281" s="144">
        <f>IF(N281="snížená",J281,0)</f>
        <v>0</v>
      </c>
      <c r="BG281" s="144">
        <f>IF(N281="zákl. přenesená",J281,0)</f>
        <v>0</v>
      </c>
      <c r="BH281" s="144">
        <f>IF(N281="sníž. přenesená",J281,0)</f>
        <v>0</v>
      </c>
      <c r="BI281" s="144">
        <f>IF(N281="nulová",J281,0)</f>
        <v>0</v>
      </c>
      <c r="BJ281" s="18" t="s">
        <v>81</v>
      </c>
      <c r="BK281" s="144">
        <f>ROUND(I281*H281,2)</f>
        <v>0</v>
      </c>
      <c r="BL281" s="18" t="s">
        <v>368</v>
      </c>
      <c r="BM281" s="143" t="s">
        <v>5398</v>
      </c>
    </row>
    <row r="282" spans="2:47" s="1" customFormat="1" ht="11.25">
      <c r="B282" s="33"/>
      <c r="D282" s="145" t="s">
        <v>219</v>
      </c>
      <c r="F282" s="146" t="s">
        <v>5399</v>
      </c>
      <c r="I282" s="147"/>
      <c r="L282" s="33"/>
      <c r="M282" s="148"/>
      <c r="T282" s="54"/>
      <c r="AT282" s="18" t="s">
        <v>219</v>
      </c>
      <c r="AU282" s="18" t="s">
        <v>83</v>
      </c>
    </row>
    <row r="283" spans="2:51" s="12" customFormat="1" ht="11.25">
      <c r="B283" s="149"/>
      <c r="D283" s="150" t="s">
        <v>221</v>
      </c>
      <c r="E283" s="151" t="s">
        <v>19</v>
      </c>
      <c r="F283" s="152" t="s">
        <v>5267</v>
      </c>
      <c r="H283" s="151" t="s">
        <v>19</v>
      </c>
      <c r="I283" s="153"/>
      <c r="L283" s="149"/>
      <c r="M283" s="154"/>
      <c r="T283" s="155"/>
      <c r="AT283" s="151" t="s">
        <v>221</v>
      </c>
      <c r="AU283" s="151" t="s">
        <v>83</v>
      </c>
      <c r="AV283" s="12" t="s">
        <v>81</v>
      </c>
      <c r="AW283" s="12" t="s">
        <v>34</v>
      </c>
      <c r="AX283" s="12" t="s">
        <v>74</v>
      </c>
      <c r="AY283" s="151" t="s">
        <v>210</v>
      </c>
    </row>
    <row r="284" spans="2:51" s="13" customFormat="1" ht="11.25">
      <c r="B284" s="156"/>
      <c r="D284" s="150" t="s">
        <v>221</v>
      </c>
      <c r="E284" s="157" t="s">
        <v>19</v>
      </c>
      <c r="F284" s="158" t="s">
        <v>5400</v>
      </c>
      <c r="H284" s="159">
        <v>23</v>
      </c>
      <c r="I284" s="160"/>
      <c r="L284" s="156"/>
      <c r="M284" s="161"/>
      <c r="T284" s="162"/>
      <c r="AT284" s="157" t="s">
        <v>221</v>
      </c>
      <c r="AU284" s="157" t="s">
        <v>83</v>
      </c>
      <c r="AV284" s="13" t="s">
        <v>83</v>
      </c>
      <c r="AW284" s="13" t="s">
        <v>34</v>
      </c>
      <c r="AX284" s="13" t="s">
        <v>81</v>
      </c>
      <c r="AY284" s="157" t="s">
        <v>210</v>
      </c>
    </row>
    <row r="285" spans="2:65" s="1" customFormat="1" ht="21.75" customHeight="1">
      <c r="B285" s="33"/>
      <c r="C285" s="132" t="s">
        <v>589</v>
      </c>
      <c r="D285" s="132" t="s">
        <v>212</v>
      </c>
      <c r="E285" s="133" t="s">
        <v>5401</v>
      </c>
      <c r="F285" s="134" t="s">
        <v>5402</v>
      </c>
      <c r="G285" s="135" t="s">
        <v>417</v>
      </c>
      <c r="H285" s="136">
        <v>50</v>
      </c>
      <c r="I285" s="137"/>
      <c r="J285" s="138">
        <f>ROUND(I285*H285,2)</f>
        <v>0</v>
      </c>
      <c r="K285" s="134" t="s">
        <v>216</v>
      </c>
      <c r="L285" s="33"/>
      <c r="M285" s="139" t="s">
        <v>19</v>
      </c>
      <c r="N285" s="140" t="s">
        <v>45</v>
      </c>
      <c r="P285" s="141">
        <f>O285*H285</f>
        <v>0</v>
      </c>
      <c r="Q285" s="141">
        <v>0</v>
      </c>
      <c r="R285" s="141">
        <f>Q285*H285</f>
        <v>0</v>
      </c>
      <c r="S285" s="141">
        <v>0.0066</v>
      </c>
      <c r="T285" s="142">
        <f>S285*H285</f>
        <v>0.33</v>
      </c>
      <c r="AR285" s="143" t="s">
        <v>368</v>
      </c>
      <c r="AT285" s="143" t="s">
        <v>212</v>
      </c>
      <c r="AU285" s="143" t="s">
        <v>83</v>
      </c>
      <c r="AY285" s="18" t="s">
        <v>210</v>
      </c>
      <c r="BE285" s="144">
        <f>IF(N285="základní",J285,0)</f>
        <v>0</v>
      </c>
      <c r="BF285" s="144">
        <f>IF(N285="snížená",J285,0)</f>
        <v>0</v>
      </c>
      <c r="BG285" s="144">
        <f>IF(N285="zákl. přenesená",J285,0)</f>
        <v>0</v>
      </c>
      <c r="BH285" s="144">
        <f>IF(N285="sníž. přenesená",J285,0)</f>
        <v>0</v>
      </c>
      <c r="BI285" s="144">
        <f>IF(N285="nulová",J285,0)</f>
        <v>0</v>
      </c>
      <c r="BJ285" s="18" t="s">
        <v>81</v>
      </c>
      <c r="BK285" s="144">
        <f>ROUND(I285*H285,2)</f>
        <v>0</v>
      </c>
      <c r="BL285" s="18" t="s">
        <v>368</v>
      </c>
      <c r="BM285" s="143" t="s">
        <v>5403</v>
      </c>
    </row>
    <row r="286" spans="2:47" s="1" customFormat="1" ht="11.25">
      <c r="B286" s="33"/>
      <c r="D286" s="145" t="s">
        <v>219</v>
      </c>
      <c r="F286" s="146" t="s">
        <v>5404</v>
      </c>
      <c r="I286" s="147"/>
      <c r="L286" s="33"/>
      <c r="M286" s="148"/>
      <c r="T286" s="54"/>
      <c r="AT286" s="18" t="s">
        <v>219</v>
      </c>
      <c r="AU286" s="18" t="s">
        <v>83</v>
      </c>
    </row>
    <row r="287" spans="2:51" s="12" customFormat="1" ht="11.25">
      <c r="B287" s="149"/>
      <c r="D287" s="150" t="s">
        <v>221</v>
      </c>
      <c r="E287" s="151" t="s">
        <v>19</v>
      </c>
      <c r="F287" s="152" t="s">
        <v>5267</v>
      </c>
      <c r="H287" s="151" t="s">
        <v>19</v>
      </c>
      <c r="I287" s="153"/>
      <c r="L287" s="149"/>
      <c r="M287" s="154"/>
      <c r="T287" s="155"/>
      <c r="AT287" s="151" t="s">
        <v>221</v>
      </c>
      <c r="AU287" s="151" t="s">
        <v>83</v>
      </c>
      <c r="AV287" s="12" t="s">
        <v>81</v>
      </c>
      <c r="AW287" s="12" t="s">
        <v>34</v>
      </c>
      <c r="AX287" s="12" t="s">
        <v>74</v>
      </c>
      <c r="AY287" s="151" t="s">
        <v>210</v>
      </c>
    </row>
    <row r="288" spans="2:51" s="13" customFormat="1" ht="11.25">
      <c r="B288" s="156"/>
      <c r="D288" s="150" t="s">
        <v>221</v>
      </c>
      <c r="E288" s="157" t="s">
        <v>19</v>
      </c>
      <c r="F288" s="158" t="s">
        <v>4390</v>
      </c>
      <c r="H288" s="159">
        <v>50</v>
      </c>
      <c r="I288" s="160"/>
      <c r="L288" s="156"/>
      <c r="M288" s="161"/>
      <c r="T288" s="162"/>
      <c r="AT288" s="157" t="s">
        <v>221</v>
      </c>
      <c r="AU288" s="157" t="s">
        <v>83</v>
      </c>
      <c r="AV288" s="13" t="s">
        <v>83</v>
      </c>
      <c r="AW288" s="13" t="s">
        <v>34</v>
      </c>
      <c r="AX288" s="13" t="s">
        <v>81</v>
      </c>
      <c r="AY288" s="157" t="s">
        <v>210</v>
      </c>
    </row>
    <row r="289" spans="2:65" s="1" customFormat="1" ht="16.5" customHeight="1">
      <c r="B289" s="33"/>
      <c r="C289" s="132" t="s">
        <v>595</v>
      </c>
      <c r="D289" s="132" t="s">
        <v>212</v>
      </c>
      <c r="E289" s="133" t="s">
        <v>2560</v>
      </c>
      <c r="F289" s="134" t="s">
        <v>5405</v>
      </c>
      <c r="G289" s="135" t="s">
        <v>1432</v>
      </c>
      <c r="H289" s="136">
        <v>57</v>
      </c>
      <c r="I289" s="137"/>
      <c r="J289" s="138">
        <f>ROUND(I289*H289,2)</f>
        <v>0</v>
      </c>
      <c r="K289" s="134" t="s">
        <v>296</v>
      </c>
      <c r="L289" s="33"/>
      <c r="M289" s="139" t="s">
        <v>19</v>
      </c>
      <c r="N289" s="140" t="s">
        <v>45</v>
      </c>
      <c r="P289" s="141">
        <f>O289*H289</f>
        <v>0</v>
      </c>
      <c r="Q289" s="141">
        <v>0.02</v>
      </c>
      <c r="R289" s="141">
        <f>Q289*H289</f>
        <v>1.1400000000000001</v>
      </c>
      <c r="S289" s="141">
        <v>0</v>
      </c>
      <c r="T289" s="142">
        <f>S289*H289</f>
        <v>0</v>
      </c>
      <c r="AR289" s="143" t="s">
        <v>368</v>
      </c>
      <c r="AT289" s="143" t="s">
        <v>212</v>
      </c>
      <c r="AU289" s="143" t="s">
        <v>83</v>
      </c>
      <c r="AY289" s="18" t="s">
        <v>210</v>
      </c>
      <c r="BE289" s="144">
        <f>IF(N289="základní",J289,0)</f>
        <v>0</v>
      </c>
      <c r="BF289" s="144">
        <f>IF(N289="snížená",J289,0)</f>
        <v>0</v>
      </c>
      <c r="BG289" s="144">
        <f>IF(N289="zákl. přenesená",J289,0)</f>
        <v>0</v>
      </c>
      <c r="BH289" s="144">
        <f>IF(N289="sníž. přenesená",J289,0)</f>
        <v>0</v>
      </c>
      <c r="BI289" s="144">
        <f>IF(N289="nulová",J289,0)</f>
        <v>0</v>
      </c>
      <c r="BJ289" s="18" t="s">
        <v>81</v>
      </c>
      <c r="BK289" s="144">
        <f>ROUND(I289*H289,2)</f>
        <v>0</v>
      </c>
      <c r="BL289" s="18" t="s">
        <v>368</v>
      </c>
      <c r="BM289" s="143" t="s">
        <v>5406</v>
      </c>
    </row>
    <row r="290" spans="2:51" s="12" customFormat="1" ht="11.25">
      <c r="B290" s="149"/>
      <c r="D290" s="150" t="s">
        <v>221</v>
      </c>
      <c r="E290" s="151" t="s">
        <v>19</v>
      </c>
      <c r="F290" s="152" t="s">
        <v>5267</v>
      </c>
      <c r="H290" s="151" t="s">
        <v>19</v>
      </c>
      <c r="I290" s="153"/>
      <c r="L290" s="149"/>
      <c r="M290" s="154"/>
      <c r="T290" s="155"/>
      <c r="AT290" s="151" t="s">
        <v>221</v>
      </c>
      <c r="AU290" s="151" t="s">
        <v>83</v>
      </c>
      <c r="AV290" s="12" t="s">
        <v>81</v>
      </c>
      <c r="AW290" s="12" t="s">
        <v>34</v>
      </c>
      <c r="AX290" s="12" t="s">
        <v>74</v>
      </c>
      <c r="AY290" s="151" t="s">
        <v>210</v>
      </c>
    </row>
    <row r="291" spans="2:51" s="13" customFormat="1" ht="11.25">
      <c r="B291" s="156"/>
      <c r="D291" s="150" t="s">
        <v>221</v>
      </c>
      <c r="E291" s="157" t="s">
        <v>19</v>
      </c>
      <c r="F291" s="158" t="s">
        <v>5407</v>
      </c>
      <c r="H291" s="159">
        <v>54</v>
      </c>
      <c r="I291" s="160"/>
      <c r="L291" s="156"/>
      <c r="M291" s="161"/>
      <c r="T291" s="162"/>
      <c r="AT291" s="157" t="s">
        <v>221</v>
      </c>
      <c r="AU291" s="157" t="s">
        <v>83</v>
      </c>
      <c r="AV291" s="13" t="s">
        <v>83</v>
      </c>
      <c r="AW291" s="13" t="s">
        <v>34</v>
      </c>
      <c r="AX291" s="13" t="s">
        <v>74</v>
      </c>
      <c r="AY291" s="157" t="s">
        <v>210</v>
      </c>
    </row>
    <row r="292" spans="2:51" s="13" customFormat="1" ht="11.25">
      <c r="B292" s="156"/>
      <c r="D292" s="150" t="s">
        <v>221</v>
      </c>
      <c r="E292" s="157" t="s">
        <v>19</v>
      </c>
      <c r="F292" s="158" t="s">
        <v>5408</v>
      </c>
      <c r="H292" s="159">
        <v>3</v>
      </c>
      <c r="I292" s="160"/>
      <c r="L292" s="156"/>
      <c r="M292" s="161"/>
      <c r="T292" s="162"/>
      <c r="AT292" s="157" t="s">
        <v>221</v>
      </c>
      <c r="AU292" s="157" t="s">
        <v>83</v>
      </c>
      <c r="AV292" s="13" t="s">
        <v>83</v>
      </c>
      <c r="AW292" s="13" t="s">
        <v>34</v>
      </c>
      <c r="AX292" s="13" t="s">
        <v>74</v>
      </c>
      <c r="AY292" s="157" t="s">
        <v>210</v>
      </c>
    </row>
    <row r="293" spans="2:51" s="15" customFormat="1" ht="11.25">
      <c r="B293" s="170"/>
      <c r="D293" s="150" t="s">
        <v>221</v>
      </c>
      <c r="E293" s="171" t="s">
        <v>19</v>
      </c>
      <c r="F293" s="172" t="s">
        <v>236</v>
      </c>
      <c r="H293" s="173">
        <v>57</v>
      </c>
      <c r="I293" s="174"/>
      <c r="L293" s="170"/>
      <c r="M293" s="175"/>
      <c r="T293" s="176"/>
      <c r="AT293" s="171" t="s">
        <v>221</v>
      </c>
      <c r="AU293" s="171" t="s">
        <v>83</v>
      </c>
      <c r="AV293" s="15" t="s">
        <v>217</v>
      </c>
      <c r="AW293" s="15" t="s">
        <v>34</v>
      </c>
      <c r="AX293" s="15" t="s">
        <v>81</v>
      </c>
      <c r="AY293" s="171" t="s">
        <v>210</v>
      </c>
    </row>
    <row r="294" spans="2:65" s="1" customFormat="1" ht="16.5" customHeight="1">
      <c r="B294" s="33"/>
      <c r="C294" s="132" t="s">
        <v>601</v>
      </c>
      <c r="D294" s="132" t="s">
        <v>212</v>
      </c>
      <c r="E294" s="133" t="s">
        <v>5409</v>
      </c>
      <c r="F294" s="134" t="s">
        <v>5410</v>
      </c>
      <c r="G294" s="135" t="s">
        <v>270</v>
      </c>
      <c r="H294" s="136">
        <v>10</v>
      </c>
      <c r="I294" s="137"/>
      <c r="J294" s="138">
        <f>ROUND(I294*H294,2)</f>
        <v>0</v>
      </c>
      <c r="K294" s="134" t="s">
        <v>296</v>
      </c>
      <c r="L294" s="33"/>
      <c r="M294" s="139" t="s">
        <v>19</v>
      </c>
      <c r="N294" s="140" t="s">
        <v>45</v>
      </c>
      <c r="P294" s="141">
        <f>O294*H294</f>
        <v>0</v>
      </c>
      <c r="Q294" s="141">
        <v>0</v>
      </c>
      <c r="R294" s="141">
        <f>Q294*H294</f>
        <v>0</v>
      </c>
      <c r="S294" s="141">
        <v>0</v>
      </c>
      <c r="T294" s="142">
        <f>S294*H294</f>
        <v>0</v>
      </c>
      <c r="AR294" s="143" t="s">
        <v>368</v>
      </c>
      <c r="AT294" s="143" t="s">
        <v>212</v>
      </c>
      <c r="AU294" s="143" t="s">
        <v>83</v>
      </c>
      <c r="AY294" s="18" t="s">
        <v>210</v>
      </c>
      <c r="BE294" s="144">
        <f>IF(N294="základní",J294,0)</f>
        <v>0</v>
      </c>
      <c r="BF294" s="144">
        <f>IF(N294="snížená",J294,0)</f>
        <v>0</v>
      </c>
      <c r="BG294" s="144">
        <f>IF(N294="zákl. přenesená",J294,0)</f>
        <v>0</v>
      </c>
      <c r="BH294" s="144">
        <f>IF(N294="sníž. přenesená",J294,0)</f>
        <v>0</v>
      </c>
      <c r="BI294" s="144">
        <f>IF(N294="nulová",J294,0)</f>
        <v>0</v>
      </c>
      <c r="BJ294" s="18" t="s">
        <v>81</v>
      </c>
      <c r="BK294" s="144">
        <f>ROUND(I294*H294,2)</f>
        <v>0</v>
      </c>
      <c r="BL294" s="18" t="s">
        <v>368</v>
      </c>
      <c r="BM294" s="143" t="s">
        <v>5411</v>
      </c>
    </row>
    <row r="295" spans="2:51" s="12" customFormat="1" ht="11.25">
      <c r="B295" s="149"/>
      <c r="D295" s="150" t="s">
        <v>221</v>
      </c>
      <c r="E295" s="151" t="s">
        <v>19</v>
      </c>
      <c r="F295" s="152" t="s">
        <v>5267</v>
      </c>
      <c r="H295" s="151" t="s">
        <v>19</v>
      </c>
      <c r="I295" s="153"/>
      <c r="L295" s="149"/>
      <c r="M295" s="154"/>
      <c r="T295" s="155"/>
      <c r="AT295" s="151" t="s">
        <v>221</v>
      </c>
      <c r="AU295" s="151" t="s">
        <v>83</v>
      </c>
      <c r="AV295" s="12" t="s">
        <v>81</v>
      </c>
      <c r="AW295" s="12" t="s">
        <v>34</v>
      </c>
      <c r="AX295" s="12" t="s">
        <v>74</v>
      </c>
      <c r="AY295" s="151" t="s">
        <v>210</v>
      </c>
    </row>
    <row r="296" spans="2:51" s="12" customFormat="1" ht="11.25">
      <c r="B296" s="149"/>
      <c r="D296" s="150" t="s">
        <v>221</v>
      </c>
      <c r="E296" s="151" t="s">
        <v>19</v>
      </c>
      <c r="F296" s="152" t="s">
        <v>5412</v>
      </c>
      <c r="H296" s="151" t="s">
        <v>19</v>
      </c>
      <c r="I296" s="153"/>
      <c r="L296" s="149"/>
      <c r="M296" s="154"/>
      <c r="T296" s="155"/>
      <c r="AT296" s="151" t="s">
        <v>221</v>
      </c>
      <c r="AU296" s="151" t="s">
        <v>83</v>
      </c>
      <c r="AV296" s="12" t="s">
        <v>81</v>
      </c>
      <c r="AW296" s="12" t="s">
        <v>34</v>
      </c>
      <c r="AX296" s="12" t="s">
        <v>74</v>
      </c>
      <c r="AY296" s="151" t="s">
        <v>210</v>
      </c>
    </row>
    <row r="297" spans="2:51" s="13" customFormat="1" ht="11.25">
      <c r="B297" s="156"/>
      <c r="D297" s="150" t="s">
        <v>221</v>
      </c>
      <c r="E297" s="157" t="s">
        <v>19</v>
      </c>
      <c r="F297" s="158" t="s">
        <v>3298</v>
      </c>
      <c r="H297" s="159">
        <v>10</v>
      </c>
      <c r="I297" s="160"/>
      <c r="L297" s="156"/>
      <c r="M297" s="161"/>
      <c r="T297" s="162"/>
      <c r="AT297" s="157" t="s">
        <v>221</v>
      </c>
      <c r="AU297" s="157" t="s">
        <v>83</v>
      </c>
      <c r="AV297" s="13" t="s">
        <v>83</v>
      </c>
      <c r="AW297" s="13" t="s">
        <v>34</v>
      </c>
      <c r="AX297" s="13" t="s">
        <v>81</v>
      </c>
      <c r="AY297" s="157" t="s">
        <v>210</v>
      </c>
    </row>
    <row r="298" spans="2:65" s="1" customFormat="1" ht="16.5" customHeight="1">
      <c r="B298" s="33"/>
      <c r="C298" s="132" t="s">
        <v>607</v>
      </c>
      <c r="D298" s="132" t="s">
        <v>212</v>
      </c>
      <c r="E298" s="133" t="s">
        <v>1335</v>
      </c>
      <c r="F298" s="134" t="s">
        <v>1332</v>
      </c>
      <c r="G298" s="135" t="s">
        <v>868</v>
      </c>
      <c r="H298" s="136">
        <v>1</v>
      </c>
      <c r="I298" s="137"/>
      <c r="J298" s="138">
        <f>ROUND(I298*H298,2)</f>
        <v>0</v>
      </c>
      <c r="K298" s="134" t="s">
        <v>296</v>
      </c>
      <c r="L298" s="33"/>
      <c r="M298" s="139" t="s">
        <v>19</v>
      </c>
      <c r="N298" s="140" t="s">
        <v>45</v>
      </c>
      <c r="P298" s="141">
        <f>O298*H298</f>
        <v>0</v>
      </c>
      <c r="Q298" s="141">
        <v>0</v>
      </c>
      <c r="R298" s="141">
        <f>Q298*H298</f>
        <v>0</v>
      </c>
      <c r="S298" s="141">
        <v>0</v>
      </c>
      <c r="T298" s="142">
        <f>S298*H298</f>
        <v>0</v>
      </c>
      <c r="AR298" s="143" t="s">
        <v>2175</v>
      </c>
      <c r="AT298" s="143" t="s">
        <v>212</v>
      </c>
      <c r="AU298" s="143" t="s">
        <v>83</v>
      </c>
      <c r="AY298" s="18" t="s">
        <v>210</v>
      </c>
      <c r="BE298" s="144">
        <f>IF(N298="základní",J298,0)</f>
        <v>0</v>
      </c>
      <c r="BF298" s="144">
        <f>IF(N298="snížená",J298,0)</f>
        <v>0</v>
      </c>
      <c r="BG298" s="144">
        <f>IF(N298="zákl. přenesená",J298,0)</f>
        <v>0</v>
      </c>
      <c r="BH298" s="144">
        <f>IF(N298="sníž. přenesená",J298,0)</f>
        <v>0</v>
      </c>
      <c r="BI298" s="144">
        <f>IF(N298="nulová",J298,0)</f>
        <v>0</v>
      </c>
      <c r="BJ298" s="18" t="s">
        <v>81</v>
      </c>
      <c r="BK298" s="144">
        <f>ROUND(I298*H298,2)</f>
        <v>0</v>
      </c>
      <c r="BL298" s="18" t="s">
        <v>2175</v>
      </c>
      <c r="BM298" s="143" t="s">
        <v>5413</v>
      </c>
    </row>
    <row r="299" spans="2:65" s="1" customFormat="1" ht="16.5" customHeight="1">
      <c r="B299" s="33"/>
      <c r="C299" s="132" t="s">
        <v>618</v>
      </c>
      <c r="D299" s="132" t="s">
        <v>212</v>
      </c>
      <c r="E299" s="133" t="s">
        <v>873</v>
      </c>
      <c r="F299" s="134" t="s">
        <v>5414</v>
      </c>
      <c r="G299" s="135" t="s">
        <v>270</v>
      </c>
      <c r="H299" s="136">
        <v>106</v>
      </c>
      <c r="I299" s="137"/>
      <c r="J299" s="138">
        <f>ROUND(I299*H299,2)</f>
        <v>0</v>
      </c>
      <c r="K299" s="134" t="s">
        <v>296</v>
      </c>
      <c r="L299" s="33"/>
      <c r="M299" s="139" t="s">
        <v>19</v>
      </c>
      <c r="N299" s="140" t="s">
        <v>45</v>
      </c>
      <c r="P299" s="141">
        <f>O299*H299</f>
        <v>0</v>
      </c>
      <c r="Q299" s="141">
        <v>0</v>
      </c>
      <c r="R299" s="141">
        <f>Q299*H299</f>
        <v>0</v>
      </c>
      <c r="S299" s="141">
        <v>0</v>
      </c>
      <c r="T299" s="142">
        <f>S299*H299</f>
        <v>0</v>
      </c>
      <c r="AR299" s="143" t="s">
        <v>2175</v>
      </c>
      <c r="AT299" s="143" t="s">
        <v>212</v>
      </c>
      <c r="AU299" s="143" t="s">
        <v>83</v>
      </c>
      <c r="AY299" s="18" t="s">
        <v>210</v>
      </c>
      <c r="BE299" s="144">
        <f>IF(N299="základní",J299,0)</f>
        <v>0</v>
      </c>
      <c r="BF299" s="144">
        <f>IF(N299="snížená",J299,0)</f>
        <v>0</v>
      </c>
      <c r="BG299" s="144">
        <f>IF(N299="zákl. přenesená",J299,0)</f>
        <v>0</v>
      </c>
      <c r="BH299" s="144">
        <f>IF(N299="sníž. přenesená",J299,0)</f>
        <v>0</v>
      </c>
      <c r="BI299" s="144">
        <f>IF(N299="nulová",J299,0)</f>
        <v>0</v>
      </c>
      <c r="BJ299" s="18" t="s">
        <v>81</v>
      </c>
      <c r="BK299" s="144">
        <f>ROUND(I299*H299,2)</f>
        <v>0</v>
      </c>
      <c r="BL299" s="18" t="s">
        <v>2175</v>
      </c>
      <c r="BM299" s="143" t="s">
        <v>5415</v>
      </c>
    </row>
    <row r="300" spans="2:51" s="12" customFormat="1" ht="11.25">
      <c r="B300" s="149"/>
      <c r="D300" s="150" t="s">
        <v>221</v>
      </c>
      <c r="E300" s="151" t="s">
        <v>19</v>
      </c>
      <c r="F300" s="152" t="s">
        <v>5267</v>
      </c>
      <c r="H300" s="151" t="s">
        <v>19</v>
      </c>
      <c r="I300" s="153"/>
      <c r="L300" s="149"/>
      <c r="M300" s="154"/>
      <c r="T300" s="155"/>
      <c r="AT300" s="151" t="s">
        <v>221</v>
      </c>
      <c r="AU300" s="151" t="s">
        <v>83</v>
      </c>
      <c r="AV300" s="12" t="s">
        <v>81</v>
      </c>
      <c r="AW300" s="12" t="s">
        <v>34</v>
      </c>
      <c r="AX300" s="12" t="s">
        <v>74</v>
      </c>
      <c r="AY300" s="151" t="s">
        <v>210</v>
      </c>
    </row>
    <row r="301" spans="2:51" s="13" customFormat="1" ht="11.25">
      <c r="B301" s="156"/>
      <c r="D301" s="150" t="s">
        <v>221</v>
      </c>
      <c r="E301" s="157" t="s">
        <v>19</v>
      </c>
      <c r="F301" s="158" t="s">
        <v>5416</v>
      </c>
      <c r="H301" s="159">
        <v>100</v>
      </c>
      <c r="I301" s="160"/>
      <c r="L301" s="156"/>
      <c r="M301" s="161"/>
      <c r="T301" s="162"/>
      <c r="AT301" s="157" t="s">
        <v>221</v>
      </c>
      <c r="AU301" s="157" t="s">
        <v>83</v>
      </c>
      <c r="AV301" s="13" t="s">
        <v>83</v>
      </c>
      <c r="AW301" s="13" t="s">
        <v>34</v>
      </c>
      <c r="AX301" s="13" t="s">
        <v>74</v>
      </c>
      <c r="AY301" s="157" t="s">
        <v>210</v>
      </c>
    </row>
    <row r="302" spans="2:51" s="13" customFormat="1" ht="11.25">
      <c r="B302" s="156"/>
      <c r="D302" s="150" t="s">
        <v>221</v>
      </c>
      <c r="E302" s="157" t="s">
        <v>19</v>
      </c>
      <c r="F302" s="158" t="s">
        <v>5417</v>
      </c>
      <c r="H302" s="159">
        <v>6</v>
      </c>
      <c r="I302" s="160"/>
      <c r="L302" s="156"/>
      <c r="M302" s="161"/>
      <c r="T302" s="162"/>
      <c r="AT302" s="157" t="s">
        <v>221</v>
      </c>
      <c r="AU302" s="157" t="s">
        <v>83</v>
      </c>
      <c r="AV302" s="13" t="s">
        <v>83</v>
      </c>
      <c r="AW302" s="13" t="s">
        <v>34</v>
      </c>
      <c r="AX302" s="13" t="s">
        <v>74</v>
      </c>
      <c r="AY302" s="157" t="s">
        <v>210</v>
      </c>
    </row>
    <row r="303" spans="2:51" s="15" customFormat="1" ht="11.25">
      <c r="B303" s="170"/>
      <c r="D303" s="150" t="s">
        <v>221</v>
      </c>
      <c r="E303" s="171" t="s">
        <v>19</v>
      </c>
      <c r="F303" s="172" t="s">
        <v>236</v>
      </c>
      <c r="H303" s="173">
        <v>106</v>
      </c>
      <c r="I303" s="174"/>
      <c r="L303" s="170"/>
      <c r="M303" s="175"/>
      <c r="T303" s="176"/>
      <c r="AT303" s="171" t="s">
        <v>221</v>
      </c>
      <c r="AU303" s="171" t="s">
        <v>83</v>
      </c>
      <c r="AV303" s="15" t="s">
        <v>217</v>
      </c>
      <c r="AW303" s="15" t="s">
        <v>34</v>
      </c>
      <c r="AX303" s="15" t="s">
        <v>81</v>
      </c>
      <c r="AY303" s="171" t="s">
        <v>210</v>
      </c>
    </row>
    <row r="304" spans="2:65" s="1" customFormat="1" ht="16.5" customHeight="1">
      <c r="B304" s="33"/>
      <c r="C304" s="132" t="s">
        <v>631</v>
      </c>
      <c r="D304" s="132" t="s">
        <v>212</v>
      </c>
      <c r="E304" s="133" t="s">
        <v>2578</v>
      </c>
      <c r="F304" s="134" t="s">
        <v>5418</v>
      </c>
      <c r="G304" s="135" t="s">
        <v>270</v>
      </c>
      <c r="H304" s="136">
        <v>45</v>
      </c>
      <c r="I304" s="137"/>
      <c r="J304" s="138">
        <f>ROUND(I304*H304,2)</f>
        <v>0</v>
      </c>
      <c r="K304" s="134" t="s">
        <v>296</v>
      </c>
      <c r="L304" s="33"/>
      <c r="M304" s="139" t="s">
        <v>19</v>
      </c>
      <c r="N304" s="140" t="s">
        <v>45</v>
      </c>
      <c r="P304" s="141">
        <f>O304*H304</f>
        <v>0</v>
      </c>
      <c r="Q304" s="141">
        <v>0</v>
      </c>
      <c r="R304" s="141">
        <f>Q304*H304</f>
        <v>0</v>
      </c>
      <c r="S304" s="141">
        <v>0</v>
      </c>
      <c r="T304" s="142">
        <f>S304*H304</f>
        <v>0</v>
      </c>
      <c r="AR304" s="143" t="s">
        <v>2175</v>
      </c>
      <c r="AT304" s="143" t="s">
        <v>212</v>
      </c>
      <c r="AU304" s="143" t="s">
        <v>83</v>
      </c>
      <c r="AY304" s="18" t="s">
        <v>210</v>
      </c>
      <c r="BE304" s="144">
        <f>IF(N304="základní",J304,0)</f>
        <v>0</v>
      </c>
      <c r="BF304" s="144">
        <f>IF(N304="snížená",J304,0)</f>
        <v>0</v>
      </c>
      <c r="BG304" s="144">
        <f>IF(N304="zákl. přenesená",J304,0)</f>
        <v>0</v>
      </c>
      <c r="BH304" s="144">
        <f>IF(N304="sníž. přenesená",J304,0)</f>
        <v>0</v>
      </c>
      <c r="BI304" s="144">
        <f>IF(N304="nulová",J304,0)</f>
        <v>0</v>
      </c>
      <c r="BJ304" s="18" t="s">
        <v>81</v>
      </c>
      <c r="BK304" s="144">
        <f>ROUND(I304*H304,2)</f>
        <v>0</v>
      </c>
      <c r="BL304" s="18" t="s">
        <v>2175</v>
      </c>
      <c r="BM304" s="143" t="s">
        <v>5419</v>
      </c>
    </row>
    <row r="305" spans="2:51" s="12" customFormat="1" ht="11.25">
      <c r="B305" s="149"/>
      <c r="D305" s="150" t="s">
        <v>221</v>
      </c>
      <c r="E305" s="151" t="s">
        <v>19</v>
      </c>
      <c r="F305" s="152" t="s">
        <v>5267</v>
      </c>
      <c r="H305" s="151" t="s">
        <v>19</v>
      </c>
      <c r="I305" s="153"/>
      <c r="L305" s="149"/>
      <c r="M305" s="154"/>
      <c r="T305" s="155"/>
      <c r="AT305" s="151" t="s">
        <v>221</v>
      </c>
      <c r="AU305" s="151" t="s">
        <v>83</v>
      </c>
      <c r="AV305" s="12" t="s">
        <v>81</v>
      </c>
      <c r="AW305" s="12" t="s">
        <v>34</v>
      </c>
      <c r="AX305" s="12" t="s">
        <v>74</v>
      </c>
      <c r="AY305" s="151" t="s">
        <v>210</v>
      </c>
    </row>
    <row r="306" spans="2:51" s="13" customFormat="1" ht="11.25">
      <c r="B306" s="156"/>
      <c r="D306" s="150" t="s">
        <v>221</v>
      </c>
      <c r="E306" s="157" t="s">
        <v>19</v>
      </c>
      <c r="F306" s="158" t="s">
        <v>4999</v>
      </c>
      <c r="H306" s="159">
        <v>45</v>
      </c>
      <c r="I306" s="160"/>
      <c r="L306" s="156"/>
      <c r="M306" s="161"/>
      <c r="T306" s="162"/>
      <c r="AT306" s="157" t="s">
        <v>221</v>
      </c>
      <c r="AU306" s="157" t="s">
        <v>83</v>
      </c>
      <c r="AV306" s="13" t="s">
        <v>83</v>
      </c>
      <c r="AW306" s="13" t="s">
        <v>34</v>
      </c>
      <c r="AX306" s="13" t="s">
        <v>81</v>
      </c>
      <c r="AY306" s="157" t="s">
        <v>210</v>
      </c>
    </row>
    <row r="307" spans="2:65" s="1" customFormat="1" ht="16.5" customHeight="1">
      <c r="B307" s="33"/>
      <c r="C307" s="132" t="s">
        <v>690</v>
      </c>
      <c r="D307" s="132" t="s">
        <v>212</v>
      </c>
      <c r="E307" s="133" t="s">
        <v>436</v>
      </c>
      <c r="F307" s="134" t="s">
        <v>5420</v>
      </c>
      <c r="G307" s="135" t="s">
        <v>295</v>
      </c>
      <c r="H307" s="136">
        <v>1</v>
      </c>
      <c r="I307" s="137"/>
      <c r="J307" s="138">
        <f>ROUND(I307*H307,2)</f>
        <v>0</v>
      </c>
      <c r="K307" s="134" t="s">
        <v>296</v>
      </c>
      <c r="L307" s="33"/>
      <c r="M307" s="139" t="s">
        <v>19</v>
      </c>
      <c r="N307" s="140" t="s">
        <v>45</v>
      </c>
      <c r="P307" s="141">
        <f>O307*H307</f>
        <v>0</v>
      </c>
      <c r="Q307" s="141">
        <v>0</v>
      </c>
      <c r="R307" s="141">
        <f>Q307*H307</f>
        <v>0</v>
      </c>
      <c r="S307" s="141">
        <v>0</v>
      </c>
      <c r="T307" s="142">
        <f>S307*H307</f>
        <v>0</v>
      </c>
      <c r="AR307" s="143" t="s">
        <v>2175</v>
      </c>
      <c r="AT307" s="143" t="s">
        <v>212</v>
      </c>
      <c r="AU307" s="143" t="s">
        <v>83</v>
      </c>
      <c r="AY307" s="18" t="s">
        <v>210</v>
      </c>
      <c r="BE307" s="144">
        <f>IF(N307="základní",J307,0)</f>
        <v>0</v>
      </c>
      <c r="BF307" s="144">
        <f>IF(N307="snížená",J307,0)</f>
        <v>0</v>
      </c>
      <c r="BG307" s="144">
        <f>IF(N307="zákl. přenesená",J307,0)</f>
        <v>0</v>
      </c>
      <c r="BH307" s="144">
        <f>IF(N307="sníž. přenesená",J307,0)</f>
        <v>0</v>
      </c>
      <c r="BI307" s="144">
        <f>IF(N307="nulová",J307,0)</f>
        <v>0</v>
      </c>
      <c r="BJ307" s="18" t="s">
        <v>81</v>
      </c>
      <c r="BK307" s="144">
        <f>ROUND(I307*H307,2)</f>
        <v>0</v>
      </c>
      <c r="BL307" s="18" t="s">
        <v>2175</v>
      </c>
      <c r="BM307" s="143" t="s">
        <v>5421</v>
      </c>
    </row>
    <row r="308" spans="2:65" s="1" customFormat="1" ht="16.5" customHeight="1">
      <c r="B308" s="33"/>
      <c r="C308" s="132" t="s">
        <v>696</v>
      </c>
      <c r="D308" s="132" t="s">
        <v>212</v>
      </c>
      <c r="E308" s="133" t="s">
        <v>5422</v>
      </c>
      <c r="F308" s="134" t="s">
        <v>5423</v>
      </c>
      <c r="G308" s="135" t="s">
        <v>417</v>
      </c>
      <c r="H308" s="136">
        <v>1.7</v>
      </c>
      <c r="I308" s="137"/>
      <c r="J308" s="138">
        <f>ROUND(I308*H308,2)</f>
        <v>0</v>
      </c>
      <c r="K308" s="134" t="s">
        <v>296</v>
      </c>
      <c r="L308" s="33"/>
      <c r="M308" s="139" t="s">
        <v>19</v>
      </c>
      <c r="N308" s="140" t="s">
        <v>45</v>
      </c>
      <c r="P308" s="141">
        <f>O308*H308</f>
        <v>0</v>
      </c>
      <c r="Q308" s="141">
        <v>0</v>
      </c>
      <c r="R308" s="141">
        <f>Q308*H308</f>
        <v>0</v>
      </c>
      <c r="S308" s="141">
        <v>0.0025</v>
      </c>
      <c r="T308" s="142">
        <f>S308*H308</f>
        <v>0.00425</v>
      </c>
      <c r="AR308" s="143" t="s">
        <v>2175</v>
      </c>
      <c r="AT308" s="143" t="s">
        <v>212</v>
      </c>
      <c r="AU308" s="143" t="s">
        <v>83</v>
      </c>
      <c r="AY308" s="18" t="s">
        <v>210</v>
      </c>
      <c r="BE308" s="144">
        <f>IF(N308="základní",J308,0)</f>
        <v>0</v>
      </c>
      <c r="BF308" s="144">
        <f>IF(N308="snížená",J308,0)</f>
        <v>0</v>
      </c>
      <c r="BG308" s="144">
        <f>IF(N308="zákl. přenesená",J308,0)</f>
        <v>0</v>
      </c>
      <c r="BH308" s="144">
        <f>IF(N308="sníž. přenesená",J308,0)</f>
        <v>0</v>
      </c>
      <c r="BI308" s="144">
        <f>IF(N308="nulová",J308,0)</f>
        <v>0</v>
      </c>
      <c r="BJ308" s="18" t="s">
        <v>81</v>
      </c>
      <c r="BK308" s="144">
        <f>ROUND(I308*H308,2)</f>
        <v>0</v>
      </c>
      <c r="BL308" s="18" t="s">
        <v>2175</v>
      </c>
      <c r="BM308" s="143" t="s">
        <v>5424</v>
      </c>
    </row>
    <row r="309" spans="2:51" s="13" customFormat="1" ht="11.25">
      <c r="B309" s="156"/>
      <c r="D309" s="150" t="s">
        <v>221</v>
      </c>
      <c r="E309" s="157" t="s">
        <v>19</v>
      </c>
      <c r="F309" s="158" t="s">
        <v>5425</v>
      </c>
      <c r="H309" s="159">
        <v>1.7</v>
      </c>
      <c r="I309" s="160"/>
      <c r="L309" s="156"/>
      <c r="M309" s="161"/>
      <c r="T309" s="162"/>
      <c r="AT309" s="157" t="s">
        <v>221</v>
      </c>
      <c r="AU309" s="157" t="s">
        <v>83</v>
      </c>
      <c r="AV309" s="13" t="s">
        <v>83</v>
      </c>
      <c r="AW309" s="13" t="s">
        <v>34</v>
      </c>
      <c r="AX309" s="13" t="s">
        <v>81</v>
      </c>
      <c r="AY309" s="157" t="s">
        <v>210</v>
      </c>
    </row>
    <row r="310" spans="2:65" s="1" customFormat="1" ht="16.5" customHeight="1">
      <c r="B310" s="33"/>
      <c r="C310" s="132" t="s">
        <v>718</v>
      </c>
      <c r="D310" s="132" t="s">
        <v>212</v>
      </c>
      <c r="E310" s="133" t="s">
        <v>5426</v>
      </c>
      <c r="F310" s="134" t="s">
        <v>5427</v>
      </c>
      <c r="G310" s="135" t="s">
        <v>417</v>
      </c>
      <c r="H310" s="136">
        <v>1.7</v>
      </c>
      <c r="I310" s="137"/>
      <c r="J310" s="138">
        <f>ROUND(I310*H310,2)</f>
        <v>0</v>
      </c>
      <c r="K310" s="134" t="s">
        <v>296</v>
      </c>
      <c r="L310" s="33"/>
      <c r="M310" s="139" t="s">
        <v>19</v>
      </c>
      <c r="N310" s="140" t="s">
        <v>45</v>
      </c>
      <c r="P310" s="141">
        <f>O310*H310</f>
        <v>0</v>
      </c>
      <c r="Q310" s="141">
        <v>0.0025</v>
      </c>
      <c r="R310" s="141">
        <f>Q310*H310</f>
        <v>0.00425</v>
      </c>
      <c r="S310" s="141">
        <v>0</v>
      </c>
      <c r="T310" s="142">
        <f>S310*H310</f>
        <v>0</v>
      </c>
      <c r="AR310" s="143" t="s">
        <v>2175</v>
      </c>
      <c r="AT310" s="143" t="s">
        <v>212</v>
      </c>
      <c r="AU310" s="143" t="s">
        <v>83</v>
      </c>
      <c r="AY310" s="18" t="s">
        <v>210</v>
      </c>
      <c r="BE310" s="144">
        <f>IF(N310="základní",J310,0)</f>
        <v>0</v>
      </c>
      <c r="BF310" s="144">
        <f>IF(N310="snížená",J310,0)</f>
        <v>0</v>
      </c>
      <c r="BG310" s="144">
        <f>IF(N310="zákl. přenesená",J310,0)</f>
        <v>0</v>
      </c>
      <c r="BH310" s="144">
        <f>IF(N310="sníž. přenesená",J310,0)</f>
        <v>0</v>
      </c>
      <c r="BI310" s="144">
        <f>IF(N310="nulová",J310,0)</f>
        <v>0</v>
      </c>
      <c r="BJ310" s="18" t="s">
        <v>81</v>
      </c>
      <c r="BK310" s="144">
        <f>ROUND(I310*H310,2)</f>
        <v>0</v>
      </c>
      <c r="BL310" s="18" t="s">
        <v>2175</v>
      </c>
      <c r="BM310" s="143" t="s">
        <v>5428</v>
      </c>
    </row>
    <row r="311" spans="2:51" s="13" customFormat="1" ht="11.25">
      <c r="B311" s="156"/>
      <c r="D311" s="150" t="s">
        <v>221</v>
      </c>
      <c r="E311" s="157" t="s">
        <v>19</v>
      </c>
      <c r="F311" s="158" t="s">
        <v>5425</v>
      </c>
      <c r="H311" s="159">
        <v>1.7</v>
      </c>
      <c r="I311" s="160"/>
      <c r="L311" s="156"/>
      <c r="M311" s="161"/>
      <c r="T311" s="162"/>
      <c r="AT311" s="157" t="s">
        <v>221</v>
      </c>
      <c r="AU311" s="157" t="s">
        <v>83</v>
      </c>
      <c r="AV311" s="13" t="s">
        <v>83</v>
      </c>
      <c r="AW311" s="13" t="s">
        <v>34</v>
      </c>
      <c r="AX311" s="13" t="s">
        <v>81</v>
      </c>
      <c r="AY311" s="157" t="s">
        <v>210</v>
      </c>
    </row>
    <row r="312" spans="2:65" s="1" customFormat="1" ht="16.5" customHeight="1">
      <c r="B312" s="33"/>
      <c r="C312" s="132" t="s">
        <v>820</v>
      </c>
      <c r="D312" s="132" t="s">
        <v>212</v>
      </c>
      <c r="E312" s="133" t="s">
        <v>5429</v>
      </c>
      <c r="F312" s="134" t="s">
        <v>5430</v>
      </c>
      <c r="G312" s="135" t="s">
        <v>295</v>
      </c>
      <c r="H312" s="136">
        <v>1</v>
      </c>
      <c r="I312" s="137"/>
      <c r="J312" s="138">
        <f>ROUND(I312*H312,2)</f>
        <v>0</v>
      </c>
      <c r="K312" s="134" t="s">
        <v>296</v>
      </c>
      <c r="L312" s="33"/>
      <c r="M312" s="139" t="s">
        <v>19</v>
      </c>
      <c r="N312" s="140" t="s">
        <v>45</v>
      </c>
      <c r="P312" s="141">
        <f>O312*H312</f>
        <v>0</v>
      </c>
      <c r="Q312" s="141">
        <v>0</v>
      </c>
      <c r="R312" s="141">
        <f>Q312*H312</f>
        <v>0</v>
      </c>
      <c r="S312" s="141">
        <v>0</v>
      </c>
      <c r="T312" s="142">
        <f>S312*H312</f>
        <v>0</v>
      </c>
      <c r="AR312" s="143" t="s">
        <v>2175</v>
      </c>
      <c r="AT312" s="143" t="s">
        <v>212</v>
      </c>
      <c r="AU312" s="143" t="s">
        <v>83</v>
      </c>
      <c r="AY312" s="18" t="s">
        <v>210</v>
      </c>
      <c r="BE312" s="144">
        <f>IF(N312="základní",J312,0)</f>
        <v>0</v>
      </c>
      <c r="BF312" s="144">
        <f>IF(N312="snížená",J312,0)</f>
        <v>0</v>
      </c>
      <c r="BG312" s="144">
        <f>IF(N312="zákl. přenesená",J312,0)</f>
        <v>0</v>
      </c>
      <c r="BH312" s="144">
        <f>IF(N312="sníž. přenesená",J312,0)</f>
        <v>0</v>
      </c>
      <c r="BI312" s="144">
        <f>IF(N312="nulová",J312,0)</f>
        <v>0</v>
      </c>
      <c r="BJ312" s="18" t="s">
        <v>81</v>
      </c>
      <c r="BK312" s="144">
        <f>ROUND(I312*H312,2)</f>
        <v>0</v>
      </c>
      <c r="BL312" s="18" t="s">
        <v>2175</v>
      </c>
      <c r="BM312" s="143" t="s">
        <v>5431</v>
      </c>
    </row>
    <row r="313" spans="2:65" s="1" customFormat="1" ht="24.2" customHeight="1">
      <c r="B313" s="33"/>
      <c r="C313" s="132" t="s">
        <v>847</v>
      </c>
      <c r="D313" s="132" t="s">
        <v>212</v>
      </c>
      <c r="E313" s="133" t="s">
        <v>1340</v>
      </c>
      <c r="F313" s="134" t="s">
        <v>1341</v>
      </c>
      <c r="G313" s="135" t="s">
        <v>356</v>
      </c>
      <c r="H313" s="136">
        <v>10.864</v>
      </c>
      <c r="I313" s="137"/>
      <c r="J313" s="138">
        <f>ROUND(I313*H313,2)</f>
        <v>0</v>
      </c>
      <c r="K313" s="134" t="s">
        <v>216</v>
      </c>
      <c r="L313" s="33"/>
      <c r="M313" s="139" t="s">
        <v>19</v>
      </c>
      <c r="N313" s="140" t="s">
        <v>45</v>
      </c>
      <c r="P313" s="141">
        <f>O313*H313</f>
        <v>0</v>
      </c>
      <c r="Q313" s="141">
        <v>0</v>
      </c>
      <c r="R313" s="141">
        <f>Q313*H313</f>
        <v>0</v>
      </c>
      <c r="S313" s="141">
        <v>0</v>
      </c>
      <c r="T313" s="142">
        <f>S313*H313</f>
        <v>0</v>
      </c>
      <c r="AR313" s="143" t="s">
        <v>368</v>
      </c>
      <c r="AT313" s="143" t="s">
        <v>212</v>
      </c>
      <c r="AU313" s="143" t="s">
        <v>83</v>
      </c>
      <c r="AY313" s="18" t="s">
        <v>210</v>
      </c>
      <c r="BE313" s="144">
        <f>IF(N313="základní",J313,0)</f>
        <v>0</v>
      </c>
      <c r="BF313" s="144">
        <f>IF(N313="snížená",J313,0)</f>
        <v>0</v>
      </c>
      <c r="BG313" s="144">
        <f>IF(N313="zákl. přenesená",J313,0)</f>
        <v>0</v>
      </c>
      <c r="BH313" s="144">
        <f>IF(N313="sníž. přenesená",J313,0)</f>
        <v>0</v>
      </c>
      <c r="BI313" s="144">
        <f>IF(N313="nulová",J313,0)</f>
        <v>0</v>
      </c>
      <c r="BJ313" s="18" t="s">
        <v>81</v>
      </c>
      <c r="BK313" s="144">
        <f>ROUND(I313*H313,2)</f>
        <v>0</v>
      </c>
      <c r="BL313" s="18" t="s">
        <v>368</v>
      </c>
      <c r="BM313" s="143" t="s">
        <v>5432</v>
      </c>
    </row>
    <row r="314" spans="2:47" s="1" customFormat="1" ht="11.25">
      <c r="B314" s="33"/>
      <c r="D314" s="145" t="s">
        <v>219</v>
      </c>
      <c r="F314" s="146" t="s">
        <v>1343</v>
      </c>
      <c r="I314" s="147"/>
      <c r="L314" s="33"/>
      <c r="M314" s="148"/>
      <c r="T314" s="54"/>
      <c r="AT314" s="18" t="s">
        <v>219</v>
      </c>
      <c r="AU314" s="18" t="s">
        <v>83</v>
      </c>
    </row>
    <row r="315" spans="2:63" s="11" customFormat="1" ht="22.9" customHeight="1">
      <c r="B315" s="120"/>
      <c r="D315" s="121" t="s">
        <v>73</v>
      </c>
      <c r="E315" s="130" t="s">
        <v>1349</v>
      </c>
      <c r="F315" s="130" t="s">
        <v>1350</v>
      </c>
      <c r="I315" s="123"/>
      <c r="J315" s="131">
        <f>BK315</f>
        <v>0</v>
      </c>
      <c r="L315" s="120"/>
      <c r="M315" s="125"/>
      <c r="P315" s="126">
        <f>SUM(P316:P322)</f>
        <v>0</v>
      </c>
      <c r="R315" s="126">
        <f>SUM(R316:R322)</f>
        <v>0.016</v>
      </c>
      <c r="T315" s="127">
        <f>SUM(T316:T322)</f>
        <v>0</v>
      </c>
      <c r="AR315" s="121" t="s">
        <v>83</v>
      </c>
      <c r="AT315" s="128" t="s">
        <v>73</v>
      </c>
      <c r="AU315" s="128" t="s">
        <v>81</v>
      </c>
      <c r="AY315" s="121" t="s">
        <v>210</v>
      </c>
      <c r="BK315" s="129">
        <f>SUM(BK316:BK322)</f>
        <v>0</v>
      </c>
    </row>
    <row r="316" spans="2:65" s="1" customFormat="1" ht="24.2" customHeight="1">
      <c r="B316" s="33"/>
      <c r="C316" s="132" t="s">
        <v>855</v>
      </c>
      <c r="D316" s="132" t="s">
        <v>212</v>
      </c>
      <c r="E316" s="133" t="s">
        <v>5433</v>
      </c>
      <c r="F316" s="134" t="s">
        <v>5434</v>
      </c>
      <c r="G316" s="135" t="s">
        <v>417</v>
      </c>
      <c r="H316" s="136">
        <v>2</v>
      </c>
      <c r="I316" s="137"/>
      <c r="J316" s="138">
        <f>ROUND(I316*H316,2)</f>
        <v>0</v>
      </c>
      <c r="K316" s="134" t="s">
        <v>216</v>
      </c>
      <c r="L316" s="33"/>
      <c r="M316" s="139" t="s">
        <v>19</v>
      </c>
      <c r="N316" s="140" t="s">
        <v>45</v>
      </c>
      <c r="P316" s="141">
        <f>O316*H316</f>
        <v>0</v>
      </c>
      <c r="Q316" s="141">
        <v>0.008</v>
      </c>
      <c r="R316" s="141">
        <f>Q316*H316</f>
        <v>0.016</v>
      </c>
      <c r="S316" s="141">
        <v>0</v>
      </c>
      <c r="T316" s="142">
        <f>S316*H316</f>
        <v>0</v>
      </c>
      <c r="AR316" s="143" t="s">
        <v>368</v>
      </c>
      <c r="AT316" s="143" t="s">
        <v>212</v>
      </c>
      <c r="AU316" s="143" t="s">
        <v>83</v>
      </c>
      <c r="AY316" s="18" t="s">
        <v>210</v>
      </c>
      <c r="BE316" s="144">
        <f>IF(N316="základní",J316,0)</f>
        <v>0</v>
      </c>
      <c r="BF316" s="144">
        <f>IF(N316="snížená",J316,0)</f>
        <v>0</v>
      </c>
      <c r="BG316" s="144">
        <f>IF(N316="zákl. přenesená",J316,0)</f>
        <v>0</v>
      </c>
      <c r="BH316" s="144">
        <f>IF(N316="sníž. přenesená",J316,0)</f>
        <v>0</v>
      </c>
      <c r="BI316" s="144">
        <f>IF(N316="nulová",J316,0)</f>
        <v>0</v>
      </c>
      <c r="BJ316" s="18" t="s">
        <v>81</v>
      </c>
      <c r="BK316" s="144">
        <f>ROUND(I316*H316,2)</f>
        <v>0</v>
      </c>
      <c r="BL316" s="18" t="s">
        <v>368</v>
      </c>
      <c r="BM316" s="143" t="s">
        <v>5435</v>
      </c>
    </row>
    <row r="317" spans="2:47" s="1" customFormat="1" ht="11.25">
      <c r="B317" s="33"/>
      <c r="D317" s="145" t="s">
        <v>219</v>
      </c>
      <c r="F317" s="146" t="s">
        <v>5436</v>
      </c>
      <c r="I317" s="147"/>
      <c r="L317" s="33"/>
      <c r="M317" s="148"/>
      <c r="T317" s="54"/>
      <c r="AT317" s="18" t="s">
        <v>219</v>
      </c>
      <c r="AU317" s="18" t="s">
        <v>83</v>
      </c>
    </row>
    <row r="318" spans="2:51" s="12" customFormat="1" ht="11.25">
      <c r="B318" s="149"/>
      <c r="D318" s="150" t="s">
        <v>221</v>
      </c>
      <c r="E318" s="151" t="s">
        <v>19</v>
      </c>
      <c r="F318" s="152" t="s">
        <v>5267</v>
      </c>
      <c r="H318" s="151" t="s">
        <v>19</v>
      </c>
      <c r="I318" s="153"/>
      <c r="L318" s="149"/>
      <c r="M318" s="154"/>
      <c r="T318" s="155"/>
      <c r="AT318" s="151" t="s">
        <v>221</v>
      </c>
      <c r="AU318" s="151" t="s">
        <v>83</v>
      </c>
      <c r="AV318" s="12" t="s">
        <v>81</v>
      </c>
      <c r="AW318" s="12" t="s">
        <v>34</v>
      </c>
      <c r="AX318" s="12" t="s">
        <v>74</v>
      </c>
      <c r="AY318" s="151" t="s">
        <v>210</v>
      </c>
    </row>
    <row r="319" spans="2:51" s="12" customFormat="1" ht="11.25">
      <c r="B319" s="149"/>
      <c r="D319" s="150" t="s">
        <v>221</v>
      </c>
      <c r="E319" s="151" t="s">
        <v>19</v>
      </c>
      <c r="F319" s="152" t="s">
        <v>5437</v>
      </c>
      <c r="H319" s="151" t="s">
        <v>19</v>
      </c>
      <c r="I319" s="153"/>
      <c r="L319" s="149"/>
      <c r="M319" s="154"/>
      <c r="T319" s="155"/>
      <c r="AT319" s="151" t="s">
        <v>221</v>
      </c>
      <c r="AU319" s="151" t="s">
        <v>83</v>
      </c>
      <c r="AV319" s="12" t="s">
        <v>81</v>
      </c>
      <c r="AW319" s="12" t="s">
        <v>34</v>
      </c>
      <c r="AX319" s="12" t="s">
        <v>74</v>
      </c>
      <c r="AY319" s="151" t="s">
        <v>210</v>
      </c>
    </row>
    <row r="320" spans="2:51" s="13" customFormat="1" ht="11.25">
      <c r="B320" s="156"/>
      <c r="D320" s="150" t="s">
        <v>221</v>
      </c>
      <c r="E320" s="157" t="s">
        <v>19</v>
      </c>
      <c r="F320" s="158" t="s">
        <v>5438</v>
      </c>
      <c r="H320" s="159">
        <v>2</v>
      </c>
      <c r="I320" s="160"/>
      <c r="L320" s="156"/>
      <c r="M320" s="161"/>
      <c r="T320" s="162"/>
      <c r="AT320" s="157" t="s">
        <v>221</v>
      </c>
      <c r="AU320" s="157" t="s">
        <v>83</v>
      </c>
      <c r="AV320" s="13" t="s">
        <v>83</v>
      </c>
      <c r="AW320" s="13" t="s">
        <v>34</v>
      </c>
      <c r="AX320" s="13" t="s">
        <v>81</v>
      </c>
      <c r="AY320" s="157" t="s">
        <v>210</v>
      </c>
    </row>
    <row r="321" spans="2:65" s="1" customFormat="1" ht="24.2" customHeight="1">
      <c r="B321" s="33"/>
      <c r="C321" s="132" t="s">
        <v>860</v>
      </c>
      <c r="D321" s="132" t="s">
        <v>212</v>
      </c>
      <c r="E321" s="133" t="s">
        <v>1448</v>
      </c>
      <c r="F321" s="134" t="s">
        <v>1449</v>
      </c>
      <c r="G321" s="135" t="s">
        <v>356</v>
      </c>
      <c r="H321" s="136">
        <v>0.016</v>
      </c>
      <c r="I321" s="137"/>
      <c r="J321" s="138">
        <f>ROUND(I321*H321,2)</f>
        <v>0</v>
      </c>
      <c r="K321" s="134" t="s">
        <v>216</v>
      </c>
      <c r="L321" s="33"/>
      <c r="M321" s="139" t="s">
        <v>19</v>
      </c>
      <c r="N321" s="140" t="s">
        <v>45</v>
      </c>
      <c r="P321" s="141">
        <f>O321*H321</f>
        <v>0</v>
      </c>
      <c r="Q321" s="141">
        <v>0</v>
      </c>
      <c r="R321" s="141">
        <f>Q321*H321</f>
        <v>0</v>
      </c>
      <c r="S321" s="141">
        <v>0</v>
      </c>
      <c r="T321" s="142">
        <f>S321*H321</f>
        <v>0</v>
      </c>
      <c r="AR321" s="143" t="s">
        <v>368</v>
      </c>
      <c r="AT321" s="143" t="s">
        <v>212</v>
      </c>
      <c r="AU321" s="143" t="s">
        <v>83</v>
      </c>
      <c r="AY321" s="18" t="s">
        <v>210</v>
      </c>
      <c r="BE321" s="144">
        <f>IF(N321="základní",J321,0)</f>
        <v>0</v>
      </c>
      <c r="BF321" s="144">
        <f>IF(N321="snížená",J321,0)</f>
        <v>0</v>
      </c>
      <c r="BG321" s="144">
        <f>IF(N321="zákl. přenesená",J321,0)</f>
        <v>0</v>
      </c>
      <c r="BH321" s="144">
        <f>IF(N321="sníž. přenesená",J321,0)</f>
        <v>0</v>
      </c>
      <c r="BI321" s="144">
        <f>IF(N321="nulová",J321,0)</f>
        <v>0</v>
      </c>
      <c r="BJ321" s="18" t="s">
        <v>81</v>
      </c>
      <c r="BK321" s="144">
        <f>ROUND(I321*H321,2)</f>
        <v>0</v>
      </c>
      <c r="BL321" s="18" t="s">
        <v>368</v>
      </c>
      <c r="BM321" s="143" t="s">
        <v>5439</v>
      </c>
    </row>
    <row r="322" spans="2:47" s="1" customFormat="1" ht="11.25">
      <c r="B322" s="33"/>
      <c r="D322" s="145" t="s">
        <v>219</v>
      </c>
      <c r="F322" s="146" t="s">
        <v>1451</v>
      </c>
      <c r="I322" s="147"/>
      <c r="L322" s="33"/>
      <c r="M322" s="148"/>
      <c r="T322" s="54"/>
      <c r="AT322" s="18" t="s">
        <v>219</v>
      </c>
      <c r="AU322" s="18" t="s">
        <v>83</v>
      </c>
    </row>
    <row r="323" spans="2:63" s="11" customFormat="1" ht="22.9" customHeight="1">
      <c r="B323" s="120"/>
      <c r="D323" s="121" t="s">
        <v>73</v>
      </c>
      <c r="E323" s="130" t="s">
        <v>1457</v>
      </c>
      <c r="F323" s="130" t="s">
        <v>1458</v>
      </c>
      <c r="I323" s="123"/>
      <c r="J323" s="131">
        <f>BK323</f>
        <v>0</v>
      </c>
      <c r="L323" s="120"/>
      <c r="M323" s="125"/>
      <c r="P323" s="126">
        <f>SUM(P324:P368)</f>
        <v>0</v>
      </c>
      <c r="R323" s="126">
        <f>SUM(R324:R368)</f>
        <v>9.23148</v>
      </c>
      <c r="T323" s="127">
        <f>SUM(T324:T368)</f>
        <v>1.53035</v>
      </c>
      <c r="AR323" s="121" t="s">
        <v>83</v>
      </c>
      <c r="AT323" s="128" t="s">
        <v>73</v>
      </c>
      <c r="AU323" s="128" t="s">
        <v>81</v>
      </c>
      <c r="AY323" s="121" t="s">
        <v>210</v>
      </c>
      <c r="BK323" s="129">
        <f>SUM(BK324:BK368)</f>
        <v>0</v>
      </c>
    </row>
    <row r="324" spans="2:65" s="1" customFormat="1" ht="16.5" customHeight="1">
      <c r="B324" s="33"/>
      <c r="C324" s="132" t="s">
        <v>865</v>
      </c>
      <c r="D324" s="132" t="s">
        <v>212</v>
      </c>
      <c r="E324" s="133" t="s">
        <v>5440</v>
      </c>
      <c r="F324" s="134" t="s">
        <v>5441</v>
      </c>
      <c r="G324" s="135" t="s">
        <v>270</v>
      </c>
      <c r="H324" s="136">
        <v>2.5</v>
      </c>
      <c r="I324" s="137"/>
      <c r="J324" s="138">
        <f>ROUND(I324*H324,2)</f>
        <v>0</v>
      </c>
      <c r="K324" s="134" t="s">
        <v>216</v>
      </c>
      <c r="L324" s="33"/>
      <c r="M324" s="139" t="s">
        <v>19</v>
      </c>
      <c r="N324" s="140" t="s">
        <v>45</v>
      </c>
      <c r="P324" s="141">
        <f>O324*H324</f>
        <v>0</v>
      </c>
      <c r="Q324" s="141">
        <v>0.065</v>
      </c>
      <c r="R324" s="141">
        <f>Q324*H324</f>
        <v>0.1625</v>
      </c>
      <c r="S324" s="141">
        <v>0</v>
      </c>
      <c r="T324" s="142">
        <f>S324*H324</f>
        <v>0</v>
      </c>
      <c r="AR324" s="143" t="s">
        <v>368</v>
      </c>
      <c r="AT324" s="143" t="s">
        <v>212</v>
      </c>
      <c r="AU324" s="143" t="s">
        <v>83</v>
      </c>
      <c r="AY324" s="18" t="s">
        <v>210</v>
      </c>
      <c r="BE324" s="144">
        <f>IF(N324="základní",J324,0)</f>
        <v>0</v>
      </c>
      <c r="BF324" s="144">
        <f>IF(N324="snížená",J324,0)</f>
        <v>0</v>
      </c>
      <c r="BG324" s="144">
        <f>IF(N324="zákl. přenesená",J324,0)</f>
        <v>0</v>
      </c>
      <c r="BH324" s="144">
        <f>IF(N324="sníž. přenesená",J324,0)</f>
        <v>0</v>
      </c>
      <c r="BI324" s="144">
        <f>IF(N324="nulová",J324,0)</f>
        <v>0</v>
      </c>
      <c r="BJ324" s="18" t="s">
        <v>81</v>
      </c>
      <c r="BK324" s="144">
        <f>ROUND(I324*H324,2)</f>
        <v>0</v>
      </c>
      <c r="BL324" s="18" t="s">
        <v>368</v>
      </c>
      <c r="BM324" s="143" t="s">
        <v>5442</v>
      </c>
    </row>
    <row r="325" spans="2:47" s="1" customFormat="1" ht="11.25">
      <c r="B325" s="33"/>
      <c r="D325" s="145" t="s">
        <v>219</v>
      </c>
      <c r="F325" s="146" t="s">
        <v>5443</v>
      </c>
      <c r="I325" s="147"/>
      <c r="L325" s="33"/>
      <c r="M325" s="148"/>
      <c r="T325" s="54"/>
      <c r="AT325" s="18" t="s">
        <v>219</v>
      </c>
      <c r="AU325" s="18" t="s">
        <v>83</v>
      </c>
    </row>
    <row r="326" spans="2:51" s="12" customFormat="1" ht="11.25">
      <c r="B326" s="149"/>
      <c r="D326" s="150" t="s">
        <v>221</v>
      </c>
      <c r="E326" s="151" t="s">
        <v>19</v>
      </c>
      <c r="F326" s="152" t="s">
        <v>5267</v>
      </c>
      <c r="H326" s="151" t="s">
        <v>19</v>
      </c>
      <c r="I326" s="153"/>
      <c r="L326" s="149"/>
      <c r="M326" s="154"/>
      <c r="T326" s="155"/>
      <c r="AT326" s="151" t="s">
        <v>221</v>
      </c>
      <c r="AU326" s="151" t="s">
        <v>83</v>
      </c>
      <c r="AV326" s="12" t="s">
        <v>81</v>
      </c>
      <c r="AW326" s="12" t="s">
        <v>34</v>
      </c>
      <c r="AX326" s="12" t="s">
        <v>74</v>
      </c>
      <c r="AY326" s="151" t="s">
        <v>210</v>
      </c>
    </row>
    <row r="327" spans="2:51" s="13" customFormat="1" ht="11.25">
      <c r="B327" s="156"/>
      <c r="D327" s="150" t="s">
        <v>221</v>
      </c>
      <c r="E327" s="157" t="s">
        <v>19</v>
      </c>
      <c r="F327" s="158" t="s">
        <v>5444</v>
      </c>
      <c r="H327" s="159">
        <v>2.5</v>
      </c>
      <c r="I327" s="160"/>
      <c r="L327" s="156"/>
      <c r="M327" s="161"/>
      <c r="T327" s="162"/>
      <c r="AT327" s="157" t="s">
        <v>221</v>
      </c>
      <c r="AU327" s="157" t="s">
        <v>83</v>
      </c>
      <c r="AV327" s="13" t="s">
        <v>83</v>
      </c>
      <c r="AW327" s="13" t="s">
        <v>34</v>
      </c>
      <c r="AX327" s="13" t="s">
        <v>81</v>
      </c>
      <c r="AY327" s="157" t="s">
        <v>210</v>
      </c>
    </row>
    <row r="328" spans="2:65" s="1" customFormat="1" ht="16.5" customHeight="1">
      <c r="B328" s="33"/>
      <c r="C328" s="177" t="s">
        <v>872</v>
      </c>
      <c r="D328" s="177" t="s">
        <v>424</v>
      </c>
      <c r="E328" s="178" t="s">
        <v>5445</v>
      </c>
      <c r="F328" s="179" t="s">
        <v>5446</v>
      </c>
      <c r="G328" s="180" t="s">
        <v>409</v>
      </c>
      <c r="H328" s="181">
        <v>30.9</v>
      </c>
      <c r="I328" s="182"/>
      <c r="J328" s="183">
        <f>ROUND(I328*H328,2)</f>
        <v>0</v>
      </c>
      <c r="K328" s="179" t="s">
        <v>216</v>
      </c>
      <c r="L328" s="184"/>
      <c r="M328" s="185" t="s">
        <v>19</v>
      </c>
      <c r="N328" s="186" t="s">
        <v>45</v>
      </c>
      <c r="P328" s="141">
        <f>O328*H328</f>
        <v>0</v>
      </c>
      <c r="Q328" s="141">
        <v>0.0017</v>
      </c>
      <c r="R328" s="141">
        <f>Q328*H328</f>
        <v>0.05252999999999999</v>
      </c>
      <c r="S328" s="141">
        <v>0</v>
      </c>
      <c r="T328" s="142">
        <f>S328*H328</f>
        <v>0</v>
      </c>
      <c r="AR328" s="143" t="s">
        <v>498</v>
      </c>
      <c r="AT328" s="143" t="s">
        <v>424</v>
      </c>
      <c r="AU328" s="143" t="s">
        <v>83</v>
      </c>
      <c r="AY328" s="18" t="s">
        <v>210</v>
      </c>
      <c r="BE328" s="144">
        <f>IF(N328="základní",J328,0)</f>
        <v>0</v>
      </c>
      <c r="BF328" s="144">
        <f>IF(N328="snížená",J328,0)</f>
        <v>0</v>
      </c>
      <c r="BG328" s="144">
        <f>IF(N328="zákl. přenesená",J328,0)</f>
        <v>0</v>
      </c>
      <c r="BH328" s="144">
        <f>IF(N328="sníž. přenesená",J328,0)</f>
        <v>0</v>
      </c>
      <c r="BI328" s="144">
        <f>IF(N328="nulová",J328,0)</f>
        <v>0</v>
      </c>
      <c r="BJ328" s="18" t="s">
        <v>81</v>
      </c>
      <c r="BK328" s="144">
        <f>ROUND(I328*H328,2)</f>
        <v>0</v>
      </c>
      <c r="BL328" s="18" t="s">
        <v>368</v>
      </c>
      <c r="BM328" s="143" t="s">
        <v>5447</v>
      </c>
    </row>
    <row r="329" spans="2:51" s="13" customFormat="1" ht="11.25">
      <c r="B329" s="156"/>
      <c r="D329" s="150" t="s">
        <v>221</v>
      </c>
      <c r="F329" s="158" t="s">
        <v>5448</v>
      </c>
      <c r="H329" s="159">
        <v>30.9</v>
      </c>
      <c r="I329" s="160"/>
      <c r="L329" s="156"/>
      <c r="M329" s="161"/>
      <c r="T329" s="162"/>
      <c r="AT329" s="157" t="s">
        <v>221</v>
      </c>
      <c r="AU329" s="157" t="s">
        <v>83</v>
      </c>
      <c r="AV329" s="13" t="s">
        <v>83</v>
      </c>
      <c r="AW329" s="13" t="s">
        <v>4</v>
      </c>
      <c r="AX329" s="13" t="s">
        <v>81</v>
      </c>
      <c r="AY329" s="157" t="s">
        <v>210</v>
      </c>
    </row>
    <row r="330" spans="2:65" s="1" customFormat="1" ht="21.75" customHeight="1">
      <c r="B330" s="33"/>
      <c r="C330" s="132" t="s">
        <v>879</v>
      </c>
      <c r="D330" s="132" t="s">
        <v>212</v>
      </c>
      <c r="E330" s="133" t="s">
        <v>5449</v>
      </c>
      <c r="F330" s="134" t="s">
        <v>5450</v>
      </c>
      <c r="G330" s="135" t="s">
        <v>270</v>
      </c>
      <c r="H330" s="136">
        <v>2.5</v>
      </c>
      <c r="I330" s="137"/>
      <c r="J330" s="138">
        <f>ROUND(I330*H330,2)</f>
        <v>0</v>
      </c>
      <c r="K330" s="134" t="s">
        <v>216</v>
      </c>
      <c r="L330" s="33"/>
      <c r="M330" s="139" t="s">
        <v>19</v>
      </c>
      <c r="N330" s="140" t="s">
        <v>45</v>
      </c>
      <c r="P330" s="141">
        <f>O330*H330</f>
        <v>0</v>
      </c>
      <c r="Q330" s="141">
        <v>4E-05</v>
      </c>
      <c r="R330" s="141">
        <f>Q330*H330</f>
        <v>0.0001</v>
      </c>
      <c r="S330" s="141">
        <v>0</v>
      </c>
      <c r="T330" s="142">
        <f>S330*H330</f>
        <v>0</v>
      </c>
      <c r="AR330" s="143" t="s">
        <v>368</v>
      </c>
      <c r="AT330" s="143" t="s">
        <v>212</v>
      </c>
      <c r="AU330" s="143" t="s">
        <v>83</v>
      </c>
      <c r="AY330" s="18" t="s">
        <v>210</v>
      </c>
      <c r="BE330" s="144">
        <f>IF(N330="základní",J330,0)</f>
        <v>0</v>
      </c>
      <c r="BF330" s="144">
        <f>IF(N330="snížená",J330,0)</f>
        <v>0</v>
      </c>
      <c r="BG330" s="144">
        <f>IF(N330="zákl. přenesená",J330,0)</f>
        <v>0</v>
      </c>
      <c r="BH330" s="144">
        <f>IF(N330="sníž. přenesená",J330,0)</f>
        <v>0</v>
      </c>
      <c r="BI330" s="144">
        <f>IF(N330="nulová",J330,0)</f>
        <v>0</v>
      </c>
      <c r="BJ330" s="18" t="s">
        <v>81</v>
      </c>
      <c r="BK330" s="144">
        <f>ROUND(I330*H330,2)</f>
        <v>0</v>
      </c>
      <c r="BL330" s="18" t="s">
        <v>368</v>
      </c>
      <c r="BM330" s="143" t="s">
        <v>5451</v>
      </c>
    </row>
    <row r="331" spans="2:47" s="1" customFormat="1" ht="11.25">
      <c r="B331" s="33"/>
      <c r="D331" s="145" t="s">
        <v>219</v>
      </c>
      <c r="F331" s="146" t="s">
        <v>5452</v>
      </c>
      <c r="I331" s="147"/>
      <c r="L331" s="33"/>
      <c r="M331" s="148"/>
      <c r="T331" s="54"/>
      <c r="AT331" s="18" t="s">
        <v>219</v>
      </c>
      <c r="AU331" s="18" t="s">
        <v>83</v>
      </c>
    </row>
    <row r="332" spans="2:65" s="1" customFormat="1" ht="16.5" customHeight="1">
      <c r="B332" s="33"/>
      <c r="C332" s="132" t="s">
        <v>884</v>
      </c>
      <c r="D332" s="132" t="s">
        <v>212</v>
      </c>
      <c r="E332" s="133" t="s">
        <v>5453</v>
      </c>
      <c r="F332" s="134" t="s">
        <v>5454</v>
      </c>
      <c r="G332" s="135" t="s">
        <v>270</v>
      </c>
      <c r="H332" s="136">
        <v>2.5</v>
      </c>
      <c r="I332" s="137"/>
      <c r="J332" s="138">
        <f>ROUND(I332*H332,2)</f>
        <v>0</v>
      </c>
      <c r="K332" s="134" t="s">
        <v>216</v>
      </c>
      <c r="L332" s="33"/>
      <c r="M332" s="139" t="s">
        <v>19</v>
      </c>
      <c r="N332" s="140" t="s">
        <v>45</v>
      </c>
      <c r="P332" s="141">
        <f>O332*H332</f>
        <v>0</v>
      </c>
      <c r="Q332" s="141">
        <v>0</v>
      </c>
      <c r="R332" s="141">
        <f>Q332*H332</f>
        <v>0</v>
      </c>
      <c r="S332" s="141">
        <v>0.12062</v>
      </c>
      <c r="T332" s="142">
        <f>S332*H332</f>
        <v>0.30155</v>
      </c>
      <c r="AR332" s="143" t="s">
        <v>368</v>
      </c>
      <c r="AT332" s="143" t="s">
        <v>212</v>
      </c>
      <c r="AU332" s="143" t="s">
        <v>83</v>
      </c>
      <c r="AY332" s="18" t="s">
        <v>210</v>
      </c>
      <c r="BE332" s="144">
        <f>IF(N332="základní",J332,0)</f>
        <v>0</v>
      </c>
      <c r="BF332" s="144">
        <f>IF(N332="snížená",J332,0)</f>
        <v>0</v>
      </c>
      <c r="BG332" s="144">
        <f>IF(N332="zákl. přenesená",J332,0)</f>
        <v>0</v>
      </c>
      <c r="BH332" s="144">
        <f>IF(N332="sníž. přenesená",J332,0)</f>
        <v>0</v>
      </c>
      <c r="BI332" s="144">
        <f>IF(N332="nulová",J332,0)</f>
        <v>0</v>
      </c>
      <c r="BJ332" s="18" t="s">
        <v>81</v>
      </c>
      <c r="BK332" s="144">
        <f>ROUND(I332*H332,2)</f>
        <v>0</v>
      </c>
      <c r="BL332" s="18" t="s">
        <v>368</v>
      </c>
      <c r="BM332" s="143" t="s">
        <v>5455</v>
      </c>
    </row>
    <row r="333" spans="2:47" s="1" customFormat="1" ht="11.25">
      <c r="B333" s="33"/>
      <c r="D333" s="145" t="s">
        <v>219</v>
      </c>
      <c r="F333" s="146" t="s">
        <v>5456</v>
      </c>
      <c r="I333" s="147"/>
      <c r="L333" s="33"/>
      <c r="M333" s="148"/>
      <c r="T333" s="54"/>
      <c r="AT333" s="18" t="s">
        <v>219</v>
      </c>
      <c r="AU333" s="18" t="s">
        <v>83</v>
      </c>
    </row>
    <row r="334" spans="2:51" s="12" customFormat="1" ht="11.25">
      <c r="B334" s="149"/>
      <c r="D334" s="150" t="s">
        <v>221</v>
      </c>
      <c r="E334" s="151" t="s">
        <v>19</v>
      </c>
      <c r="F334" s="152" t="s">
        <v>5267</v>
      </c>
      <c r="H334" s="151" t="s">
        <v>19</v>
      </c>
      <c r="I334" s="153"/>
      <c r="L334" s="149"/>
      <c r="M334" s="154"/>
      <c r="T334" s="155"/>
      <c r="AT334" s="151" t="s">
        <v>221</v>
      </c>
      <c r="AU334" s="151" t="s">
        <v>83</v>
      </c>
      <c r="AV334" s="12" t="s">
        <v>81</v>
      </c>
      <c r="AW334" s="12" t="s">
        <v>34</v>
      </c>
      <c r="AX334" s="12" t="s">
        <v>74</v>
      </c>
      <c r="AY334" s="151" t="s">
        <v>210</v>
      </c>
    </row>
    <row r="335" spans="2:51" s="13" customFormat="1" ht="11.25">
      <c r="B335" s="156"/>
      <c r="D335" s="150" t="s">
        <v>221</v>
      </c>
      <c r="E335" s="157" t="s">
        <v>19</v>
      </c>
      <c r="F335" s="158" t="s">
        <v>5444</v>
      </c>
      <c r="H335" s="159">
        <v>2.5</v>
      </c>
      <c r="I335" s="160"/>
      <c r="L335" s="156"/>
      <c r="M335" s="161"/>
      <c r="T335" s="162"/>
      <c r="AT335" s="157" t="s">
        <v>221</v>
      </c>
      <c r="AU335" s="157" t="s">
        <v>83</v>
      </c>
      <c r="AV335" s="13" t="s">
        <v>83</v>
      </c>
      <c r="AW335" s="13" t="s">
        <v>34</v>
      </c>
      <c r="AX335" s="13" t="s">
        <v>81</v>
      </c>
      <c r="AY335" s="157" t="s">
        <v>210</v>
      </c>
    </row>
    <row r="336" spans="2:65" s="1" customFormat="1" ht="16.5" customHeight="1">
      <c r="B336" s="33"/>
      <c r="C336" s="132" t="s">
        <v>891</v>
      </c>
      <c r="D336" s="132" t="s">
        <v>212</v>
      </c>
      <c r="E336" s="133" t="s">
        <v>5457</v>
      </c>
      <c r="F336" s="134" t="s">
        <v>5458</v>
      </c>
      <c r="G336" s="135" t="s">
        <v>270</v>
      </c>
      <c r="H336" s="136">
        <v>2.5</v>
      </c>
      <c r="I336" s="137"/>
      <c r="J336" s="138">
        <f>ROUND(I336*H336,2)</f>
        <v>0</v>
      </c>
      <c r="K336" s="134" t="s">
        <v>216</v>
      </c>
      <c r="L336" s="33"/>
      <c r="M336" s="139" t="s">
        <v>19</v>
      </c>
      <c r="N336" s="140" t="s">
        <v>45</v>
      </c>
      <c r="P336" s="141">
        <f>O336*H336</f>
        <v>0</v>
      </c>
      <c r="Q336" s="141">
        <v>0</v>
      </c>
      <c r="R336" s="141">
        <f>Q336*H336</f>
        <v>0</v>
      </c>
      <c r="S336" s="141">
        <v>0</v>
      </c>
      <c r="T336" s="142">
        <f>S336*H336</f>
        <v>0</v>
      </c>
      <c r="AR336" s="143" t="s">
        <v>368</v>
      </c>
      <c r="AT336" s="143" t="s">
        <v>212</v>
      </c>
      <c r="AU336" s="143" t="s">
        <v>83</v>
      </c>
      <c r="AY336" s="18" t="s">
        <v>210</v>
      </c>
      <c r="BE336" s="144">
        <f>IF(N336="základní",J336,0)</f>
        <v>0</v>
      </c>
      <c r="BF336" s="144">
        <f>IF(N336="snížená",J336,0)</f>
        <v>0</v>
      </c>
      <c r="BG336" s="144">
        <f>IF(N336="zákl. přenesená",J336,0)</f>
        <v>0</v>
      </c>
      <c r="BH336" s="144">
        <f>IF(N336="sníž. přenesená",J336,0)</f>
        <v>0</v>
      </c>
      <c r="BI336" s="144">
        <f>IF(N336="nulová",J336,0)</f>
        <v>0</v>
      </c>
      <c r="BJ336" s="18" t="s">
        <v>81</v>
      </c>
      <c r="BK336" s="144">
        <f>ROUND(I336*H336,2)</f>
        <v>0</v>
      </c>
      <c r="BL336" s="18" t="s">
        <v>368</v>
      </c>
      <c r="BM336" s="143" t="s">
        <v>5459</v>
      </c>
    </row>
    <row r="337" spans="2:47" s="1" customFormat="1" ht="11.25">
      <c r="B337" s="33"/>
      <c r="D337" s="145" t="s">
        <v>219</v>
      </c>
      <c r="F337" s="146" t="s">
        <v>5460</v>
      </c>
      <c r="I337" s="147"/>
      <c r="L337" s="33"/>
      <c r="M337" s="148"/>
      <c r="T337" s="54"/>
      <c r="AT337" s="18" t="s">
        <v>219</v>
      </c>
      <c r="AU337" s="18" t="s">
        <v>83</v>
      </c>
    </row>
    <row r="338" spans="2:65" s="1" customFormat="1" ht="24.2" customHeight="1">
      <c r="B338" s="33"/>
      <c r="C338" s="132" t="s">
        <v>898</v>
      </c>
      <c r="D338" s="132" t="s">
        <v>212</v>
      </c>
      <c r="E338" s="133" t="s">
        <v>1460</v>
      </c>
      <c r="F338" s="134" t="s">
        <v>1461</v>
      </c>
      <c r="G338" s="135" t="s">
        <v>270</v>
      </c>
      <c r="H338" s="136">
        <v>160</v>
      </c>
      <c r="I338" s="137"/>
      <c r="J338" s="138">
        <f>ROUND(I338*H338,2)</f>
        <v>0</v>
      </c>
      <c r="K338" s="134" t="s">
        <v>216</v>
      </c>
      <c r="L338" s="33"/>
      <c r="M338" s="139" t="s">
        <v>19</v>
      </c>
      <c r="N338" s="140" t="s">
        <v>45</v>
      </c>
      <c r="P338" s="141">
        <f>O338*H338</f>
        <v>0</v>
      </c>
      <c r="Q338" s="141">
        <v>0.00038</v>
      </c>
      <c r="R338" s="141">
        <f>Q338*H338</f>
        <v>0.06080000000000001</v>
      </c>
      <c r="S338" s="141">
        <v>0</v>
      </c>
      <c r="T338" s="142">
        <f>S338*H338</f>
        <v>0</v>
      </c>
      <c r="AR338" s="143" t="s">
        <v>368</v>
      </c>
      <c r="AT338" s="143" t="s">
        <v>212</v>
      </c>
      <c r="AU338" s="143" t="s">
        <v>83</v>
      </c>
      <c r="AY338" s="18" t="s">
        <v>210</v>
      </c>
      <c r="BE338" s="144">
        <f>IF(N338="základní",J338,0)</f>
        <v>0</v>
      </c>
      <c r="BF338" s="144">
        <f>IF(N338="snížená",J338,0)</f>
        <v>0</v>
      </c>
      <c r="BG338" s="144">
        <f>IF(N338="zákl. přenesená",J338,0)</f>
        <v>0</v>
      </c>
      <c r="BH338" s="144">
        <f>IF(N338="sníž. přenesená",J338,0)</f>
        <v>0</v>
      </c>
      <c r="BI338" s="144">
        <f>IF(N338="nulová",J338,0)</f>
        <v>0</v>
      </c>
      <c r="BJ338" s="18" t="s">
        <v>81</v>
      </c>
      <c r="BK338" s="144">
        <f>ROUND(I338*H338,2)</f>
        <v>0</v>
      </c>
      <c r="BL338" s="18" t="s">
        <v>368</v>
      </c>
      <c r="BM338" s="143" t="s">
        <v>5461</v>
      </c>
    </row>
    <row r="339" spans="2:47" s="1" customFormat="1" ht="11.25">
      <c r="B339" s="33"/>
      <c r="D339" s="145" t="s">
        <v>219</v>
      </c>
      <c r="F339" s="146" t="s">
        <v>1463</v>
      </c>
      <c r="I339" s="147"/>
      <c r="L339" s="33"/>
      <c r="M339" s="148"/>
      <c r="T339" s="54"/>
      <c r="AT339" s="18" t="s">
        <v>219</v>
      </c>
      <c r="AU339" s="18" t="s">
        <v>83</v>
      </c>
    </row>
    <row r="340" spans="2:51" s="12" customFormat="1" ht="11.25">
      <c r="B340" s="149"/>
      <c r="D340" s="150" t="s">
        <v>221</v>
      </c>
      <c r="E340" s="151" t="s">
        <v>19</v>
      </c>
      <c r="F340" s="152" t="s">
        <v>5267</v>
      </c>
      <c r="H340" s="151" t="s">
        <v>19</v>
      </c>
      <c r="I340" s="153"/>
      <c r="L340" s="149"/>
      <c r="M340" s="154"/>
      <c r="T340" s="155"/>
      <c r="AT340" s="151" t="s">
        <v>221</v>
      </c>
      <c r="AU340" s="151" t="s">
        <v>83</v>
      </c>
      <c r="AV340" s="12" t="s">
        <v>81</v>
      </c>
      <c r="AW340" s="12" t="s">
        <v>34</v>
      </c>
      <c r="AX340" s="12" t="s">
        <v>74</v>
      </c>
      <c r="AY340" s="151" t="s">
        <v>210</v>
      </c>
    </row>
    <row r="341" spans="2:51" s="13" customFormat="1" ht="11.25">
      <c r="B341" s="156"/>
      <c r="D341" s="150" t="s">
        <v>221</v>
      </c>
      <c r="E341" s="157" t="s">
        <v>19</v>
      </c>
      <c r="F341" s="158" t="s">
        <v>5462</v>
      </c>
      <c r="H341" s="159">
        <v>160</v>
      </c>
      <c r="I341" s="160"/>
      <c r="L341" s="156"/>
      <c r="M341" s="161"/>
      <c r="T341" s="162"/>
      <c r="AT341" s="157" t="s">
        <v>221</v>
      </c>
      <c r="AU341" s="157" t="s">
        <v>83</v>
      </c>
      <c r="AV341" s="13" t="s">
        <v>83</v>
      </c>
      <c r="AW341" s="13" t="s">
        <v>34</v>
      </c>
      <c r="AX341" s="13" t="s">
        <v>74</v>
      </c>
      <c r="AY341" s="157" t="s">
        <v>210</v>
      </c>
    </row>
    <row r="342" spans="2:51" s="15" customFormat="1" ht="11.25">
      <c r="B342" s="170"/>
      <c r="D342" s="150" t="s">
        <v>221</v>
      </c>
      <c r="E342" s="171" t="s">
        <v>19</v>
      </c>
      <c r="F342" s="172" t="s">
        <v>236</v>
      </c>
      <c r="H342" s="173">
        <v>160</v>
      </c>
      <c r="I342" s="174"/>
      <c r="L342" s="170"/>
      <c r="M342" s="175"/>
      <c r="T342" s="176"/>
      <c r="AT342" s="171" t="s">
        <v>221</v>
      </c>
      <c r="AU342" s="171" t="s">
        <v>83</v>
      </c>
      <c r="AV342" s="15" t="s">
        <v>217</v>
      </c>
      <c r="AW342" s="15" t="s">
        <v>34</v>
      </c>
      <c r="AX342" s="15" t="s">
        <v>81</v>
      </c>
      <c r="AY342" s="171" t="s">
        <v>210</v>
      </c>
    </row>
    <row r="343" spans="2:65" s="1" customFormat="1" ht="16.5" customHeight="1">
      <c r="B343" s="33"/>
      <c r="C343" s="177" t="s">
        <v>903</v>
      </c>
      <c r="D343" s="177" t="s">
        <v>424</v>
      </c>
      <c r="E343" s="178" t="s">
        <v>1466</v>
      </c>
      <c r="F343" s="179" t="s">
        <v>1467</v>
      </c>
      <c r="G343" s="180" t="s">
        <v>270</v>
      </c>
      <c r="H343" s="181">
        <v>416</v>
      </c>
      <c r="I343" s="182"/>
      <c r="J343" s="183">
        <f>ROUND(I343*H343,2)</f>
        <v>0</v>
      </c>
      <c r="K343" s="179" t="s">
        <v>216</v>
      </c>
      <c r="L343" s="184"/>
      <c r="M343" s="185" t="s">
        <v>19</v>
      </c>
      <c r="N343" s="186" t="s">
        <v>45</v>
      </c>
      <c r="P343" s="141">
        <f>O343*H343</f>
        <v>0</v>
      </c>
      <c r="Q343" s="141">
        <v>0.0215</v>
      </c>
      <c r="R343" s="141">
        <f>Q343*H343</f>
        <v>8.943999999999999</v>
      </c>
      <c r="S343" s="141">
        <v>0</v>
      </c>
      <c r="T343" s="142">
        <f>S343*H343</f>
        <v>0</v>
      </c>
      <c r="AR343" s="143" t="s">
        <v>498</v>
      </c>
      <c r="AT343" s="143" t="s">
        <v>424</v>
      </c>
      <c r="AU343" s="143" t="s">
        <v>83</v>
      </c>
      <c r="AY343" s="18" t="s">
        <v>210</v>
      </c>
      <c r="BE343" s="144">
        <f>IF(N343="základní",J343,0)</f>
        <v>0</v>
      </c>
      <c r="BF343" s="144">
        <f>IF(N343="snížená",J343,0)</f>
        <v>0</v>
      </c>
      <c r="BG343" s="144">
        <f>IF(N343="zákl. přenesená",J343,0)</f>
        <v>0</v>
      </c>
      <c r="BH343" s="144">
        <f>IF(N343="sníž. přenesená",J343,0)</f>
        <v>0</v>
      </c>
      <c r="BI343" s="144">
        <f>IF(N343="nulová",J343,0)</f>
        <v>0</v>
      </c>
      <c r="BJ343" s="18" t="s">
        <v>81</v>
      </c>
      <c r="BK343" s="144">
        <f>ROUND(I343*H343,2)</f>
        <v>0</v>
      </c>
      <c r="BL343" s="18" t="s">
        <v>368</v>
      </c>
      <c r="BM343" s="143" t="s">
        <v>5463</v>
      </c>
    </row>
    <row r="344" spans="2:51" s="13" customFormat="1" ht="11.25">
      <c r="B344" s="156"/>
      <c r="D344" s="150" t="s">
        <v>221</v>
      </c>
      <c r="E344" s="157" t="s">
        <v>19</v>
      </c>
      <c r="F344" s="158" t="s">
        <v>5464</v>
      </c>
      <c r="H344" s="159">
        <v>320</v>
      </c>
      <c r="I344" s="160"/>
      <c r="L344" s="156"/>
      <c r="M344" s="161"/>
      <c r="T344" s="162"/>
      <c r="AT344" s="157" t="s">
        <v>221</v>
      </c>
      <c r="AU344" s="157" t="s">
        <v>83</v>
      </c>
      <c r="AV344" s="13" t="s">
        <v>83</v>
      </c>
      <c r="AW344" s="13" t="s">
        <v>34</v>
      </c>
      <c r="AX344" s="13" t="s">
        <v>81</v>
      </c>
      <c r="AY344" s="157" t="s">
        <v>210</v>
      </c>
    </row>
    <row r="345" spans="2:51" s="13" customFormat="1" ht="11.25">
      <c r="B345" s="156"/>
      <c r="D345" s="150" t="s">
        <v>221</v>
      </c>
      <c r="F345" s="158" t="s">
        <v>5465</v>
      </c>
      <c r="H345" s="159">
        <v>416</v>
      </c>
      <c r="I345" s="160"/>
      <c r="L345" s="156"/>
      <c r="M345" s="161"/>
      <c r="T345" s="162"/>
      <c r="AT345" s="157" t="s">
        <v>221</v>
      </c>
      <c r="AU345" s="157" t="s">
        <v>83</v>
      </c>
      <c r="AV345" s="13" t="s">
        <v>83</v>
      </c>
      <c r="AW345" s="13" t="s">
        <v>4</v>
      </c>
      <c r="AX345" s="13" t="s">
        <v>81</v>
      </c>
      <c r="AY345" s="157" t="s">
        <v>210</v>
      </c>
    </row>
    <row r="346" spans="2:65" s="1" customFormat="1" ht="16.5" customHeight="1">
      <c r="B346" s="33"/>
      <c r="C346" s="132" t="s">
        <v>910</v>
      </c>
      <c r="D346" s="132" t="s">
        <v>212</v>
      </c>
      <c r="E346" s="133" t="s">
        <v>5466</v>
      </c>
      <c r="F346" s="134" t="s">
        <v>5467</v>
      </c>
      <c r="G346" s="135" t="s">
        <v>270</v>
      </c>
      <c r="H346" s="136">
        <v>162.5</v>
      </c>
      <c r="I346" s="137"/>
      <c r="J346" s="138">
        <f>ROUND(I346*H346,2)</f>
        <v>0</v>
      </c>
      <c r="K346" s="134" t="s">
        <v>216</v>
      </c>
      <c r="L346" s="33"/>
      <c r="M346" s="139" t="s">
        <v>19</v>
      </c>
      <c r="N346" s="140" t="s">
        <v>45</v>
      </c>
      <c r="P346" s="141">
        <f>O346*H346</f>
        <v>0</v>
      </c>
      <c r="Q346" s="141">
        <v>0</v>
      </c>
      <c r="R346" s="141">
        <f>Q346*H346</f>
        <v>0</v>
      </c>
      <c r="S346" s="141">
        <v>0</v>
      </c>
      <c r="T346" s="142">
        <f>S346*H346</f>
        <v>0</v>
      </c>
      <c r="AR346" s="143" t="s">
        <v>368</v>
      </c>
      <c r="AT346" s="143" t="s">
        <v>212</v>
      </c>
      <c r="AU346" s="143" t="s">
        <v>83</v>
      </c>
      <c r="AY346" s="18" t="s">
        <v>210</v>
      </c>
      <c r="BE346" s="144">
        <f>IF(N346="základní",J346,0)</f>
        <v>0</v>
      </c>
      <c r="BF346" s="144">
        <f>IF(N346="snížená",J346,0)</f>
        <v>0</v>
      </c>
      <c r="BG346" s="144">
        <f>IF(N346="zákl. přenesená",J346,0)</f>
        <v>0</v>
      </c>
      <c r="BH346" s="144">
        <f>IF(N346="sníž. přenesená",J346,0)</f>
        <v>0</v>
      </c>
      <c r="BI346" s="144">
        <f>IF(N346="nulová",J346,0)</f>
        <v>0</v>
      </c>
      <c r="BJ346" s="18" t="s">
        <v>81</v>
      </c>
      <c r="BK346" s="144">
        <f>ROUND(I346*H346,2)</f>
        <v>0</v>
      </c>
      <c r="BL346" s="18" t="s">
        <v>368</v>
      </c>
      <c r="BM346" s="143" t="s">
        <v>5468</v>
      </c>
    </row>
    <row r="347" spans="2:47" s="1" customFormat="1" ht="11.25">
      <c r="B347" s="33"/>
      <c r="D347" s="145" t="s">
        <v>219</v>
      </c>
      <c r="F347" s="146" t="s">
        <v>5469</v>
      </c>
      <c r="I347" s="147"/>
      <c r="L347" s="33"/>
      <c r="M347" s="148"/>
      <c r="T347" s="54"/>
      <c r="AT347" s="18" t="s">
        <v>219</v>
      </c>
      <c r="AU347" s="18" t="s">
        <v>83</v>
      </c>
    </row>
    <row r="348" spans="2:65" s="1" customFormat="1" ht="16.5" customHeight="1">
      <c r="B348" s="33"/>
      <c r="C348" s="132" t="s">
        <v>916</v>
      </c>
      <c r="D348" s="132" t="s">
        <v>212</v>
      </c>
      <c r="E348" s="133" t="s">
        <v>866</v>
      </c>
      <c r="F348" s="134" t="s">
        <v>1473</v>
      </c>
      <c r="G348" s="135" t="s">
        <v>295</v>
      </c>
      <c r="H348" s="136">
        <v>1</v>
      </c>
      <c r="I348" s="137"/>
      <c r="J348" s="138">
        <f>ROUND(I348*H348,2)</f>
        <v>0</v>
      </c>
      <c r="K348" s="134" t="s">
        <v>216</v>
      </c>
      <c r="L348" s="33"/>
      <c r="M348" s="139" t="s">
        <v>19</v>
      </c>
      <c r="N348" s="140" t="s">
        <v>45</v>
      </c>
      <c r="P348" s="141">
        <f>O348*H348</f>
        <v>0</v>
      </c>
      <c r="Q348" s="141">
        <v>0</v>
      </c>
      <c r="R348" s="141">
        <f>Q348*H348</f>
        <v>0</v>
      </c>
      <c r="S348" s="141">
        <v>0</v>
      </c>
      <c r="T348" s="142">
        <f>S348*H348</f>
        <v>0</v>
      </c>
      <c r="AR348" s="143" t="s">
        <v>368</v>
      </c>
      <c r="AT348" s="143" t="s">
        <v>212</v>
      </c>
      <c r="AU348" s="143" t="s">
        <v>83</v>
      </c>
      <c r="AY348" s="18" t="s">
        <v>210</v>
      </c>
      <c r="BE348" s="144">
        <f>IF(N348="základní",J348,0)</f>
        <v>0</v>
      </c>
      <c r="BF348" s="144">
        <f>IF(N348="snížená",J348,0)</f>
        <v>0</v>
      </c>
      <c r="BG348" s="144">
        <f>IF(N348="zákl. přenesená",J348,0)</f>
        <v>0</v>
      </c>
      <c r="BH348" s="144">
        <f>IF(N348="sníž. přenesená",J348,0)</f>
        <v>0</v>
      </c>
      <c r="BI348" s="144">
        <f>IF(N348="nulová",J348,0)</f>
        <v>0</v>
      </c>
      <c r="BJ348" s="18" t="s">
        <v>81</v>
      </c>
      <c r="BK348" s="144">
        <f>ROUND(I348*H348,2)</f>
        <v>0</v>
      </c>
      <c r="BL348" s="18" t="s">
        <v>368</v>
      </c>
      <c r="BM348" s="143" t="s">
        <v>5470</v>
      </c>
    </row>
    <row r="349" spans="2:47" s="1" customFormat="1" ht="11.25">
      <c r="B349" s="33"/>
      <c r="D349" s="145" t="s">
        <v>219</v>
      </c>
      <c r="F349" s="146" t="s">
        <v>5471</v>
      </c>
      <c r="I349" s="147"/>
      <c r="L349" s="33"/>
      <c r="M349" s="148"/>
      <c r="T349" s="54"/>
      <c r="AT349" s="18" t="s">
        <v>219</v>
      </c>
      <c r="AU349" s="18" t="s">
        <v>83</v>
      </c>
    </row>
    <row r="350" spans="2:65" s="1" customFormat="1" ht="16.5" customHeight="1">
      <c r="B350" s="33"/>
      <c r="C350" s="132" t="s">
        <v>926</v>
      </c>
      <c r="D350" s="132" t="s">
        <v>212</v>
      </c>
      <c r="E350" s="133" t="s">
        <v>1481</v>
      </c>
      <c r="F350" s="134" t="s">
        <v>1482</v>
      </c>
      <c r="G350" s="135" t="s">
        <v>270</v>
      </c>
      <c r="H350" s="136">
        <v>80</v>
      </c>
      <c r="I350" s="137"/>
      <c r="J350" s="138">
        <f>ROUND(I350*H350,2)</f>
        <v>0</v>
      </c>
      <c r="K350" s="134" t="s">
        <v>216</v>
      </c>
      <c r="L350" s="33"/>
      <c r="M350" s="139" t="s">
        <v>19</v>
      </c>
      <c r="N350" s="140" t="s">
        <v>45</v>
      </c>
      <c r="P350" s="141">
        <f>O350*H350</f>
        <v>0</v>
      </c>
      <c r="Q350" s="141">
        <v>0</v>
      </c>
      <c r="R350" s="141">
        <f>Q350*H350</f>
        <v>0</v>
      </c>
      <c r="S350" s="141">
        <v>0.01536</v>
      </c>
      <c r="T350" s="142">
        <f>S350*H350</f>
        <v>1.2288000000000001</v>
      </c>
      <c r="AR350" s="143" t="s">
        <v>368</v>
      </c>
      <c r="AT350" s="143" t="s">
        <v>212</v>
      </c>
      <c r="AU350" s="143" t="s">
        <v>83</v>
      </c>
      <c r="AY350" s="18" t="s">
        <v>210</v>
      </c>
      <c r="BE350" s="144">
        <f>IF(N350="základní",J350,0)</f>
        <v>0</v>
      </c>
      <c r="BF350" s="144">
        <f>IF(N350="snížená",J350,0)</f>
        <v>0</v>
      </c>
      <c r="BG350" s="144">
        <f>IF(N350="zákl. přenesená",J350,0)</f>
        <v>0</v>
      </c>
      <c r="BH350" s="144">
        <f>IF(N350="sníž. přenesená",J350,0)</f>
        <v>0</v>
      </c>
      <c r="BI350" s="144">
        <f>IF(N350="nulová",J350,0)</f>
        <v>0</v>
      </c>
      <c r="BJ350" s="18" t="s">
        <v>81</v>
      </c>
      <c r="BK350" s="144">
        <f>ROUND(I350*H350,2)</f>
        <v>0</v>
      </c>
      <c r="BL350" s="18" t="s">
        <v>368</v>
      </c>
      <c r="BM350" s="143" t="s">
        <v>5472</v>
      </c>
    </row>
    <row r="351" spans="2:47" s="1" customFormat="1" ht="11.25">
      <c r="B351" s="33"/>
      <c r="D351" s="145" t="s">
        <v>219</v>
      </c>
      <c r="F351" s="146" t="s">
        <v>1484</v>
      </c>
      <c r="I351" s="147"/>
      <c r="L351" s="33"/>
      <c r="M351" s="148"/>
      <c r="T351" s="54"/>
      <c r="AT351" s="18" t="s">
        <v>219</v>
      </c>
      <c r="AU351" s="18" t="s">
        <v>83</v>
      </c>
    </row>
    <row r="352" spans="2:51" s="12" customFormat="1" ht="11.25">
      <c r="B352" s="149"/>
      <c r="D352" s="150" t="s">
        <v>221</v>
      </c>
      <c r="E352" s="151" t="s">
        <v>19</v>
      </c>
      <c r="F352" s="152" t="s">
        <v>5267</v>
      </c>
      <c r="H352" s="151" t="s">
        <v>19</v>
      </c>
      <c r="I352" s="153"/>
      <c r="L352" s="149"/>
      <c r="M352" s="154"/>
      <c r="T352" s="155"/>
      <c r="AT352" s="151" t="s">
        <v>221</v>
      </c>
      <c r="AU352" s="151" t="s">
        <v>83</v>
      </c>
      <c r="AV352" s="12" t="s">
        <v>81</v>
      </c>
      <c r="AW352" s="12" t="s">
        <v>34</v>
      </c>
      <c r="AX352" s="12" t="s">
        <v>74</v>
      </c>
      <c r="AY352" s="151" t="s">
        <v>210</v>
      </c>
    </row>
    <row r="353" spans="2:51" s="13" customFormat="1" ht="11.25">
      <c r="B353" s="156"/>
      <c r="D353" s="150" t="s">
        <v>221</v>
      </c>
      <c r="E353" s="157" t="s">
        <v>19</v>
      </c>
      <c r="F353" s="158" t="s">
        <v>5372</v>
      </c>
      <c r="H353" s="159">
        <v>80</v>
      </c>
      <c r="I353" s="160"/>
      <c r="L353" s="156"/>
      <c r="M353" s="161"/>
      <c r="T353" s="162"/>
      <c r="AT353" s="157" t="s">
        <v>221</v>
      </c>
      <c r="AU353" s="157" t="s">
        <v>83</v>
      </c>
      <c r="AV353" s="13" t="s">
        <v>83</v>
      </c>
      <c r="AW353" s="13" t="s">
        <v>34</v>
      </c>
      <c r="AX353" s="13" t="s">
        <v>74</v>
      </c>
      <c r="AY353" s="157" t="s">
        <v>210</v>
      </c>
    </row>
    <row r="354" spans="2:51" s="15" customFormat="1" ht="11.25">
      <c r="B354" s="170"/>
      <c r="D354" s="150" t="s">
        <v>221</v>
      </c>
      <c r="E354" s="171" t="s">
        <v>19</v>
      </c>
      <c r="F354" s="172" t="s">
        <v>236</v>
      </c>
      <c r="H354" s="173">
        <v>80</v>
      </c>
      <c r="I354" s="174"/>
      <c r="L354" s="170"/>
      <c r="M354" s="175"/>
      <c r="T354" s="176"/>
      <c r="AT354" s="171" t="s">
        <v>221</v>
      </c>
      <c r="AU354" s="171" t="s">
        <v>83</v>
      </c>
      <c r="AV354" s="15" t="s">
        <v>217</v>
      </c>
      <c r="AW354" s="15" t="s">
        <v>34</v>
      </c>
      <c r="AX354" s="15" t="s">
        <v>81</v>
      </c>
      <c r="AY354" s="171" t="s">
        <v>210</v>
      </c>
    </row>
    <row r="355" spans="2:65" s="1" customFormat="1" ht="16.5" customHeight="1">
      <c r="B355" s="33"/>
      <c r="C355" s="132" t="s">
        <v>931</v>
      </c>
      <c r="D355" s="132" t="s">
        <v>212</v>
      </c>
      <c r="E355" s="133" t="s">
        <v>5473</v>
      </c>
      <c r="F355" s="134" t="s">
        <v>5474</v>
      </c>
      <c r="G355" s="135" t="s">
        <v>270</v>
      </c>
      <c r="H355" s="136">
        <v>80</v>
      </c>
      <c r="I355" s="137"/>
      <c r="J355" s="138">
        <f>ROUND(I355*H355,2)</f>
        <v>0</v>
      </c>
      <c r="K355" s="134" t="s">
        <v>216</v>
      </c>
      <c r="L355" s="33"/>
      <c r="M355" s="139" t="s">
        <v>19</v>
      </c>
      <c r="N355" s="140" t="s">
        <v>45</v>
      </c>
      <c r="P355" s="141">
        <f>O355*H355</f>
        <v>0</v>
      </c>
      <c r="Q355" s="141">
        <v>0</v>
      </c>
      <c r="R355" s="141">
        <f>Q355*H355</f>
        <v>0</v>
      </c>
      <c r="S355" s="141">
        <v>0</v>
      </c>
      <c r="T355" s="142">
        <f>S355*H355</f>
        <v>0</v>
      </c>
      <c r="AR355" s="143" t="s">
        <v>368</v>
      </c>
      <c r="AT355" s="143" t="s">
        <v>212</v>
      </c>
      <c r="AU355" s="143" t="s">
        <v>83</v>
      </c>
      <c r="AY355" s="18" t="s">
        <v>210</v>
      </c>
      <c r="BE355" s="144">
        <f>IF(N355="základní",J355,0)</f>
        <v>0</v>
      </c>
      <c r="BF355" s="144">
        <f>IF(N355="snížená",J355,0)</f>
        <v>0</v>
      </c>
      <c r="BG355" s="144">
        <f>IF(N355="zákl. přenesená",J355,0)</f>
        <v>0</v>
      </c>
      <c r="BH355" s="144">
        <f>IF(N355="sníž. přenesená",J355,0)</f>
        <v>0</v>
      </c>
      <c r="BI355" s="144">
        <f>IF(N355="nulová",J355,0)</f>
        <v>0</v>
      </c>
      <c r="BJ355" s="18" t="s">
        <v>81</v>
      </c>
      <c r="BK355" s="144">
        <f>ROUND(I355*H355,2)</f>
        <v>0</v>
      </c>
      <c r="BL355" s="18" t="s">
        <v>368</v>
      </c>
      <c r="BM355" s="143" t="s">
        <v>5475</v>
      </c>
    </row>
    <row r="356" spans="2:47" s="1" customFormat="1" ht="11.25">
      <c r="B356" s="33"/>
      <c r="D356" s="145" t="s">
        <v>219</v>
      </c>
      <c r="F356" s="146" t="s">
        <v>5476</v>
      </c>
      <c r="I356" s="147"/>
      <c r="L356" s="33"/>
      <c r="M356" s="148"/>
      <c r="T356" s="54"/>
      <c r="AT356" s="18" t="s">
        <v>219</v>
      </c>
      <c r="AU356" s="18" t="s">
        <v>83</v>
      </c>
    </row>
    <row r="357" spans="2:51" s="12" customFormat="1" ht="11.25">
      <c r="B357" s="149"/>
      <c r="D357" s="150" t="s">
        <v>221</v>
      </c>
      <c r="E357" s="151" t="s">
        <v>19</v>
      </c>
      <c r="F357" s="152" t="s">
        <v>5267</v>
      </c>
      <c r="H357" s="151" t="s">
        <v>19</v>
      </c>
      <c r="I357" s="153"/>
      <c r="L357" s="149"/>
      <c r="M357" s="154"/>
      <c r="T357" s="155"/>
      <c r="AT357" s="151" t="s">
        <v>221</v>
      </c>
      <c r="AU357" s="151" t="s">
        <v>83</v>
      </c>
      <c r="AV357" s="12" t="s">
        <v>81</v>
      </c>
      <c r="AW357" s="12" t="s">
        <v>34</v>
      </c>
      <c r="AX357" s="12" t="s">
        <v>74</v>
      </c>
      <c r="AY357" s="151" t="s">
        <v>210</v>
      </c>
    </row>
    <row r="358" spans="2:51" s="13" customFormat="1" ht="11.25">
      <c r="B358" s="156"/>
      <c r="D358" s="150" t="s">
        <v>221</v>
      </c>
      <c r="E358" s="157" t="s">
        <v>19</v>
      </c>
      <c r="F358" s="158" t="s">
        <v>5372</v>
      </c>
      <c r="H358" s="159">
        <v>80</v>
      </c>
      <c r="I358" s="160"/>
      <c r="L358" s="156"/>
      <c r="M358" s="161"/>
      <c r="T358" s="162"/>
      <c r="AT358" s="157" t="s">
        <v>221</v>
      </c>
      <c r="AU358" s="157" t="s">
        <v>83</v>
      </c>
      <c r="AV358" s="13" t="s">
        <v>83</v>
      </c>
      <c r="AW358" s="13" t="s">
        <v>34</v>
      </c>
      <c r="AX358" s="13" t="s">
        <v>74</v>
      </c>
      <c r="AY358" s="157" t="s">
        <v>210</v>
      </c>
    </row>
    <row r="359" spans="2:51" s="15" customFormat="1" ht="11.25">
      <c r="B359" s="170"/>
      <c r="D359" s="150" t="s">
        <v>221</v>
      </c>
      <c r="E359" s="171" t="s">
        <v>19</v>
      </c>
      <c r="F359" s="172" t="s">
        <v>236</v>
      </c>
      <c r="H359" s="173">
        <v>80</v>
      </c>
      <c r="I359" s="174"/>
      <c r="L359" s="170"/>
      <c r="M359" s="175"/>
      <c r="T359" s="176"/>
      <c r="AT359" s="171" t="s">
        <v>221</v>
      </c>
      <c r="AU359" s="171" t="s">
        <v>83</v>
      </c>
      <c r="AV359" s="15" t="s">
        <v>217</v>
      </c>
      <c r="AW359" s="15" t="s">
        <v>34</v>
      </c>
      <c r="AX359" s="15" t="s">
        <v>81</v>
      </c>
      <c r="AY359" s="171" t="s">
        <v>210</v>
      </c>
    </row>
    <row r="360" spans="2:65" s="1" customFormat="1" ht="24.2" customHeight="1">
      <c r="B360" s="33"/>
      <c r="C360" s="132" t="s">
        <v>936</v>
      </c>
      <c r="D360" s="132" t="s">
        <v>212</v>
      </c>
      <c r="E360" s="133" t="s">
        <v>1496</v>
      </c>
      <c r="F360" s="134" t="s">
        <v>1497</v>
      </c>
      <c r="G360" s="135" t="s">
        <v>356</v>
      </c>
      <c r="H360" s="136">
        <v>9.231</v>
      </c>
      <c r="I360" s="137"/>
      <c r="J360" s="138">
        <f>ROUND(I360*H360,2)</f>
        <v>0</v>
      </c>
      <c r="K360" s="134" t="s">
        <v>216</v>
      </c>
      <c r="L360" s="33"/>
      <c r="M360" s="139" t="s">
        <v>19</v>
      </c>
      <c r="N360" s="140" t="s">
        <v>45</v>
      </c>
      <c r="P360" s="141">
        <f>O360*H360</f>
        <v>0</v>
      </c>
      <c r="Q360" s="141">
        <v>0</v>
      </c>
      <c r="R360" s="141">
        <f>Q360*H360</f>
        <v>0</v>
      </c>
      <c r="S360" s="141">
        <v>0</v>
      </c>
      <c r="T360" s="142">
        <f>S360*H360</f>
        <v>0</v>
      </c>
      <c r="AR360" s="143" t="s">
        <v>368</v>
      </c>
      <c r="AT360" s="143" t="s">
        <v>212</v>
      </c>
      <c r="AU360" s="143" t="s">
        <v>83</v>
      </c>
      <c r="AY360" s="18" t="s">
        <v>210</v>
      </c>
      <c r="BE360" s="144">
        <f>IF(N360="základní",J360,0)</f>
        <v>0</v>
      </c>
      <c r="BF360" s="144">
        <f>IF(N360="snížená",J360,0)</f>
        <v>0</v>
      </c>
      <c r="BG360" s="144">
        <f>IF(N360="zákl. přenesená",J360,0)</f>
        <v>0</v>
      </c>
      <c r="BH360" s="144">
        <f>IF(N360="sníž. přenesená",J360,0)</f>
        <v>0</v>
      </c>
      <c r="BI360" s="144">
        <f>IF(N360="nulová",J360,0)</f>
        <v>0</v>
      </c>
      <c r="BJ360" s="18" t="s">
        <v>81</v>
      </c>
      <c r="BK360" s="144">
        <f>ROUND(I360*H360,2)</f>
        <v>0</v>
      </c>
      <c r="BL360" s="18" t="s">
        <v>368</v>
      </c>
      <c r="BM360" s="143" t="s">
        <v>5477</v>
      </c>
    </row>
    <row r="361" spans="2:47" s="1" customFormat="1" ht="11.25">
      <c r="B361" s="33"/>
      <c r="D361" s="145" t="s">
        <v>219</v>
      </c>
      <c r="F361" s="146" t="s">
        <v>1499</v>
      </c>
      <c r="I361" s="147"/>
      <c r="L361" s="33"/>
      <c r="M361" s="148"/>
      <c r="T361" s="54"/>
      <c r="AT361" s="18" t="s">
        <v>219</v>
      </c>
      <c r="AU361" s="18" t="s">
        <v>83</v>
      </c>
    </row>
    <row r="362" spans="2:65" s="1" customFormat="1" ht="16.5" customHeight="1">
      <c r="B362" s="33"/>
      <c r="C362" s="132" t="s">
        <v>945</v>
      </c>
      <c r="D362" s="132" t="s">
        <v>212</v>
      </c>
      <c r="E362" s="133" t="s">
        <v>5478</v>
      </c>
      <c r="F362" s="134" t="s">
        <v>5479</v>
      </c>
      <c r="G362" s="135" t="s">
        <v>270</v>
      </c>
      <c r="H362" s="136">
        <v>82.5</v>
      </c>
      <c r="I362" s="137"/>
      <c r="J362" s="138">
        <f>ROUND(I362*H362,2)</f>
        <v>0</v>
      </c>
      <c r="K362" s="134" t="s">
        <v>216</v>
      </c>
      <c r="L362" s="33"/>
      <c r="M362" s="139" t="s">
        <v>19</v>
      </c>
      <c r="N362" s="140" t="s">
        <v>45</v>
      </c>
      <c r="P362" s="141">
        <f>O362*H362</f>
        <v>0</v>
      </c>
      <c r="Q362" s="141">
        <v>0.00014</v>
      </c>
      <c r="R362" s="141">
        <f>Q362*H362</f>
        <v>0.01155</v>
      </c>
      <c r="S362" s="141">
        <v>0</v>
      </c>
      <c r="T362" s="142">
        <f>S362*H362</f>
        <v>0</v>
      </c>
      <c r="AR362" s="143" t="s">
        <v>368</v>
      </c>
      <c r="AT362" s="143" t="s">
        <v>212</v>
      </c>
      <c r="AU362" s="143" t="s">
        <v>83</v>
      </c>
      <c r="AY362" s="18" t="s">
        <v>210</v>
      </c>
      <c r="BE362" s="144">
        <f>IF(N362="základní",J362,0)</f>
        <v>0</v>
      </c>
      <c r="BF362" s="144">
        <f>IF(N362="snížená",J362,0)</f>
        <v>0</v>
      </c>
      <c r="BG362" s="144">
        <f>IF(N362="zákl. přenesená",J362,0)</f>
        <v>0</v>
      </c>
      <c r="BH362" s="144">
        <f>IF(N362="sníž. přenesená",J362,0)</f>
        <v>0</v>
      </c>
      <c r="BI362" s="144">
        <f>IF(N362="nulová",J362,0)</f>
        <v>0</v>
      </c>
      <c r="BJ362" s="18" t="s">
        <v>81</v>
      </c>
      <c r="BK362" s="144">
        <f>ROUND(I362*H362,2)</f>
        <v>0</v>
      </c>
      <c r="BL362" s="18" t="s">
        <v>368</v>
      </c>
      <c r="BM362" s="143" t="s">
        <v>5480</v>
      </c>
    </row>
    <row r="363" spans="2:47" s="1" customFormat="1" ht="11.25">
      <c r="B363" s="33"/>
      <c r="D363" s="145" t="s">
        <v>219</v>
      </c>
      <c r="F363" s="146" t="s">
        <v>5481</v>
      </c>
      <c r="I363" s="147"/>
      <c r="L363" s="33"/>
      <c r="M363" s="148"/>
      <c r="T363" s="54"/>
      <c r="AT363" s="18" t="s">
        <v>219</v>
      </c>
      <c r="AU363" s="18" t="s">
        <v>83</v>
      </c>
    </row>
    <row r="364" spans="2:65" s="1" customFormat="1" ht="16.5" customHeight="1">
      <c r="B364" s="33"/>
      <c r="C364" s="132" t="s">
        <v>952</v>
      </c>
      <c r="D364" s="132" t="s">
        <v>212</v>
      </c>
      <c r="E364" s="133" t="s">
        <v>2581</v>
      </c>
      <c r="F364" s="134" t="s">
        <v>5482</v>
      </c>
      <c r="G364" s="135" t="s">
        <v>270</v>
      </c>
      <c r="H364" s="136">
        <v>80</v>
      </c>
      <c r="I364" s="137"/>
      <c r="J364" s="138">
        <f>ROUND(I364*H364,2)</f>
        <v>0</v>
      </c>
      <c r="K364" s="134" t="s">
        <v>216</v>
      </c>
      <c r="L364" s="33"/>
      <c r="M364" s="139" t="s">
        <v>19</v>
      </c>
      <c r="N364" s="140" t="s">
        <v>45</v>
      </c>
      <c r="P364" s="141">
        <f>O364*H364</f>
        <v>0</v>
      </c>
      <c r="Q364" s="141">
        <v>0</v>
      </c>
      <c r="R364" s="141">
        <f>Q364*H364</f>
        <v>0</v>
      </c>
      <c r="S364" s="141">
        <v>0</v>
      </c>
      <c r="T364" s="142">
        <f>S364*H364</f>
        <v>0</v>
      </c>
      <c r="AR364" s="143" t="s">
        <v>368</v>
      </c>
      <c r="AT364" s="143" t="s">
        <v>212</v>
      </c>
      <c r="AU364" s="143" t="s">
        <v>83</v>
      </c>
      <c r="AY364" s="18" t="s">
        <v>210</v>
      </c>
      <c r="BE364" s="144">
        <f>IF(N364="základní",J364,0)</f>
        <v>0</v>
      </c>
      <c r="BF364" s="144">
        <f>IF(N364="snížená",J364,0)</f>
        <v>0</v>
      </c>
      <c r="BG364" s="144">
        <f>IF(N364="zákl. přenesená",J364,0)</f>
        <v>0</v>
      </c>
      <c r="BH364" s="144">
        <f>IF(N364="sníž. přenesená",J364,0)</f>
        <v>0</v>
      </c>
      <c r="BI364" s="144">
        <f>IF(N364="nulová",J364,0)</f>
        <v>0</v>
      </c>
      <c r="BJ364" s="18" t="s">
        <v>81</v>
      </c>
      <c r="BK364" s="144">
        <f>ROUND(I364*H364,2)</f>
        <v>0</v>
      </c>
      <c r="BL364" s="18" t="s">
        <v>368</v>
      </c>
      <c r="BM364" s="143" t="s">
        <v>5483</v>
      </c>
    </row>
    <row r="365" spans="2:47" s="1" customFormat="1" ht="11.25">
      <c r="B365" s="33"/>
      <c r="D365" s="145" t="s">
        <v>219</v>
      </c>
      <c r="F365" s="146" t="s">
        <v>5484</v>
      </c>
      <c r="I365" s="147"/>
      <c r="L365" s="33"/>
      <c r="M365" s="148"/>
      <c r="T365" s="54"/>
      <c r="AT365" s="18" t="s">
        <v>219</v>
      </c>
      <c r="AU365" s="18" t="s">
        <v>83</v>
      </c>
    </row>
    <row r="366" spans="2:51" s="12" customFormat="1" ht="11.25">
      <c r="B366" s="149"/>
      <c r="D366" s="150" t="s">
        <v>221</v>
      </c>
      <c r="E366" s="151" t="s">
        <v>19</v>
      </c>
      <c r="F366" s="152" t="s">
        <v>5485</v>
      </c>
      <c r="H366" s="151" t="s">
        <v>19</v>
      </c>
      <c r="I366" s="153"/>
      <c r="L366" s="149"/>
      <c r="M366" s="154"/>
      <c r="T366" s="155"/>
      <c r="AT366" s="151" t="s">
        <v>221</v>
      </c>
      <c r="AU366" s="151" t="s">
        <v>83</v>
      </c>
      <c r="AV366" s="12" t="s">
        <v>81</v>
      </c>
      <c r="AW366" s="12" t="s">
        <v>34</v>
      </c>
      <c r="AX366" s="12" t="s">
        <v>74</v>
      </c>
      <c r="AY366" s="151" t="s">
        <v>210</v>
      </c>
    </row>
    <row r="367" spans="2:51" s="12" customFormat="1" ht="11.25">
      <c r="B367" s="149"/>
      <c r="D367" s="150" t="s">
        <v>221</v>
      </c>
      <c r="E367" s="151" t="s">
        <v>19</v>
      </c>
      <c r="F367" s="152" t="s">
        <v>5267</v>
      </c>
      <c r="H367" s="151" t="s">
        <v>19</v>
      </c>
      <c r="I367" s="153"/>
      <c r="L367" s="149"/>
      <c r="M367" s="154"/>
      <c r="T367" s="155"/>
      <c r="AT367" s="151" t="s">
        <v>221</v>
      </c>
      <c r="AU367" s="151" t="s">
        <v>83</v>
      </c>
      <c r="AV367" s="12" t="s">
        <v>81</v>
      </c>
      <c r="AW367" s="12" t="s">
        <v>34</v>
      </c>
      <c r="AX367" s="12" t="s">
        <v>74</v>
      </c>
      <c r="AY367" s="151" t="s">
        <v>210</v>
      </c>
    </row>
    <row r="368" spans="2:51" s="13" customFormat="1" ht="11.25">
      <c r="B368" s="156"/>
      <c r="D368" s="150" t="s">
        <v>221</v>
      </c>
      <c r="E368" s="157" t="s">
        <v>19</v>
      </c>
      <c r="F368" s="158" t="s">
        <v>5486</v>
      </c>
      <c r="H368" s="159">
        <v>80</v>
      </c>
      <c r="I368" s="160"/>
      <c r="L368" s="156"/>
      <c r="M368" s="161"/>
      <c r="T368" s="162"/>
      <c r="AT368" s="157" t="s">
        <v>221</v>
      </c>
      <c r="AU368" s="157" t="s">
        <v>83</v>
      </c>
      <c r="AV368" s="13" t="s">
        <v>83</v>
      </c>
      <c r="AW368" s="13" t="s">
        <v>34</v>
      </c>
      <c r="AX368" s="13" t="s">
        <v>81</v>
      </c>
      <c r="AY368" s="157" t="s">
        <v>210</v>
      </c>
    </row>
    <row r="369" spans="2:63" s="11" customFormat="1" ht="22.9" customHeight="1">
      <c r="B369" s="120"/>
      <c r="D369" s="121" t="s">
        <v>73</v>
      </c>
      <c r="E369" s="130" t="s">
        <v>1605</v>
      </c>
      <c r="F369" s="130" t="s">
        <v>1606</v>
      </c>
      <c r="I369" s="123"/>
      <c r="J369" s="131">
        <f>BK369</f>
        <v>0</v>
      </c>
      <c r="L369" s="120"/>
      <c r="M369" s="125"/>
      <c r="P369" s="126">
        <f>SUM(P370:P377)</f>
        <v>0</v>
      </c>
      <c r="R369" s="126">
        <f>SUM(R370:R377)</f>
        <v>0.29121600000000003</v>
      </c>
      <c r="T369" s="127">
        <f>SUM(T370:T377)</f>
        <v>0</v>
      </c>
      <c r="AR369" s="121" t="s">
        <v>83</v>
      </c>
      <c r="AT369" s="128" t="s">
        <v>73</v>
      </c>
      <c r="AU369" s="128" t="s">
        <v>81</v>
      </c>
      <c r="AY369" s="121" t="s">
        <v>210</v>
      </c>
      <c r="BK369" s="129">
        <f>SUM(BK370:BK377)</f>
        <v>0</v>
      </c>
    </row>
    <row r="370" spans="2:65" s="1" customFormat="1" ht="16.5" customHeight="1">
      <c r="B370" s="33"/>
      <c r="C370" s="132" t="s">
        <v>958</v>
      </c>
      <c r="D370" s="132" t="s">
        <v>212</v>
      </c>
      <c r="E370" s="133" t="s">
        <v>5487</v>
      </c>
      <c r="F370" s="134" t="s">
        <v>5488</v>
      </c>
      <c r="G370" s="135" t="s">
        <v>417</v>
      </c>
      <c r="H370" s="136">
        <v>43.2</v>
      </c>
      <c r="I370" s="137"/>
      <c r="J370" s="138">
        <f>ROUND(I370*H370,2)</f>
        <v>0</v>
      </c>
      <c r="K370" s="134" t="s">
        <v>216</v>
      </c>
      <c r="L370" s="33"/>
      <c r="M370" s="139" t="s">
        <v>19</v>
      </c>
      <c r="N370" s="140" t="s">
        <v>45</v>
      </c>
      <c r="P370" s="141">
        <f>O370*H370</f>
        <v>0</v>
      </c>
      <c r="Q370" s="141">
        <v>0.00063</v>
      </c>
      <c r="R370" s="141">
        <f>Q370*H370</f>
        <v>0.027216000000000004</v>
      </c>
      <c r="S370" s="141">
        <v>0</v>
      </c>
      <c r="T370" s="142">
        <f>S370*H370</f>
        <v>0</v>
      </c>
      <c r="AR370" s="143" t="s">
        <v>368</v>
      </c>
      <c r="AT370" s="143" t="s">
        <v>212</v>
      </c>
      <c r="AU370" s="143" t="s">
        <v>83</v>
      </c>
      <c r="AY370" s="18" t="s">
        <v>210</v>
      </c>
      <c r="BE370" s="144">
        <f>IF(N370="základní",J370,0)</f>
        <v>0</v>
      </c>
      <c r="BF370" s="144">
        <f>IF(N370="snížená",J370,0)</f>
        <v>0</v>
      </c>
      <c r="BG370" s="144">
        <f>IF(N370="zákl. přenesená",J370,0)</f>
        <v>0</v>
      </c>
      <c r="BH370" s="144">
        <f>IF(N370="sníž. přenesená",J370,0)</f>
        <v>0</v>
      </c>
      <c r="BI370" s="144">
        <f>IF(N370="nulová",J370,0)</f>
        <v>0</v>
      </c>
      <c r="BJ370" s="18" t="s">
        <v>81</v>
      </c>
      <c r="BK370" s="144">
        <f>ROUND(I370*H370,2)</f>
        <v>0</v>
      </c>
      <c r="BL370" s="18" t="s">
        <v>368</v>
      </c>
      <c r="BM370" s="143" t="s">
        <v>5489</v>
      </c>
    </row>
    <row r="371" spans="2:47" s="1" customFormat="1" ht="11.25">
      <c r="B371" s="33"/>
      <c r="D371" s="145" t="s">
        <v>219</v>
      </c>
      <c r="F371" s="146" t="s">
        <v>5490</v>
      </c>
      <c r="I371" s="147"/>
      <c r="L371" s="33"/>
      <c r="M371" s="148"/>
      <c r="T371" s="54"/>
      <c r="AT371" s="18" t="s">
        <v>219</v>
      </c>
      <c r="AU371" s="18" t="s">
        <v>83</v>
      </c>
    </row>
    <row r="372" spans="2:51" s="13" customFormat="1" ht="11.25">
      <c r="B372" s="156"/>
      <c r="D372" s="150" t="s">
        <v>221</v>
      </c>
      <c r="E372" s="157" t="s">
        <v>19</v>
      </c>
      <c r="F372" s="158" t="s">
        <v>5491</v>
      </c>
      <c r="H372" s="159">
        <v>43.2</v>
      </c>
      <c r="I372" s="160"/>
      <c r="L372" s="156"/>
      <c r="M372" s="161"/>
      <c r="T372" s="162"/>
      <c r="AT372" s="157" t="s">
        <v>221</v>
      </c>
      <c r="AU372" s="157" t="s">
        <v>83</v>
      </c>
      <c r="AV372" s="13" t="s">
        <v>83</v>
      </c>
      <c r="AW372" s="13" t="s">
        <v>34</v>
      </c>
      <c r="AX372" s="13" t="s">
        <v>81</v>
      </c>
      <c r="AY372" s="157" t="s">
        <v>210</v>
      </c>
    </row>
    <row r="373" spans="2:65" s="1" customFormat="1" ht="16.5" customHeight="1">
      <c r="B373" s="33"/>
      <c r="C373" s="177" t="s">
        <v>964</v>
      </c>
      <c r="D373" s="177" t="s">
        <v>424</v>
      </c>
      <c r="E373" s="178" t="s">
        <v>5409</v>
      </c>
      <c r="F373" s="179" t="s">
        <v>5492</v>
      </c>
      <c r="G373" s="180" t="s">
        <v>868</v>
      </c>
      <c r="H373" s="181">
        <v>52.8</v>
      </c>
      <c r="I373" s="182"/>
      <c r="J373" s="183">
        <f>ROUND(I373*H373,2)</f>
        <v>0</v>
      </c>
      <c r="K373" s="179" t="s">
        <v>216</v>
      </c>
      <c r="L373" s="184"/>
      <c r="M373" s="185" t="s">
        <v>19</v>
      </c>
      <c r="N373" s="186" t="s">
        <v>45</v>
      </c>
      <c r="P373" s="141">
        <f>O373*H373</f>
        <v>0</v>
      </c>
      <c r="Q373" s="141">
        <v>0.005</v>
      </c>
      <c r="R373" s="141">
        <f>Q373*H373</f>
        <v>0.264</v>
      </c>
      <c r="S373" s="141">
        <v>0</v>
      </c>
      <c r="T373" s="142">
        <f>S373*H373</f>
        <v>0</v>
      </c>
      <c r="AR373" s="143" t="s">
        <v>498</v>
      </c>
      <c r="AT373" s="143" t="s">
        <v>424</v>
      </c>
      <c r="AU373" s="143" t="s">
        <v>83</v>
      </c>
      <c r="AY373" s="18" t="s">
        <v>210</v>
      </c>
      <c r="BE373" s="144">
        <f>IF(N373="základní",J373,0)</f>
        <v>0</v>
      </c>
      <c r="BF373" s="144">
        <f>IF(N373="snížená",J373,0)</f>
        <v>0</v>
      </c>
      <c r="BG373" s="144">
        <f>IF(N373="zákl. přenesená",J373,0)</f>
        <v>0</v>
      </c>
      <c r="BH373" s="144">
        <f>IF(N373="sníž. přenesená",J373,0)</f>
        <v>0</v>
      </c>
      <c r="BI373" s="144">
        <f>IF(N373="nulová",J373,0)</f>
        <v>0</v>
      </c>
      <c r="BJ373" s="18" t="s">
        <v>81</v>
      </c>
      <c r="BK373" s="144">
        <f>ROUND(I373*H373,2)</f>
        <v>0</v>
      </c>
      <c r="BL373" s="18" t="s">
        <v>368</v>
      </c>
      <c r="BM373" s="143" t="s">
        <v>5493</v>
      </c>
    </row>
    <row r="374" spans="2:51" s="13" customFormat="1" ht="11.25">
      <c r="B374" s="156"/>
      <c r="D374" s="150" t="s">
        <v>221</v>
      </c>
      <c r="E374" s="157" t="s">
        <v>19</v>
      </c>
      <c r="F374" s="158" t="s">
        <v>690</v>
      </c>
      <c r="H374" s="159">
        <v>48</v>
      </c>
      <c r="I374" s="160"/>
      <c r="L374" s="156"/>
      <c r="M374" s="161"/>
      <c r="T374" s="162"/>
      <c r="AT374" s="157" t="s">
        <v>221</v>
      </c>
      <c r="AU374" s="157" t="s">
        <v>83</v>
      </c>
      <c r="AV374" s="13" t="s">
        <v>83</v>
      </c>
      <c r="AW374" s="13" t="s">
        <v>34</v>
      </c>
      <c r="AX374" s="13" t="s">
        <v>81</v>
      </c>
      <c r="AY374" s="157" t="s">
        <v>210</v>
      </c>
    </row>
    <row r="375" spans="2:51" s="13" customFormat="1" ht="11.25">
      <c r="B375" s="156"/>
      <c r="D375" s="150" t="s">
        <v>221</v>
      </c>
      <c r="F375" s="158" t="s">
        <v>5494</v>
      </c>
      <c r="H375" s="159">
        <v>52.8</v>
      </c>
      <c r="I375" s="160"/>
      <c r="L375" s="156"/>
      <c r="M375" s="161"/>
      <c r="T375" s="162"/>
      <c r="AT375" s="157" t="s">
        <v>221</v>
      </c>
      <c r="AU375" s="157" t="s">
        <v>83</v>
      </c>
      <c r="AV375" s="13" t="s">
        <v>83</v>
      </c>
      <c r="AW375" s="13" t="s">
        <v>4</v>
      </c>
      <c r="AX375" s="13" t="s">
        <v>81</v>
      </c>
      <c r="AY375" s="157" t="s">
        <v>210</v>
      </c>
    </row>
    <row r="376" spans="2:65" s="1" customFormat="1" ht="24.2" customHeight="1">
      <c r="B376" s="33"/>
      <c r="C376" s="132" t="s">
        <v>969</v>
      </c>
      <c r="D376" s="132" t="s">
        <v>212</v>
      </c>
      <c r="E376" s="133" t="s">
        <v>2161</v>
      </c>
      <c r="F376" s="134" t="s">
        <v>2162</v>
      </c>
      <c r="G376" s="135" t="s">
        <v>356</v>
      </c>
      <c r="H376" s="136">
        <v>0.291</v>
      </c>
      <c r="I376" s="137"/>
      <c r="J376" s="138">
        <f>ROUND(I376*H376,2)</f>
        <v>0</v>
      </c>
      <c r="K376" s="134" t="s">
        <v>216</v>
      </c>
      <c r="L376" s="33"/>
      <c r="M376" s="139" t="s">
        <v>19</v>
      </c>
      <c r="N376" s="140" t="s">
        <v>45</v>
      </c>
      <c r="P376" s="141">
        <f>O376*H376</f>
        <v>0</v>
      </c>
      <c r="Q376" s="141">
        <v>0</v>
      </c>
      <c r="R376" s="141">
        <f>Q376*H376</f>
        <v>0</v>
      </c>
      <c r="S376" s="141">
        <v>0</v>
      </c>
      <c r="T376" s="142">
        <f>S376*H376</f>
        <v>0</v>
      </c>
      <c r="AR376" s="143" t="s">
        <v>368</v>
      </c>
      <c r="AT376" s="143" t="s">
        <v>212</v>
      </c>
      <c r="AU376" s="143" t="s">
        <v>83</v>
      </c>
      <c r="AY376" s="18" t="s">
        <v>210</v>
      </c>
      <c r="BE376" s="144">
        <f>IF(N376="základní",J376,0)</f>
        <v>0</v>
      </c>
      <c r="BF376" s="144">
        <f>IF(N376="snížená",J376,0)</f>
        <v>0</v>
      </c>
      <c r="BG376" s="144">
        <f>IF(N376="zákl. přenesená",J376,0)</f>
        <v>0</v>
      </c>
      <c r="BH376" s="144">
        <f>IF(N376="sníž. přenesená",J376,0)</f>
        <v>0</v>
      </c>
      <c r="BI376" s="144">
        <f>IF(N376="nulová",J376,0)</f>
        <v>0</v>
      </c>
      <c r="BJ376" s="18" t="s">
        <v>81</v>
      </c>
      <c r="BK376" s="144">
        <f>ROUND(I376*H376,2)</f>
        <v>0</v>
      </c>
      <c r="BL376" s="18" t="s">
        <v>368</v>
      </c>
      <c r="BM376" s="143" t="s">
        <v>5495</v>
      </c>
    </row>
    <row r="377" spans="2:47" s="1" customFormat="1" ht="11.25">
      <c r="B377" s="33"/>
      <c r="D377" s="145" t="s">
        <v>219</v>
      </c>
      <c r="F377" s="146" t="s">
        <v>2164</v>
      </c>
      <c r="I377" s="147"/>
      <c r="L377" s="33"/>
      <c r="M377" s="148"/>
      <c r="T377" s="54"/>
      <c r="AT377" s="18" t="s">
        <v>219</v>
      </c>
      <c r="AU377" s="18" t="s">
        <v>83</v>
      </c>
    </row>
    <row r="378" spans="2:63" s="11" customFormat="1" ht="22.9" customHeight="1">
      <c r="B378" s="120"/>
      <c r="D378" s="121" t="s">
        <v>73</v>
      </c>
      <c r="E378" s="130" t="s">
        <v>1505</v>
      </c>
      <c r="F378" s="130" t="s">
        <v>1506</v>
      </c>
      <c r="I378" s="123"/>
      <c r="J378" s="131">
        <f>BK378</f>
        <v>0</v>
      </c>
      <c r="L378" s="120"/>
      <c r="M378" s="125"/>
      <c r="P378" s="126">
        <f>SUM(P379:P398)</f>
        <v>0</v>
      </c>
      <c r="R378" s="126">
        <f>SUM(R379:R398)</f>
        <v>3.30442201</v>
      </c>
      <c r="T378" s="127">
        <f>SUM(T379:T398)</f>
        <v>0</v>
      </c>
      <c r="AR378" s="121" t="s">
        <v>83</v>
      </c>
      <c r="AT378" s="128" t="s">
        <v>73</v>
      </c>
      <c r="AU378" s="128" t="s">
        <v>81</v>
      </c>
      <c r="AY378" s="121" t="s">
        <v>210</v>
      </c>
      <c r="BK378" s="129">
        <f>SUM(BK379:BK398)</f>
        <v>0</v>
      </c>
    </row>
    <row r="379" spans="2:65" s="1" customFormat="1" ht="24.2" customHeight="1">
      <c r="B379" s="33"/>
      <c r="C379" s="132" t="s">
        <v>973</v>
      </c>
      <c r="D379" s="132" t="s">
        <v>212</v>
      </c>
      <c r="E379" s="133" t="s">
        <v>5496</v>
      </c>
      <c r="F379" s="134" t="s">
        <v>5497</v>
      </c>
      <c r="G379" s="135" t="s">
        <v>417</v>
      </c>
      <c r="H379" s="136">
        <v>11</v>
      </c>
      <c r="I379" s="137"/>
      <c r="J379" s="138">
        <f>ROUND(I379*H379,2)</f>
        <v>0</v>
      </c>
      <c r="K379" s="134" t="s">
        <v>216</v>
      </c>
      <c r="L379" s="33"/>
      <c r="M379" s="139" t="s">
        <v>19</v>
      </c>
      <c r="N379" s="140" t="s">
        <v>45</v>
      </c>
      <c r="P379" s="141">
        <f>O379*H379</f>
        <v>0</v>
      </c>
      <c r="Q379" s="141">
        <v>0</v>
      </c>
      <c r="R379" s="141">
        <f>Q379*H379</f>
        <v>0</v>
      </c>
      <c r="S379" s="141">
        <v>0</v>
      </c>
      <c r="T379" s="142">
        <f>S379*H379</f>
        <v>0</v>
      </c>
      <c r="AR379" s="143" t="s">
        <v>368</v>
      </c>
      <c r="AT379" s="143" t="s">
        <v>212</v>
      </c>
      <c r="AU379" s="143" t="s">
        <v>83</v>
      </c>
      <c r="AY379" s="18" t="s">
        <v>210</v>
      </c>
      <c r="BE379" s="144">
        <f>IF(N379="základní",J379,0)</f>
        <v>0</v>
      </c>
      <c r="BF379" s="144">
        <f>IF(N379="snížená",J379,0)</f>
        <v>0</v>
      </c>
      <c r="BG379" s="144">
        <f>IF(N379="zákl. přenesená",J379,0)</f>
        <v>0</v>
      </c>
      <c r="BH379" s="144">
        <f>IF(N379="sníž. přenesená",J379,0)</f>
        <v>0</v>
      </c>
      <c r="BI379" s="144">
        <f>IF(N379="nulová",J379,0)</f>
        <v>0</v>
      </c>
      <c r="BJ379" s="18" t="s">
        <v>81</v>
      </c>
      <c r="BK379" s="144">
        <f>ROUND(I379*H379,2)</f>
        <v>0</v>
      </c>
      <c r="BL379" s="18" t="s">
        <v>368</v>
      </c>
      <c r="BM379" s="143" t="s">
        <v>5498</v>
      </c>
    </row>
    <row r="380" spans="2:47" s="1" customFormat="1" ht="11.25">
      <c r="B380" s="33"/>
      <c r="D380" s="145" t="s">
        <v>219</v>
      </c>
      <c r="F380" s="146" t="s">
        <v>5499</v>
      </c>
      <c r="I380" s="147"/>
      <c r="L380" s="33"/>
      <c r="M380" s="148"/>
      <c r="T380" s="54"/>
      <c r="AT380" s="18" t="s">
        <v>219</v>
      </c>
      <c r="AU380" s="18" t="s">
        <v>83</v>
      </c>
    </row>
    <row r="381" spans="2:51" s="12" customFormat="1" ht="11.25">
      <c r="B381" s="149"/>
      <c r="D381" s="150" t="s">
        <v>221</v>
      </c>
      <c r="E381" s="151" t="s">
        <v>19</v>
      </c>
      <c r="F381" s="152" t="s">
        <v>5361</v>
      </c>
      <c r="H381" s="151" t="s">
        <v>19</v>
      </c>
      <c r="I381" s="153"/>
      <c r="L381" s="149"/>
      <c r="M381" s="154"/>
      <c r="T381" s="155"/>
      <c r="AT381" s="151" t="s">
        <v>221</v>
      </c>
      <c r="AU381" s="151" t="s">
        <v>83</v>
      </c>
      <c r="AV381" s="12" t="s">
        <v>81</v>
      </c>
      <c r="AW381" s="12" t="s">
        <v>34</v>
      </c>
      <c r="AX381" s="12" t="s">
        <v>74</v>
      </c>
      <c r="AY381" s="151" t="s">
        <v>210</v>
      </c>
    </row>
    <row r="382" spans="2:51" s="12" customFormat="1" ht="11.25">
      <c r="B382" s="149"/>
      <c r="D382" s="150" t="s">
        <v>221</v>
      </c>
      <c r="E382" s="151" t="s">
        <v>19</v>
      </c>
      <c r="F382" s="152" t="s">
        <v>5500</v>
      </c>
      <c r="H382" s="151" t="s">
        <v>19</v>
      </c>
      <c r="I382" s="153"/>
      <c r="L382" s="149"/>
      <c r="M382" s="154"/>
      <c r="T382" s="155"/>
      <c r="AT382" s="151" t="s">
        <v>221</v>
      </c>
      <c r="AU382" s="151" t="s">
        <v>83</v>
      </c>
      <c r="AV382" s="12" t="s">
        <v>81</v>
      </c>
      <c r="AW382" s="12" t="s">
        <v>34</v>
      </c>
      <c r="AX382" s="12" t="s">
        <v>74</v>
      </c>
      <c r="AY382" s="151" t="s">
        <v>210</v>
      </c>
    </row>
    <row r="383" spans="2:51" s="13" customFormat="1" ht="11.25">
      <c r="B383" s="156"/>
      <c r="D383" s="150" t="s">
        <v>221</v>
      </c>
      <c r="E383" s="157" t="s">
        <v>19</v>
      </c>
      <c r="F383" s="158" t="s">
        <v>3233</v>
      </c>
      <c r="H383" s="159">
        <v>11</v>
      </c>
      <c r="I383" s="160"/>
      <c r="L383" s="156"/>
      <c r="M383" s="161"/>
      <c r="T383" s="162"/>
      <c r="AT383" s="157" t="s">
        <v>221</v>
      </c>
      <c r="AU383" s="157" t="s">
        <v>83</v>
      </c>
      <c r="AV383" s="13" t="s">
        <v>83</v>
      </c>
      <c r="AW383" s="13" t="s">
        <v>34</v>
      </c>
      <c r="AX383" s="13" t="s">
        <v>81</v>
      </c>
      <c r="AY383" s="157" t="s">
        <v>210</v>
      </c>
    </row>
    <row r="384" spans="2:65" s="1" customFormat="1" ht="24.2" customHeight="1">
      <c r="B384" s="33"/>
      <c r="C384" s="132" t="s">
        <v>982</v>
      </c>
      <c r="D384" s="132" t="s">
        <v>212</v>
      </c>
      <c r="E384" s="133" t="s">
        <v>5501</v>
      </c>
      <c r="F384" s="134" t="s">
        <v>5502</v>
      </c>
      <c r="G384" s="135" t="s">
        <v>417</v>
      </c>
      <c r="H384" s="136">
        <v>39.188</v>
      </c>
      <c r="I384" s="137"/>
      <c r="J384" s="138">
        <f>ROUND(I384*H384,2)</f>
        <v>0</v>
      </c>
      <c r="K384" s="134" t="s">
        <v>216</v>
      </c>
      <c r="L384" s="33"/>
      <c r="M384" s="139" t="s">
        <v>19</v>
      </c>
      <c r="N384" s="140" t="s">
        <v>45</v>
      </c>
      <c r="P384" s="141">
        <f>O384*H384</f>
        <v>0</v>
      </c>
      <c r="Q384" s="141">
        <v>0.00011</v>
      </c>
      <c r="R384" s="141">
        <f>Q384*H384</f>
        <v>0.004310680000000001</v>
      </c>
      <c r="S384" s="141">
        <v>0</v>
      </c>
      <c r="T384" s="142">
        <f>S384*H384</f>
        <v>0</v>
      </c>
      <c r="AR384" s="143" t="s">
        <v>368</v>
      </c>
      <c r="AT384" s="143" t="s">
        <v>212</v>
      </c>
      <c r="AU384" s="143" t="s">
        <v>83</v>
      </c>
      <c r="AY384" s="18" t="s">
        <v>210</v>
      </c>
      <c r="BE384" s="144">
        <f>IF(N384="základní",J384,0)</f>
        <v>0</v>
      </c>
      <c r="BF384" s="144">
        <f>IF(N384="snížená",J384,0)</f>
        <v>0</v>
      </c>
      <c r="BG384" s="144">
        <f>IF(N384="zákl. přenesená",J384,0)</f>
        <v>0</v>
      </c>
      <c r="BH384" s="144">
        <f>IF(N384="sníž. přenesená",J384,0)</f>
        <v>0</v>
      </c>
      <c r="BI384" s="144">
        <f>IF(N384="nulová",J384,0)</f>
        <v>0</v>
      </c>
      <c r="BJ384" s="18" t="s">
        <v>81</v>
      </c>
      <c r="BK384" s="144">
        <f>ROUND(I384*H384,2)</f>
        <v>0</v>
      </c>
      <c r="BL384" s="18" t="s">
        <v>368</v>
      </c>
      <c r="BM384" s="143" t="s">
        <v>5503</v>
      </c>
    </row>
    <row r="385" spans="2:47" s="1" customFormat="1" ht="11.25">
      <c r="B385" s="33"/>
      <c r="D385" s="145" t="s">
        <v>219</v>
      </c>
      <c r="F385" s="146" t="s">
        <v>5504</v>
      </c>
      <c r="I385" s="147"/>
      <c r="L385" s="33"/>
      <c r="M385" s="148"/>
      <c r="T385" s="54"/>
      <c r="AT385" s="18" t="s">
        <v>219</v>
      </c>
      <c r="AU385" s="18" t="s">
        <v>83</v>
      </c>
    </row>
    <row r="386" spans="2:51" s="12" customFormat="1" ht="11.25">
      <c r="B386" s="149"/>
      <c r="D386" s="150" t="s">
        <v>221</v>
      </c>
      <c r="E386" s="151" t="s">
        <v>19</v>
      </c>
      <c r="F386" s="152" t="s">
        <v>5505</v>
      </c>
      <c r="H386" s="151" t="s">
        <v>19</v>
      </c>
      <c r="I386" s="153"/>
      <c r="L386" s="149"/>
      <c r="M386" s="154"/>
      <c r="T386" s="155"/>
      <c r="AT386" s="151" t="s">
        <v>221</v>
      </c>
      <c r="AU386" s="151" t="s">
        <v>83</v>
      </c>
      <c r="AV386" s="12" t="s">
        <v>81</v>
      </c>
      <c r="AW386" s="12" t="s">
        <v>34</v>
      </c>
      <c r="AX386" s="12" t="s">
        <v>74</v>
      </c>
      <c r="AY386" s="151" t="s">
        <v>210</v>
      </c>
    </row>
    <row r="387" spans="2:51" s="13" customFormat="1" ht="11.25">
      <c r="B387" s="156"/>
      <c r="D387" s="150" t="s">
        <v>221</v>
      </c>
      <c r="E387" s="157" t="s">
        <v>19</v>
      </c>
      <c r="F387" s="158" t="s">
        <v>5506</v>
      </c>
      <c r="H387" s="159">
        <v>39.188</v>
      </c>
      <c r="I387" s="160"/>
      <c r="L387" s="156"/>
      <c r="M387" s="161"/>
      <c r="T387" s="162"/>
      <c r="AT387" s="157" t="s">
        <v>221</v>
      </c>
      <c r="AU387" s="157" t="s">
        <v>83</v>
      </c>
      <c r="AV387" s="13" t="s">
        <v>83</v>
      </c>
      <c r="AW387" s="13" t="s">
        <v>34</v>
      </c>
      <c r="AX387" s="13" t="s">
        <v>81</v>
      </c>
      <c r="AY387" s="157" t="s">
        <v>210</v>
      </c>
    </row>
    <row r="388" spans="2:65" s="1" customFormat="1" ht="16.5" customHeight="1">
      <c r="B388" s="33"/>
      <c r="C388" s="177" t="s">
        <v>1012</v>
      </c>
      <c r="D388" s="177" t="s">
        <v>424</v>
      </c>
      <c r="E388" s="178" t="s">
        <v>5507</v>
      </c>
      <c r="F388" s="179" t="s">
        <v>5508</v>
      </c>
      <c r="G388" s="180" t="s">
        <v>409</v>
      </c>
      <c r="H388" s="181">
        <v>1</v>
      </c>
      <c r="I388" s="182"/>
      <c r="J388" s="183">
        <f>ROUND(I388*H388,2)</f>
        <v>0</v>
      </c>
      <c r="K388" s="179" t="s">
        <v>216</v>
      </c>
      <c r="L388" s="184"/>
      <c r="M388" s="185" t="s">
        <v>19</v>
      </c>
      <c r="N388" s="186" t="s">
        <v>45</v>
      </c>
      <c r="P388" s="141">
        <f>O388*H388</f>
        <v>0</v>
      </c>
      <c r="Q388" s="141">
        <v>3.3</v>
      </c>
      <c r="R388" s="141">
        <f>Q388*H388</f>
        <v>3.3</v>
      </c>
      <c r="S388" s="141">
        <v>0</v>
      </c>
      <c r="T388" s="142">
        <f>S388*H388</f>
        <v>0</v>
      </c>
      <c r="AR388" s="143" t="s">
        <v>498</v>
      </c>
      <c r="AT388" s="143" t="s">
        <v>424</v>
      </c>
      <c r="AU388" s="143" t="s">
        <v>83</v>
      </c>
      <c r="AY388" s="18" t="s">
        <v>210</v>
      </c>
      <c r="BE388" s="144">
        <f>IF(N388="základní",J388,0)</f>
        <v>0</v>
      </c>
      <c r="BF388" s="144">
        <f>IF(N388="snížená",J388,0)</f>
        <v>0</v>
      </c>
      <c r="BG388" s="144">
        <f>IF(N388="zákl. přenesená",J388,0)</f>
        <v>0</v>
      </c>
      <c r="BH388" s="144">
        <f>IF(N388="sníž. přenesená",J388,0)</f>
        <v>0</v>
      </c>
      <c r="BI388" s="144">
        <f>IF(N388="nulová",J388,0)</f>
        <v>0</v>
      </c>
      <c r="BJ388" s="18" t="s">
        <v>81</v>
      </c>
      <c r="BK388" s="144">
        <f>ROUND(I388*H388,2)</f>
        <v>0</v>
      </c>
      <c r="BL388" s="18" t="s">
        <v>368</v>
      </c>
      <c r="BM388" s="143" t="s">
        <v>5509</v>
      </c>
    </row>
    <row r="389" spans="2:51" s="12" customFormat="1" ht="11.25">
      <c r="B389" s="149"/>
      <c r="D389" s="150" t="s">
        <v>221</v>
      </c>
      <c r="E389" s="151" t="s">
        <v>19</v>
      </c>
      <c r="F389" s="152" t="s">
        <v>5510</v>
      </c>
      <c r="H389" s="151" t="s">
        <v>19</v>
      </c>
      <c r="I389" s="153"/>
      <c r="L389" s="149"/>
      <c r="M389" s="154"/>
      <c r="T389" s="155"/>
      <c r="AT389" s="151" t="s">
        <v>221</v>
      </c>
      <c r="AU389" s="151" t="s">
        <v>83</v>
      </c>
      <c r="AV389" s="12" t="s">
        <v>81</v>
      </c>
      <c r="AW389" s="12" t="s">
        <v>34</v>
      </c>
      <c r="AX389" s="12" t="s">
        <v>74</v>
      </c>
      <c r="AY389" s="151" t="s">
        <v>210</v>
      </c>
    </row>
    <row r="390" spans="2:51" s="13" customFormat="1" ht="11.25">
      <c r="B390" s="156"/>
      <c r="D390" s="150" t="s">
        <v>221</v>
      </c>
      <c r="E390" s="157" t="s">
        <v>19</v>
      </c>
      <c r="F390" s="158" t="s">
        <v>81</v>
      </c>
      <c r="H390" s="159">
        <v>1</v>
      </c>
      <c r="I390" s="160"/>
      <c r="L390" s="156"/>
      <c r="M390" s="161"/>
      <c r="T390" s="162"/>
      <c r="AT390" s="157" t="s">
        <v>221</v>
      </c>
      <c r="AU390" s="157" t="s">
        <v>83</v>
      </c>
      <c r="AV390" s="13" t="s">
        <v>83</v>
      </c>
      <c r="AW390" s="13" t="s">
        <v>34</v>
      </c>
      <c r="AX390" s="13" t="s">
        <v>81</v>
      </c>
      <c r="AY390" s="157" t="s">
        <v>210</v>
      </c>
    </row>
    <row r="391" spans="2:65" s="1" customFormat="1" ht="16.5" customHeight="1">
      <c r="B391" s="33"/>
      <c r="C391" s="132" t="s">
        <v>1019</v>
      </c>
      <c r="D391" s="132" t="s">
        <v>212</v>
      </c>
      <c r="E391" s="133" t="s">
        <v>5511</v>
      </c>
      <c r="F391" s="134" t="s">
        <v>5512</v>
      </c>
      <c r="G391" s="135" t="s">
        <v>270</v>
      </c>
      <c r="H391" s="136">
        <v>1.237</v>
      </c>
      <c r="I391" s="137"/>
      <c r="J391" s="138">
        <f>ROUND(I391*H391,2)</f>
        <v>0</v>
      </c>
      <c r="K391" s="134" t="s">
        <v>216</v>
      </c>
      <c r="L391" s="33"/>
      <c r="M391" s="139" t="s">
        <v>19</v>
      </c>
      <c r="N391" s="140" t="s">
        <v>45</v>
      </c>
      <c r="P391" s="141">
        <f>O391*H391</f>
        <v>0</v>
      </c>
      <c r="Q391" s="141">
        <v>9E-05</v>
      </c>
      <c r="R391" s="141">
        <f>Q391*H391</f>
        <v>0.00011133000000000002</v>
      </c>
      <c r="S391" s="141">
        <v>0</v>
      </c>
      <c r="T391" s="142">
        <f>S391*H391</f>
        <v>0</v>
      </c>
      <c r="AR391" s="143" t="s">
        <v>368</v>
      </c>
      <c r="AT391" s="143" t="s">
        <v>212</v>
      </c>
      <c r="AU391" s="143" t="s">
        <v>83</v>
      </c>
      <c r="AY391" s="18" t="s">
        <v>210</v>
      </c>
      <c r="BE391" s="144">
        <f>IF(N391="základní",J391,0)</f>
        <v>0</v>
      </c>
      <c r="BF391" s="144">
        <f>IF(N391="snížená",J391,0)</f>
        <v>0</v>
      </c>
      <c r="BG391" s="144">
        <f>IF(N391="zákl. přenesená",J391,0)</f>
        <v>0</v>
      </c>
      <c r="BH391" s="144">
        <f>IF(N391="sníž. přenesená",J391,0)</f>
        <v>0</v>
      </c>
      <c r="BI391" s="144">
        <f>IF(N391="nulová",J391,0)</f>
        <v>0</v>
      </c>
      <c r="BJ391" s="18" t="s">
        <v>81</v>
      </c>
      <c r="BK391" s="144">
        <f>ROUND(I391*H391,2)</f>
        <v>0</v>
      </c>
      <c r="BL391" s="18" t="s">
        <v>368</v>
      </c>
      <c r="BM391" s="143" t="s">
        <v>5513</v>
      </c>
    </row>
    <row r="392" spans="2:47" s="1" customFormat="1" ht="11.25">
      <c r="B392" s="33"/>
      <c r="D392" s="145" t="s">
        <v>219</v>
      </c>
      <c r="F392" s="146" t="s">
        <v>5514</v>
      </c>
      <c r="I392" s="147"/>
      <c r="L392" s="33"/>
      <c r="M392" s="148"/>
      <c r="T392" s="54"/>
      <c r="AT392" s="18" t="s">
        <v>219</v>
      </c>
      <c r="AU392" s="18" t="s">
        <v>83</v>
      </c>
    </row>
    <row r="393" spans="2:51" s="12" customFormat="1" ht="11.25">
      <c r="B393" s="149"/>
      <c r="D393" s="150" t="s">
        <v>221</v>
      </c>
      <c r="E393" s="151" t="s">
        <v>19</v>
      </c>
      <c r="F393" s="152" t="s">
        <v>5515</v>
      </c>
      <c r="H393" s="151" t="s">
        <v>19</v>
      </c>
      <c r="I393" s="153"/>
      <c r="L393" s="149"/>
      <c r="M393" s="154"/>
      <c r="T393" s="155"/>
      <c r="AT393" s="151" t="s">
        <v>221</v>
      </c>
      <c r="AU393" s="151" t="s">
        <v>83</v>
      </c>
      <c r="AV393" s="12" t="s">
        <v>81</v>
      </c>
      <c r="AW393" s="12" t="s">
        <v>34</v>
      </c>
      <c r="AX393" s="12" t="s">
        <v>74</v>
      </c>
      <c r="AY393" s="151" t="s">
        <v>210</v>
      </c>
    </row>
    <row r="394" spans="2:51" s="13" customFormat="1" ht="11.25">
      <c r="B394" s="156"/>
      <c r="D394" s="150" t="s">
        <v>221</v>
      </c>
      <c r="E394" s="157" t="s">
        <v>19</v>
      </c>
      <c r="F394" s="158" t="s">
        <v>5516</v>
      </c>
      <c r="H394" s="159">
        <v>1.237</v>
      </c>
      <c r="I394" s="160"/>
      <c r="L394" s="156"/>
      <c r="M394" s="161"/>
      <c r="T394" s="162"/>
      <c r="AT394" s="157" t="s">
        <v>221</v>
      </c>
      <c r="AU394" s="157" t="s">
        <v>83</v>
      </c>
      <c r="AV394" s="13" t="s">
        <v>83</v>
      </c>
      <c r="AW394" s="13" t="s">
        <v>34</v>
      </c>
      <c r="AX394" s="13" t="s">
        <v>81</v>
      </c>
      <c r="AY394" s="157" t="s">
        <v>210</v>
      </c>
    </row>
    <row r="395" spans="2:65" s="1" customFormat="1" ht="16.5" customHeight="1">
      <c r="B395" s="33"/>
      <c r="C395" s="132" t="s">
        <v>1024</v>
      </c>
      <c r="D395" s="132" t="s">
        <v>212</v>
      </c>
      <c r="E395" s="133" t="s">
        <v>1508</v>
      </c>
      <c r="F395" s="134" t="s">
        <v>5517</v>
      </c>
      <c r="G395" s="135" t="s">
        <v>868</v>
      </c>
      <c r="H395" s="136">
        <v>1</v>
      </c>
      <c r="I395" s="137"/>
      <c r="J395" s="138">
        <f>ROUND(I395*H395,2)</f>
        <v>0</v>
      </c>
      <c r="K395" s="134" t="s">
        <v>216</v>
      </c>
      <c r="L395" s="33"/>
      <c r="M395" s="139" t="s">
        <v>19</v>
      </c>
      <c r="N395" s="140" t="s">
        <v>45</v>
      </c>
      <c r="P395" s="141">
        <f>O395*H395</f>
        <v>0</v>
      </c>
      <c r="Q395" s="141">
        <v>0</v>
      </c>
      <c r="R395" s="141">
        <f>Q395*H395</f>
        <v>0</v>
      </c>
      <c r="S395" s="141">
        <v>0</v>
      </c>
      <c r="T395" s="142">
        <f>S395*H395</f>
        <v>0</v>
      </c>
      <c r="AR395" s="143" t="s">
        <v>368</v>
      </c>
      <c r="AT395" s="143" t="s">
        <v>212</v>
      </c>
      <c r="AU395" s="143" t="s">
        <v>83</v>
      </c>
      <c r="AY395" s="18" t="s">
        <v>210</v>
      </c>
      <c r="BE395" s="144">
        <f>IF(N395="základní",J395,0)</f>
        <v>0</v>
      </c>
      <c r="BF395" s="144">
        <f>IF(N395="snížená",J395,0)</f>
        <v>0</v>
      </c>
      <c r="BG395" s="144">
        <f>IF(N395="zákl. přenesená",J395,0)</f>
        <v>0</v>
      </c>
      <c r="BH395" s="144">
        <f>IF(N395="sníž. přenesená",J395,0)</f>
        <v>0</v>
      </c>
      <c r="BI395" s="144">
        <f>IF(N395="nulová",J395,0)</f>
        <v>0</v>
      </c>
      <c r="BJ395" s="18" t="s">
        <v>81</v>
      </c>
      <c r="BK395" s="144">
        <f>ROUND(I395*H395,2)</f>
        <v>0</v>
      </c>
      <c r="BL395" s="18" t="s">
        <v>368</v>
      </c>
      <c r="BM395" s="143" t="s">
        <v>5518</v>
      </c>
    </row>
    <row r="396" spans="2:47" s="1" customFormat="1" ht="11.25">
      <c r="B396" s="33"/>
      <c r="D396" s="145" t="s">
        <v>219</v>
      </c>
      <c r="F396" s="146" t="s">
        <v>5519</v>
      </c>
      <c r="I396" s="147"/>
      <c r="L396" s="33"/>
      <c r="M396" s="148"/>
      <c r="T396" s="54"/>
      <c r="AT396" s="18" t="s">
        <v>219</v>
      </c>
      <c r="AU396" s="18" t="s">
        <v>83</v>
      </c>
    </row>
    <row r="397" spans="2:65" s="1" customFormat="1" ht="24.2" customHeight="1">
      <c r="B397" s="33"/>
      <c r="C397" s="132" t="s">
        <v>1029</v>
      </c>
      <c r="D397" s="132" t="s">
        <v>212</v>
      </c>
      <c r="E397" s="133" t="s">
        <v>1596</v>
      </c>
      <c r="F397" s="134" t="s">
        <v>1597</v>
      </c>
      <c r="G397" s="135" t="s">
        <v>356</v>
      </c>
      <c r="H397" s="136">
        <v>3.304</v>
      </c>
      <c r="I397" s="137"/>
      <c r="J397" s="138">
        <f>ROUND(I397*H397,2)</f>
        <v>0</v>
      </c>
      <c r="K397" s="134" t="s">
        <v>216</v>
      </c>
      <c r="L397" s="33"/>
      <c r="M397" s="139" t="s">
        <v>19</v>
      </c>
      <c r="N397" s="140" t="s">
        <v>45</v>
      </c>
      <c r="P397" s="141">
        <f>O397*H397</f>
        <v>0</v>
      </c>
      <c r="Q397" s="141">
        <v>0</v>
      </c>
      <c r="R397" s="141">
        <f>Q397*H397</f>
        <v>0</v>
      </c>
      <c r="S397" s="141">
        <v>0</v>
      </c>
      <c r="T397" s="142">
        <f>S397*H397</f>
        <v>0</v>
      </c>
      <c r="AR397" s="143" t="s">
        <v>368</v>
      </c>
      <c r="AT397" s="143" t="s">
        <v>212</v>
      </c>
      <c r="AU397" s="143" t="s">
        <v>83</v>
      </c>
      <c r="AY397" s="18" t="s">
        <v>210</v>
      </c>
      <c r="BE397" s="144">
        <f>IF(N397="základní",J397,0)</f>
        <v>0</v>
      </c>
      <c r="BF397" s="144">
        <f>IF(N397="snížená",J397,0)</f>
        <v>0</v>
      </c>
      <c r="BG397" s="144">
        <f>IF(N397="zákl. přenesená",J397,0)</f>
        <v>0</v>
      </c>
      <c r="BH397" s="144">
        <f>IF(N397="sníž. přenesená",J397,0)</f>
        <v>0</v>
      </c>
      <c r="BI397" s="144">
        <f>IF(N397="nulová",J397,0)</f>
        <v>0</v>
      </c>
      <c r="BJ397" s="18" t="s">
        <v>81</v>
      </c>
      <c r="BK397" s="144">
        <f>ROUND(I397*H397,2)</f>
        <v>0</v>
      </c>
      <c r="BL397" s="18" t="s">
        <v>368</v>
      </c>
      <c r="BM397" s="143" t="s">
        <v>5520</v>
      </c>
    </row>
    <row r="398" spans="2:47" s="1" customFormat="1" ht="11.25">
      <c r="B398" s="33"/>
      <c r="D398" s="145" t="s">
        <v>219</v>
      </c>
      <c r="F398" s="146" t="s">
        <v>1599</v>
      </c>
      <c r="I398" s="147"/>
      <c r="L398" s="33"/>
      <c r="M398" s="148"/>
      <c r="T398" s="54"/>
      <c r="AT398" s="18" t="s">
        <v>219</v>
      </c>
      <c r="AU398" s="18" t="s">
        <v>83</v>
      </c>
    </row>
    <row r="399" spans="2:63" s="11" customFormat="1" ht="25.9" customHeight="1">
      <c r="B399" s="120"/>
      <c r="D399" s="121" t="s">
        <v>73</v>
      </c>
      <c r="E399" s="122" t="s">
        <v>2170</v>
      </c>
      <c r="F399" s="122" t="s">
        <v>2171</v>
      </c>
      <c r="I399" s="123"/>
      <c r="J399" s="124">
        <f>BK399</f>
        <v>0</v>
      </c>
      <c r="L399" s="120"/>
      <c r="M399" s="125"/>
      <c r="P399" s="126">
        <f>SUM(P400:P407)</f>
        <v>0</v>
      </c>
      <c r="R399" s="126">
        <f>SUM(R400:R407)</f>
        <v>0</v>
      </c>
      <c r="T399" s="127">
        <f>SUM(T400:T407)</f>
        <v>0</v>
      </c>
      <c r="AR399" s="121" t="s">
        <v>217</v>
      </c>
      <c r="AT399" s="128" t="s">
        <v>73</v>
      </c>
      <c r="AU399" s="128" t="s">
        <v>74</v>
      </c>
      <c r="AY399" s="121" t="s">
        <v>210</v>
      </c>
      <c r="BK399" s="129">
        <f>SUM(BK400:BK407)</f>
        <v>0</v>
      </c>
    </row>
    <row r="400" spans="2:65" s="1" customFormat="1" ht="16.5" customHeight="1">
      <c r="B400" s="33"/>
      <c r="C400" s="132" t="s">
        <v>1038</v>
      </c>
      <c r="D400" s="132" t="s">
        <v>212</v>
      </c>
      <c r="E400" s="133" t="s">
        <v>451</v>
      </c>
      <c r="F400" s="134" t="s">
        <v>5126</v>
      </c>
      <c r="G400" s="135" t="s">
        <v>868</v>
      </c>
      <c r="H400" s="136">
        <v>4</v>
      </c>
      <c r="I400" s="137"/>
      <c r="J400" s="138">
        <f>ROUND(I400*H400,2)</f>
        <v>0</v>
      </c>
      <c r="K400" s="134" t="s">
        <v>216</v>
      </c>
      <c r="L400" s="33"/>
      <c r="M400" s="139" t="s">
        <v>19</v>
      </c>
      <c r="N400" s="140" t="s">
        <v>45</v>
      </c>
      <c r="P400" s="141">
        <f>O400*H400</f>
        <v>0</v>
      </c>
      <c r="Q400" s="141">
        <v>0</v>
      </c>
      <c r="R400" s="141">
        <f>Q400*H400</f>
        <v>0</v>
      </c>
      <c r="S400" s="141">
        <v>0</v>
      </c>
      <c r="T400" s="142">
        <f>S400*H400</f>
        <v>0</v>
      </c>
      <c r="AR400" s="143" t="s">
        <v>2175</v>
      </c>
      <c r="AT400" s="143" t="s">
        <v>212</v>
      </c>
      <c r="AU400" s="143" t="s">
        <v>81</v>
      </c>
      <c r="AY400" s="18" t="s">
        <v>210</v>
      </c>
      <c r="BE400" s="144">
        <f>IF(N400="základní",J400,0)</f>
        <v>0</v>
      </c>
      <c r="BF400" s="144">
        <f>IF(N400="snížená",J400,0)</f>
        <v>0</v>
      </c>
      <c r="BG400" s="144">
        <f>IF(N400="zákl. přenesená",J400,0)</f>
        <v>0</v>
      </c>
      <c r="BH400" s="144">
        <f>IF(N400="sníž. přenesená",J400,0)</f>
        <v>0</v>
      </c>
      <c r="BI400" s="144">
        <f>IF(N400="nulová",J400,0)</f>
        <v>0</v>
      </c>
      <c r="BJ400" s="18" t="s">
        <v>81</v>
      </c>
      <c r="BK400" s="144">
        <f>ROUND(I400*H400,2)</f>
        <v>0</v>
      </c>
      <c r="BL400" s="18" t="s">
        <v>2175</v>
      </c>
      <c r="BM400" s="143" t="s">
        <v>5521</v>
      </c>
    </row>
    <row r="401" spans="2:47" s="1" customFormat="1" ht="11.25">
      <c r="B401" s="33"/>
      <c r="D401" s="145" t="s">
        <v>219</v>
      </c>
      <c r="F401" s="146" t="s">
        <v>5522</v>
      </c>
      <c r="I401" s="147"/>
      <c r="L401" s="33"/>
      <c r="M401" s="148"/>
      <c r="T401" s="54"/>
      <c r="AT401" s="18" t="s">
        <v>219</v>
      </c>
      <c r="AU401" s="18" t="s">
        <v>81</v>
      </c>
    </row>
    <row r="402" spans="2:65" s="1" customFormat="1" ht="16.5" customHeight="1">
      <c r="B402" s="33"/>
      <c r="C402" s="132" t="s">
        <v>1042</v>
      </c>
      <c r="D402" s="132" t="s">
        <v>212</v>
      </c>
      <c r="E402" s="133" t="s">
        <v>2707</v>
      </c>
      <c r="F402" s="134" t="s">
        <v>5523</v>
      </c>
      <c r="G402" s="135" t="s">
        <v>295</v>
      </c>
      <c r="H402" s="136">
        <v>1</v>
      </c>
      <c r="I402" s="137"/>
      <c r="J402" s="138">
        <f>ROUND(I402*H402,2)</f>
        <v>0</v>
      </c>
      <c r="K402" s="134" t="s">
        <v>216</v>
      </c>
      <c r="L402" s="33"/>
      <c r="M402" s="139" t="s">
        <v>19</v>
      </c>
      <c r="N402" s="140" t="s">
        <v>45</v>
      </c>
      <c r="P402" s="141">
        <f>O402*H402</f>
        <v>0</v>
      </c>
      <c r="Q402" s="141">
        <v>0</v>
      </c>
      <c r="R402" s="141">
        <f>Q402*H402</f>
        <v>0</v>
      </c>
      <c r="S402" s="141">
        <v>0</v>
      </c>
      <c r="T402" s="142">
        <f>S402*H402</f>
        <v>0</v>
      </c>
      <c r="AR402" s="143" t="s">
        <v>2175</v>
      </c>
      <c r="AT402" s="143" t="s">
        <v>212</v>
      </c>
      <c r="AU402" s="143" t="s">
        <v>81</v>
      </c>
      <c r="AY402" s="18" t="s">
        <v>210</v>
      </c>
      <c r="BE402" s="144">
        <f>IF(N402="základní",J402,0)</f>
        <v>0</v>
      </c>
      <c r="BF402" s="144">
        <f>IF(N402="snížená",J402,0)</f>
        <v>0</v>
      </c>
      <c r="BG402" s="144">
        <f>IF(N402="zákl. přenesená",J402,0)</f>
        <v>0</v>
      </c>
      <c r="BH402" s="144">
        <f>IF(N402="sníž. přenesená",J402,0)</f>
        <v>0</v>
      </c>
      <c r="BI402" s="144">
        <f>IF(N402="nulová",J402,0)</f>
        <v>0</v>
      </c>
      <c r="BJ402" s="18" t="s">
        <v>81</v>
      </c>
      <c r="BK402" s="144">
        <f>ROUND(I402*H402,2)</f>
        <v>0</v>
      </c>
      <c r="BL402" s="18" t="s">
        <v>2175</v>
      </c>
      <c r="BM402" s="143" t="s">
        <v>5524</v>
      </c>
    </row>
    <row r="403" spans="2:47" s="1" customFormat="1" ht="11.25">
      <c r="B403" s="33"/>
      <c r="D403" s="145" t="s">
        <v>219</v>
      </c>
      <c r="F403" s="146" t="s">
        <v>5525</v>
      </c>
      <c r="I403" s="147"/>
      <c r="L403" s="33"/>
      <c r="M403" s="148"/>
      <c r="T403" s="54"/>
      <c r="AT403" s="18" t="s">
        <v>219</v>
      </c>
      <c r="AU403" s="18" t="s">
        <v>81</v>
      </c>
    </row>
    <row r="404" spans="2:65" s="1" customFormat="1" ht="16.5" customHeight="1">
      <c r="B404" s="33"/>
      <c r="C404" s="132" t="s">
        <v>1049</v>
      </c>
      <c r="D404" s="132" t="s">
        <v>212</v>
      </c>
      <c r="E404" s="133" t="s">
        <v>2710</v>
      </c>
      <c r="F404" s="134" t="s">
        <v>5526</v>
      </c>
      <c r="G404" s="135" t="s">
        <v>295</v>
      </c>
      <c r="H404" s="136">
        <v>1</v>
      </c>
      <c r="I404" s="137"/>
      <c r="J404" s="138">
        <f>ROUND(I404*H404,2)</f>
        <v>0</v>
      </c>
      <c r="K404" s="134" t="s">
        <v>216</v>
      </c>
      <c r="L404" s="33"/>
      <c r="M404" s="139" t="s">
        <v>19</v>
      </c>
      <c r="N404" s="140" t="s">
        <v>45</v>
      </c>
      <c r="P404" s="141">
        <f>O404*H404</f>
        <v>0</v>
      </c>
      <c r="Q404" s="141">
        <v>0</v>
      </c>
      <c r="R404" s="141">
        <f>Q404*H404</f>
        <v>0</v>
      </c>
      <c r="S404" s="141">
        <v>0</v>
      </c>
      <c r="T404" s="142">
        <f>S404*H404</f>
        <v>0</v>
      </c>
      <c r="AR404" s="143" t="s">
        <v>2175</v>
      </c>
      <c r="AT404" s="143" t="s">
        <v>212</v>
      </c>
      <c r="AU404" s="143" t="s">
        <v>81</v>
      </c>
      <c r="AY404" s="18" t="s">
        <v>210</v>
      </c>
      <c r="BE404" s="144">
        <f>IF(N404="základní",J404,0)</f>
        <v>0</v>
      </c>
      <c r="BF404" s="144">
        <f>IF(N404="snížená",J404,0)</f>
        <v>0</v>
      </c>
      <c r="BG404" s="144">
        <f>IF(N404="zákl. přenesená",J404,0)</f>
        <v>0</v>
      </c>
      <c r="BH404" s="144">
        <f>IF(N404="sníž. přenesená",J404,0)</f>
        <v>0</v>
      </c>
      <c r="BI404" s="144">
        <f>IF(N404="nulová",J404,0)</f>
        <v>0</v>
      </c>
      <c r="BJ404" s="18" t="s">
        <v>81</v>
      </c>
      <c r="BK404" s="144">
        <f>ROUND(I404*H404,2)</f>
        <v>0</v>
      </c>
      <c r="BL404" s="18" t="s">
        <v>2175</v>
      </c>
      <c r="BM404" s="143" t="s">
        <v>5527</v>
      </c>
    </row>
    <row r="405" spans="2:47" s="1" customFormat="1" ht="11.25">
      <c r="B405" s="33"/>
      <c r="D405" s="145" t="s">
        <v>219</v>
      </c>
      <c r="F405" s="146" t="s">
        <v>5528</v>
      </c>
      <c r="I405" s="147"/>
      <c r="L405" s="33"/>
      <c r="M405" s="148"/>
      <c r="T405" s="54"/>
      <c r="AT405" s="18" t="s">
        <v>219</v>
      </c>
      <c r="AU405" s="18" t="s">
        <v>81</v>
      </c>
    </row>
    <row r="406" spans="2:65" s="1" customFormat="1" ht="16.5" customHeight="1">
      <c r="B406" s="33"/>
      <c r="C406" s="132" t="s">
        <v>1056</v>
      </c>
      <c r="D406" s="132" t="s">
        <v>212</v>
      </c>
      <c r="E406" s="133" t="s">
        <v>2713</v>
      </c>
      <c r="F406" s="134" t="s">
        <v>5529</v>
      </c>
      <c r="G406" s="135" t="s">
        <v>295</v>
      </c>
      <c r="H406" s="136">
        <v>1</v>
      </c>
      <c r="I406" s="137"/>
      <c r="J406" s="138">
        <f>ROUND(I406*H406,2)</f>
        <v>0</v>
      </c>
      <c r="K406" s="134" t="s">
        <v>216</v>
      </c>
      <c r="L406" s="33"/>
      <c r="M406" s="139" t="s">
        <v>19</v>
      </c>
      <c r="N406" s="140" t="s">
        <v>45</v>
      </c>
      <c r="P406" s="141">
        <f>O406*H406</f>
        <v>0</v>
      </c>
      <c r="Q406" s="141">
        <v>0</v>
      </c>
      <c r="R406" s="141">
        <f>Q406*H406</f>
        <v>0</v>
      </c>
      <c r="S406" s="141">
        <v>0</v>
      </c>
      <c r="T406" s="142">
        <f>S406*H406</f>
        <v>0</v>
      </c>
      <c r="AR406" s="143" t="s">
        <v>2175</v>
      </c>
      <c r="AT406" s="143" t="s">
        <v>212</v>
      </c>
      <c r="AU406" s="143" t="s">
        <v>81</v>
      </c>
      <c r="AY406" s="18" t="s">
        <v>210</v>
      </c>
      <c r="BE406" s="144">
        <f>IF(N406="základní",J406,0)</f>
        <v>0</v>
      </c>
      <c r="BF406" s="144">
        <f>IF(N406="snížená",J406,0)</f>
        <v>0</v>
      </c>
      <c r="BG406" s="144">
        <f>IF(N406="zákl. přenesená",J406,0)</f>
        <v>0</v>
      </c>
      <c r="BH406" s="144">
        <f>IF(N406="sníž. přenesená",J406,0)</f>
        <v>0</v>
      </c>
      <c r="BI406" s="144">
        <f>IF(N406="nulová",J406,0)</f>
        <v>0</v>
      </c>
      <c r="BJ406" s="18" t="s">
        <v>81</v>
      </c>
      <c r="BK406" s="144">
        <f>ROUND(I406*H406,2)</f>
        <v>0</v>
      </c>
      <c r="BL406" s="18" t="s">
        <v>2175</v>
      </c>
      <c r="BM406" s="143" t="s">
        <v>5530</v>
      </c>
    </row>
    <row r="407" spans="2:47" s="1" customFormat="1" ht="11.25">
      <c r="B407" s="33"/>
      <c r="D407" s="145" t="s">
        <v>219</v>
      </c>
      <c r="F407" s="146" t="s">
        <v>5531</v>
      </c>
      <c r="I407" s="147"/>
      <c r="L407" s="33"/>
      <c r="M407" s="197"/>
      <c r="N407" s="191"/>
      <c r="O407" s="191"/>
      <c r="P407" s="191"/>
      <c r="Q407" s="191"/>
      <c r="R407" s="191"/>
      <c r="S407" s="191"/>
      <c r="T407" s="198"/>
      <c r="AT407" s="18" t="s">
        <v>219</v>
      </c>
      <c r="AU407" s="18" t="s">
        <v>81</v>
      </c>
    </row>
    <row r="408" spans="2:12" s="1" customFormat="1" ht="6.95" customHeight="1">
      <c r="B408" s="42"/>
      <c r="C408" s="43"/>
      <c r="D408" s="43"/>
      <c r="E408" s="43"/>
      <c r="F408" s="43"/>
      <c r="G408" s="43"/>
      <c r="H408" s="43"/>
      <c r="I408" s="43"/>
      <c r="J408" s="43"/>
      <c r="K408" s="43"/>
      <c r="L408" s="33"/>
    </row>
  </sheetData>
  <sheetProtection algorithmName="SHA-512" hashValue="6JJe+UFYj6CKH2cuGe5yFKDrKI48UpzW/gtiyWe0WotS4TThUuSEXYjGKqFCnUxpX2Df+NLcsisc+4N7p+kx3Q==" saltValue="rmvZYO/Jm23+EQ2re1kysTaop75tWA5Canop4FqzHhamdyrHn1iKLrU5LhZZgplOHoj3I9sbtAuBXWq0Vg+J3g==" spinCount="100000" sheet="1" objects="1" scenarios="1" formatColumns="0" formatRows="0" autoFilter="0"/>
  <autoFilter ref="C106:K407"/>
  <mergeCells count="15">
    <mergeCell ref="E93:H93"/>
    <mergeCell ref="E97:H97"/>
    <mergeCell ref="E95:H95"/>
    <mergeCell ref="E99:H99"/>
    <mergeCell ref="L2:V2"/>
    <mergeCell ref="E31:H31"/>
    <mergeCell ref="E52:H52"/>
    <mergeCell ref="E56:H56"/>
    <mergeCell ref="E54:H54"/>
    <mergeCell ref="E58:H58"/>
    <mergeCell ref="E7:H7"/>
    <mergeCell ref="E11:H11"/>
    <mergeCell ref="E9:H9"/>
    <mergeCell ref="E13:H13"/>
    <mergeCell ref="E22:H22"/>
  </mergeCells>
  <hyperlinks>
    <hyperlink ref="F111" r:id="rId1" display="https://podminky.urs.cz/item/CS_URS_2023_01/133255101"/>
    <hyperlink ref="F115" r:id="rId2" display="https://podminky.urs.cz/item/CS_URS_2023_01/151101101"/>
    <hyperlink ref="F118" r:id="rId3" display="https://podminky.urs.cz/item/CS_URS_2023_01/151101111"/>
    <hyperlink ref="F120" r:id="rId4" display="https://podminky.urs.cz/item/CS_URS_2023_01/162351104"/>
    <hyperlink ref="F122" r:id="rId5" display="https://podminky.urs.cz/item/CS_URS_2023_01/162751119"/>
    <hyperlink ref="F126" r:id="rId6" display="https://podminky.urs.cz/item/CS_URS_2023_01/171201221"/>
    <hyperlink ref="F131" r:id="rId7" display="https://podminky.urs.cz/item/CS_URS_2023_01/275321411"/>
    <hyperlink ref="F137" r:id="rId8" display="https://podminky.urs.cz/item/CS_URS_2023_01/275361821"/>
    <hyperlink ref="F152" r:id="rId9" display="https://podminky.urs.cz/item/CS_URS_2023_01/631311123"/>
    <hyperlink ref="F164" r:id="rId10" display="https://podminky.urs.cz/item/CS_URS_2023_01/941111112"/>
    <hyperlink ref="F168" r:id="rId11" display="https://podminky.urs.cz/item/CS_URS_2023_01/941111212"/>
    <hyperlink ref="F172" r:id="rId12" display="https://podminky.urs.cz/item/CS_URS_2023_01/941111812"/>
    <hyperlink ref="F174" r:id="rId13" display="https://podminky.urs.cz/item/CS_URS_2023_01/944511111"/>
    <hyperlink ref="F176" r:id="rId14" display="https://podminky.urs.cz/item/CS_URS_2023_01/944511211"/>
    <hyperlink ref="F178" r:id="rId15" display="https://podminky.urs.cz/item/CS_URS_2023_01/944511811"/>
    <hyperlink ref="F180" r:id="rId16" display="https://podminky.urs.cz/item/CS_URS_2023_01/965082941"/>
    <hyperlink ref="F186" r:id="rId17" display="https://podminky.urs.cz/item/CS_URS_2023_01/997013312"/>
    <hyperlink ref="F190" r:id="rId18" display="https://podminky.urs.cz/item/CS_URS_2023_01/997013321"/>
    <hyperlink ref="F192" r:id="rId19" display="https://podminky.urs.cz/item/CS_URS_2023_01/997013501"/>
    <hyperlink ref="F206" r:id="rId20" display="https://podminky.urs.cz/item/CS_URS_2023_01/997013509"/>
    <hyperlink ref="F210" r:id="rId21" display="https://podminky.urs.cz/item/CS_URS_2023_01/997013609"/>
    <hyperlink ref="F217" r:id="rId22" display="https://podminky.urs.cz/item/CS_URS_2023_01/997013811"/>
    <hyperlink ref="F225" r:id="rId23" display="https://podminky.urs.cz/item/CS_URS_2023_01/998011002"/>
    <hyperlink ref="F232" r:id="rId24" display="https://podminky.urs.cz/item/CS_URS_2023_01/762083122"/>
    <hyperlink ref="F238" r:id="rId25" display="https://podminky.urs.cz/item/CS_URS_2023_01/762211811"/>
    <hyperlink ref="F242" r:id="rId26" display="https://podminky.urs.cz/item/CS_URS_2023_01/762342214"/>
    <hyperlink ref="F253" r:id="rId27" display="https://podminky.urs.cz/item/CS_URS_2023_01/762342812"/>
    <hyperlink ref="F259" r:id="rId28" display="https://podminky.urs.cz/item/CS_URS_2023_01/762395000"/>
    <hyperlink ref="F261" r:id="rId29" display="https://podminky.urs.cz/item/CS_URS_2023_01/762521812"/>
    <hyperlink ref="F266" r:id="rId30" display="https://podminky.urs.cz/item/CS_URS_2023_01/762523104"/>
    <hyperlink ref="F280" r:id="rId31" display="https://podminky.urs.cz/item/CS_URS_2023_01/762595001"/>
    <hyperlink ref="F282" r:id="rId32" display="https://podminky.urs.cz/item/CS_URS_2023_01/762815811"/>
    <hyperlink ref="F286" r:id="rId33" display="https://podminky.urs.cz/item/CS_URS_2023_01/762821912"/>
    <hyperlink ref="F314" r:id="rId34" display="https://podminky.urs.cz/item/CS_URS_2023_01/998762102"/>
    <hyperlink ref="F317" r:id="rId35" display="https://podminky.urs.cz/item/CS_URS_2023_01/764204109.r"/>
    <hyperlink ref="F322" r:id="rId36" display="https://podminky.urs.cz/item/CS_URS_2023_01/998764102"/>
    <hyperlink ref="F325" r:id="rId37" display="https://podminky.urs.cz/item/CS_URS_2023_01/765111151"/>
    <hyperlink ref="F331" r:id="rId38" display="https://podminky.urs.cz/item/CS_URS_2023_01/765111503"/>
    <hyperlink ref="F333" r:id="rId39" display="https://podminky.urs.cz/item/CS_URS_2023_01/765111845"/>
    <hyperlink ref="F337" r:id="rId40" display="https://podminky.urs.cz/item/CS_URS_2023_01/765111851"/>
    <hyperlink ref="F339" r:id="rId41" display="https://podminky.urs.cz/item/CS_URS_2023_01/765162023"/>
    <hyperlink ref="F347" r:id="rId42" display="https://podminky.urs.cz/item/CS_URS_2023_01/765162091"/>
    <hyperlink ref="F349" r:id="rId43" display="https://podminky.urs.cz/item/CS_URS_2023_01/R008"/>
    <hyperlink ref="F351" r:id="rId44" display="https://podminky.urs.cz/item/CS_URS_2023_01/765162801"/>
    <hyperlink ref="F356" r:id="rId45" display="https://podminky.urs.cz/item/CS_URS_2023_01/765162810"/>
    <hyperlink ref="F361" r:id="rId46" display="https://podminky.urs.cz/item/CS_URS_2023_01/998765102"/>
    <hyperlink ref="F363" r:id="rId47" display="https://podminky.urs.cz/item/CS_URS_2023_01/765192001"/>
    <hyperlink ref="F365" r:id="rId48" display="https://podminky.urs.cz/item/CS_URS_2023_01/R011"/>
    <hyperlink ref="F371" r:id="rId49" display="https://podminky.urs.cz/item/CS_URS_2023_01/766438112.r"/>
    <hyperlink ref="F377" r:id="rId50" display="https://podminky.urs.cz/item/CS_URS_2023_01/998766102"/>
    <hyperlink ref="F380" r:id="rId51" display="https://podminky.urs.cz/item/CS_URS_2023_01/767211323"/>
    <hyperlink ref="F385" r:id="rId52" display="https://podminky.urs.cz/item/CS_URS_2023_01/767220210"/>
    <hyperlink ref="F392" r:id="rId53" display="https://podminky.urs.cz/item/CS_URS_2023_01/767662210"/>
    <hyperlink ref="F396" r:id="rId54" display="https://podminky.urs.cz/item/CS_URS_2023_01/R013"/>
    <hyperlink ref="F398" r:id="rId55" display="https://podminky.urs.cz/item/CS_URS_2023_01/998767102"/>
    <hyperlink ref="F401" r:id="rId56" display="https://podminky.urs.cz/item/CS_URS_2023_01/R006"/>
    <hyperlink ref="F403" r:id="rId57" display="https://podminky.urs.cz/item/CS_URS_2023_01/R014"/>
    <hyperlink ref="F405" r:id="rId58" display="https://podminky.urs.cz/item/CS_URS_2023_01/R015"/>
    <hyperlink ref="F407" r:id="rId59" display="https://podminky.urs.cz/item/CS_URS_2023_01/R016"/>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6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2:BM124"/>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8"/>
      <c r="M2" s="288"/>
      <c r="N2" s="288"/>
      <c r="O2" s="288"/>
      <c r="P2" s="288"/>
      <c r="Q2" s="288"/>
      <c r="R2" s="288"/>
      <c r="S2" s="288"/>
      <c r="T2" s="288"/>
      <c r="U2" s="288"/>
      <c r="V2" s="288"/>
      <c r="AT2" s="18" t="s">
        <v>159</v>
      </c>
    </row>
    <row r="3" spans="2:46" ht="6.95" customHeight="1">
      <c r="B3" s="19"/>
      <c r="C3" s="20"/>
      <c r="D3" s="20"/>
      <c r="E3" s="20"/>
      <c r="F3" s="20"/>
      <c r="G3" s="20"/>
      <c r="H3" s="20"/>
      <c r="I3" s="20"/>
      <c r="J3" s="20"/>
      <c r="K3" s="20"/>
      <c r="L3" s="21"/>
      <c r="AT3" s="18" t="s">
        <v>83</v>
      </c>
    </row>
    <row r="4" spans="2:46" ht="24.95" customHeight="1">
      <c r="B4" s="21"/>
      <c r="D4" s="22" t="s">
        <v>166</v>
      </c>
      <c r="L4" s="21"/>
      <c r="M4" s="91" t="s">
        <v>10</v>
      </c>
      <c r="AT4" s="18" t="s">
        <v>4</v>
      </c>
    </row>
    <row r="5" spans="2:12" ht="6.95" customHeight="1">
      <c r="B5" s="21"/>
      <c r="L5" s="21"/>
    </row>
    <row r="6" spans="2:12" ht="12" customHeight="1">
      <c r="B6" s="21"/>
      <c r="D6" s="28" t="s">
        <v>16</v>
      </c>
      <c r="L6" s="21"/>
    </row>
    <row r="7" spans="2:12" ht="16.5" customHeight="1">
      <c r="B7" s="21"/>
      <c r="E7" s="326" t="str">
        <f>'Rekapitulace stavby'!K6</f>
        <v>Revitalizace Starého děkanství, Nymburk</v>
      </c>
      <c r="F7" s="327"/>
      <c r="G7" s="327"/>
      <c r="H7" s="327"/>
      <c r="L7" s="21"/>
    </row>
    <row r="8" spans="2:12" ht="12.75">
      <c r="B8" s="21"/>
      <c r="D8" s="28" t="s">
        <v>167</v>
      </c>
      <c r="L8" s="21"/>
    </row>
    <row r="9" spans="2:12" ht="16.5" customHeight="1">
      <c r="B9" s="21"/>
      <c r="E9" s="326" t="s">
        <v>4923</v>
      </c>
      <c r="F9" s="288"/>
      <c r="G9" s="288"/>
      <c r="H9" s="288"/>
      <c r="L9" s="21"/>
    </row>
    <row r="10" spans="2:12" ht="12" customHeight="1">
      <c r="B10" s="21"/>
      <c r="D10" s="28" t="s">
        <v>169</v>
      </c>
      <c r="L10" s="21"/>
    </row>
    <row r="11" spans="2:12" s="1" customFormat="1" ht="16.5" customHeight="1">
      <c r="B11" s="33"/>
      <c r="E11" s="322" t="s">
        <v>5224</v>
      </c>
      <c r="F11" s="328"/>
      <c r="G11" s="328"/>
      <c r="H11" s="328"/>
      <c r="L11" s="33"/>
    </row>
    <row r="12" spans="2:12" s="1" customFormat="1" ht="12" customHeight="1">
      <c r="B12" s="33"/>
      <c r="D12" s="28" t="s">
        <v>171</v>
      </c>
      <c r="L12" s="33"/>
    </row>
    <row r="13" spans="2:12" s="1" customFormat="1" ht="16.5" customHeight="1">
      <c r="B13" s="33"/>
      <c r="E13" s="309" t="s">
        <v>5532</v>
      </c>
      <c r="F13" s="328"/>
      <c r="G13" s="328"/>
      <c r="H13" s="328"/>
      <c r="L13" s="33"/>
    </row>
    <row r="14" spans="2:12" s="1" customFormat="1" ht="11.25">
      <c r="B14" s="33"/>
      <c r="L14" s="33"/>
    </row>
    <row r="15" spans="2:12" s="1" customFormat="1" ht="12" customHeight="1">
      <c r="B15" s="33"/>
      <c r="D15" s="28" t="s">
        <v>18</v>
      </c>
      <c r="F15" s="26" t="s">
        <v>19</v>
      </c>
      <c r="I15" s="28" t="s">
        <v>20</v>
      </c>
      <c r="J15" s="26" t="s">
        <v>19</v>
      </c>
      <c r="L15" s="33"/>
    </row>
    <row r="16" spans="2:12" s="1" customFormat="1" ht="12" customHeight="1">
      <c r="B16" s="33"/>
      <c r="D16" s="28" t="s">
        <v>21</v>
      </c>
      <c r="F16" s="26" t="s">
        <v>27</v>
      </c>
      <c r="I16" s="28" t="s">
        <v>23</v>
      </c>
      <c r="J16" s="50" t="str">
        <f>'Rekapitulace stavby'!AN8</f>
        <v>2. 5. 2022</v>
      </c>
      <c r="L16" s="33"/>
    </row>
    <row r="17" spans="2:12" s="1" customFormat="1" ht="10.9" customHeight="1">
      <c r="B17" s="33"/>
      <c r="L17" s="33"/>
    </row>
    <row r="18" spans="2:12" s="1" customFormat="1" ht="12" customHeight="1">
      <c r="B18" s="33"/>
      <c r="D18" s="28" t="s">
        <v>25</v>
      </c>
      <c r="I18" s="28" t="s">
        <v>26</v>
      </c>
      <c r="J18" s="26" t="str">
        <f>IF('Rekapitulace stavby'!AN10="","",'Rekapitulace stavby'!AN10)</f>
        <v/>
      </c>
      <c r="L18" s="33"/>
    </row>
    <row r="19" spans="2:12" s="1" customFormat="1" ht="18" customHeight="1">
      <c r="B19" s="33"/>
      <c r="E19" s="26" t="str">
        <f>IF('Rekapitulace stavby'!E11="","",'Rekapitulace stavby'!E11)</f>
        <v xml:space="preserve"> </v>
      </c>
      <c r="I19" s="28" t="s">
        <v>28</v>
      </c>
      <c r="J19" s="26" t="str">
        <f>IF('Rekapitulace stavby'!AN11="","",'Rekapitulace stavby'!AN11)</f>
        <v/>
      </c>
      <c r="L19" s="33"/>
    </row>
    <row r="20" spans="2:12" s="1" customFormat="1" ht="6.95" customHeight="1">
      <c r="B20" s="33"/>
      <c r="L20" s="33"/>
    </row>
    <row r="21" spans="2:12" s="1" customFormat="1" ht="12" customHeight="1">
      <c r="B21" s="33"/>
      <c r="D21" s="28" t="s">
        <v>29</v>
      </c>
      <c r="I21" s="28" t="s">
        <v>26</v>
      </c>
      <c r="J21" s="29" t="str">
        <f>'Rekapitulace stavby'!AN13</f>
        <v>Vyplň údaj</v>
      </c>
      <c r="L21" s="33"/>
    </row>
    <row r="22" spans="2:12" s="1" customFormat="1" ht="18" customHeight="1">
      <c r="B22" s="33"/>
      <c r="E22" s="329" t="str">
        <f>'Rekapitulace stavby'!E14</f>
        <v>Vyplň údaj</v>
      </c>
      <c r="F22" s="287"/>
      <c r="G22" s="287"/>
      <c r="H22" s="287"/>
      <c r="I22" s="28" t="s">
        <v>28</v>
      </c>
      <c r="J22" s="29" t="str">
        <f>'Rekapitulace stavby'!AN14</f>
        <v>Vyplň údaj</v>
      </c>
      <c r="L22" s="33"/>
    </row>
    <row r="23" spans="2:12" s="1" customFormat="1" ht="6.95" customHeight="1">
      <c r="B23" s="33"/>
      <c r="L23" s="33"/>
    </row>
    <row r="24" spans="2:12" s="1" customFormat="1" ht="12" customHeight="1">
      <c r="B24" s="33"/>
      <c r="D24" s="28" t="s">
        <v>31</v>
      </c>
      <c r="I24" s="28" t="s">
        <v>26</v>
      </c>
      <c r="J24" s="26" t="s">
        <v>32</v>
      </c>
      <c r="L24" s="33"/>
    </row>
    <row r="25" spans="2:12" s="1" customFormat="1" ht="18" customHeight="1">
      <c r="B25" s="33"/>
      <c r="E25" s="26" t="s">
        <v>33</v>
      </c>
      <c r="I25" s="28" t="s">
        <v>28</v>
      </c>
      <c r="J25" s="26" t="s">
        <v>19</v>
      </c>
      <c r="L25" s="33"/>
    </row>
    <row r="26" spans="2:12" s="1" customFormat="1" ht="6.95" customHeight="1">
      <c r="B26" s="33"/>
      <c r="L26" s="33"/>
    </row>
    <row r="27" spans="2:12" s="1" customFormat="1" ht="12" customHeight="1">
      <c r="B27" s="33"/>
      <c r="D27" s="28" t="s">
        <v>35</v>
      </c>
      <c r="I27" s="28" t="s">
        <v>26</v>
      </c>
      <c r="J27" s="26" t="str">
        <f>IF('Rekapitulace stavby'!AN19="","",'Rekapitulace stavby'!AN19)</f>
        <v>47747528</v>
      </c>
      <c r="L27" s="33"/>
    </row>
    <row r="28" spans="2:12" s="1" customFormat="1" ht="18" customHeight="1">
      <c r="B28" s="33"/>
      <c r="E28" s="26" t="str">
        <f>IF('Rekapitulace stavby'!E20="","",'Rekapitulace stavby'!E20)</f>
        <v>Veronika Šoulová</v>
      </c>
      <c r="I28" s="28" t="s">
        <v>28</v>
      </c>
      <c r="J28" s="26" t="str">
        <f>IF('Rekapitulace stavby'!AN20="","",'Rekapitulace stavby'!AN20)</f>
        <v/>
      </c>
      <c r="L28" s="33"/>
    </row>
    <row r="29" spans="2:12" s="1" customFormat="1" ht="6.95" customHeight="1">
      <c r="B29" s="33"/>
      <c r="L29" s="33"/>
    </row>
    <row r="30" spans="2:12" s="1" customFormat="1" ht="12" customHeight="1">
      <c r="B30" s="33"/>
      <c r="D30" s="28" t="s">
        <v>38</v>
      </c>
      <c r="L30" s="33"/>
    </row>
    <row r="31" spans="2:12" s="7" customFormat="1" ht="16.5" customHeight="1">
      <c r="B31" s="92"/>
      <c r="E31" s="292" t="s">
        <v>5533</v>
      </c>
      <c r="F31" s="292"/>
      <c r="G31" s="292"/>
      <c r="H31" s="292"/>
      <c r="L31" s="92"/>
    </row>
    <row r="32" spans="2:12" s="1" customFormat="1" ht="6.95" customHeight="1">
      <c r="B32" s="33"/>
      <c r="L32" s="33"/>
    </row>
    <row r="33" spans="2:12" s="1" customFormat="1" ht="6.95" customHeight="1">
      <c r="B33" s="33"/>
      <c r="D33" s="51"/>
      <c r="E33" s="51"/>
      <c r="F33" s="51"/>
      <c r="G33" s="51"/>
      <c r="H33" s="51"/>
      <c r="I33" s="51"/>
      <c r="J33" s="51"/>
      <c r="K33" s="51"/>
      <c r="L33" s="33"/>
    </row>
    <row r="34" spans="2:12" s="1" customFormat="1" ht="25.35" customHeight="1">
      <c r="B34" s="33"/>
      <c r="D34" s="93" t="s">
        <v>40</v>
      </c>
      <c r="J34" s="64">
        <f>ROUND(J95,2)</f>
        <v>0</v>
      </c>
      <c r="L34" s="33"/>
    </row>
    <row r="35" spans="2:12" s="1" customFormat="1" ht="6.95" customHeight="1">
      <c r="B35" s="33"/>
      <c r="D35" s="51"/>
      <c r="E35" s="51"/>
      <c r="F35" s="51"/>
      <c r="G35" s="51"/>
      <c r="H35" s="51"/>
      <c r="I35" s="51"/>
      <c r="J35" s="51"/>
      <c r="K35" s="51"/>
      <c r="L35" s="33"/>
    </row>
    <row r="36" spans="2:12" s="1" customFormat="1" ht="14.45" customHeight="1">
      <c r="B36" s="33"/>
      <c r="F36" s="36" t="s">
        <v>42</v>
      </c>
      <c r="I36" s="36" t="s">
        <v>41</v>
      </c>
      <c r="J36" s="36" t="s">
        <v>43</v>
      </c>
      <c r="L36" s="33"/>
    </row>
    <row r="37" spans="2:12" s="1" customFormat="1" ht="14.45" customHeight="1">
      <c r="B37" s="33"/>
      <c r="D37" s="53" t="s">
        <v>44</v>
      </c>
      <c r="E37" s="28" t="s">
        <v>45</v>
      </c>
      <c r="F37" s="83">
        <f>ROUND((SUM(BE95:BE123)),2)</f>
        <v>0</v>
      </c>
      <c r="I37" s="94">
        <v>0.21</v>
      </c>
      <c r="J37" s="83">
        <f>ROUND(((SUM(BE95:BE123))*I37),2)</f>
        <v>0</v>
      </c>
      <c r="L37" s="33"/>
    </row>
    <row r="38" spans="2:12" s="1" customFormat="1" ht="14.45" customHeight="1">
      <c r="B38" s="33"/>
      <c r="E38" s="28" t="s">
        <v>46</v>
      </c>
      <c r="F38" s="83">
        <f>ROUND((SUM(BF95:BF123)),2)</f>
        <v>0</v>
      </c>
      <c r="I38" s="94">
        <v>0.15</v>
      </c>
      <c r="J38" s="83">
        <f>ROUND(((SUM(BF95:BF123))*I38),2)</f>
        <v>0</v>
      </c>
      <c r="L38" s="33"/>
    </row>
    <row r="39" spans="2:12" s="1" customFormat="1" ht="14.45" customHeight="1" hidden="1">
      <c r="B39" s="33"/>
      <c r="E39" s="28" t="s">
        <v>47</v>
      </c>
      <c r="F39" s="83">
        <f>ROUND((SUM(BG95:BG123)),2)</f>
        <v>0</v>
      </c>
      <c r="I39" s="94">
        <v>0.21</v>
      </c>
      <c r="J39" s="83">
        <f>0</f>
        <v>0</v>
      </c>
      <c r="L39" s="33"/>
    </row>
    <row r="40" spans="2:12" s="1" customFormat="1" ht="14.45" customHeight="1" hidden="1">
      <c r="B40" s="33"/>
      <c r="E40" s="28" t="s">
        <v>48</v>
      </c>
      <c r="F40" s="83">
        <f>ROUND((SUM(BH95:BH123)),2)</f>
        <v>0</v>
      </c>
      <c r="I40" s="94">
        <v>0.15</v>
      </c>
      <c r="J40" s="83">
        <f>0</f>
        <v>0</v>
      </c>
      <c r="L40" s="33"/>
    </row>
    <row r="41" spans="2:12" s="1" customFormat="1" ht="14.45" customHeight="1" hidden="1">
      <c r="B41" s="33"/>
      <c r="E41" s="28" t="s">
        <v>49</v>
      </c>
      <c r="F41" s="83">
        <f>ROUND((SUM(BI95:BI123)),2)</f>
        <v>0</v>
      </c>
      <c r="I41" s="94">
        <v>0</v>
      </c>
      <c r="J41" s="83">
        <f>0</f>
        <v>0</v>
      </c>
      <c r="L41" s="33"/>
    </row>
    <row r="42" spans="2:12" s="1" customFormat="1" ht="6.95" customHeight="1">
      <c r="B42" s="33"/>
      <c r="L42" s="33"/>
    </row>
    <row r="43" spans="2:12" s="1" customFormat="1" ht="25.35" customHeight="1">
      <c r="B43" s="33"/>
      <c r="C43" s="95"/>
      <c r="D43" s="96" t="s">
        <v>50</v>
      </c>
      <c r="E43" s="55"/>
      <c r="F43" s="55"/>
      <c r="G43" s="97" t="s">
        <v>51</v>
      </c>
      <c r="H43" s="98" t="s">
        <v>52</v>
      </c>
      <c r="I43" s="55"/>
      <c r="J43" s="99">
        <f>SUM(J34:J41)</f>
        <v>0</v>
      </c>
      <c r="K43" s="100"/>
      <c r="L43" s="33"/>
    </row>
    <row r="44" spans="2:12" s="1" customFormat="1" ht="14.45" customHeight="1">
      <c r="B44" s="42"/>
      <c r="C44" s="43"/>
      <c r="D44" s="43"/>
      <c r="E44" s="43"/>
      <c r="F44" s="43"/>
      <c r="G44" s="43"/>
      <c r="H44" s="43"/>
      <c r="I44" s="43"/>
      <c r="J44" s="43"/>
      <c r="K44" s="43"/>
      <c r="L44" s="33"/>
    </row>
    <row r="48" spans="2:12" s="1" customFormat="1" ht="6.95" customHeight="1">
      <c r="B48" s="44"/>
      <c r="C48" s="45"/>
      <c r="D48" s="45"/>
      <c r="E48" s="45"/>
      <c r="F48" s="45"/>
      <c r="G48" s="45"/>
      <c r="H48" s="45"/>
      <c r="I48" s="45"/>
      <c r="J48" s="45"/>
      <c r="K48" s="45"/>
      <c r="L48" s="33"/>
    </row>
    <row r="49" spans="2:12" s="1" customFormat="1" ht="24.95" customHeight="1">
      <c r="B49" s="33"/>
      <c r="C49" s="22" t="s">
        <v>173</v>
      </c>
      <c r="L49" s="33"/>
    </row>
    <row r="50" spans="2:12" s="1" customFormat="1" ht="6.95" customHeight="1">
      <c r="B50" s="33"/>
      <c r="L50" s="33"/>
    </row>
    <row r="51" spans="2:12" s="1" customFormat="1" ht="12" customHeight="1">
      <c r="B51" s="33"/>
      <c r="C51" s="28" t="s">
        <v>16</v>
      </c>
      <c r="L51" s="33"/>
    </row>
    <row r="52" spans="2:12" s="1" customFormat="1" ht="16.5" customHeight="1">
      <c r="B52" s="33"/>
      <c r="E52" s="326" t="str">
        <f>E7</f>
        <v>Revitalizace Starého děkanství, Nymburk</v>
      </c>
      <c r="F52" s="327"/>
      <c r="G52" s="327"/>
      <c r="H52" s="327"/>
      <c r="L52" s="33"/>
    </row>
    <row r="53" spans="2:12" ht="12" customHeight="1">
      <c r="B53" s="21"/>
      <c r="C53" s="28" t="s">
        <v>167</v>
      </c>
      <c r="L53" s="21"/>
    </row>
    <row r="54" spans="2:12" ht="16.5" customHeight="1">
      <c r="B54" s="21"/>
      <c r="E54" s="326" t="s">
        <v>4923</v>
      </c>
      <c r="F54" s="288"/>
      <c r="G54" s="288"/>
      <c r="H54" s="288"/>
      <c r="L54" s="21"/>
    </row>
    <row r="55" spans="2:12" ht="12" customHeight="1">
      <c r="B55" s="21"/>
      <c r="C55" s="28" t="s">
        <v>169</v>
      </c>
      <c r="L55" s="21"/>
    </row>
    <row r="56" spans="2:12" s="1" customFormat="1" ht="16.5" customHeight="1">
      <c r="B56" s="33"/>
      <c r="E56" s="322" t="s">
        <v>5224</v>
      </c>
      <c r="F56" s="328"/>
      <c r="G56" s="328"/>
      <c r="H56" s="328"/>
      <c r="L56" s="33"/>
    </row>
    <row r="57" spans="2:12" s="1" customFormat="1" ht="12" customHeight="1">
      <c r="B57" s="33"/>
      <c r="C57" s="28" t="s">
        <v>171</v>
      </c>
      <c r="L57" s="33"/>
    </row>
    <row r="58" spans="2:12" s="1" customFormat="1" ht="16.5" customHeight="1">
      <c r="B58" s="33"/>
      <c r="E58" s="309" t="str">
        <f>E13</f>
        <v>02.3 - Zařízení silnoproudé elektrotechniky</v>
      </c>
      <c r="F58" s="328"/>
      <c r="G58" s="328"/>
      <c r="H58" s="328"/>
      <c r="L58" s="33"/>
    </row>
    <row r="59" spans="2:12" s="1" customFormat="1" ht="6.95" customHeight="1">
      <c r="B59" s="33"/>
      <c r="L59" s="33"/>
    </row>
    <row r="60" spans="2:12" s="1" customFormat="1" ht="12" customHeight="1">
      <c r="B60" s="33"/>
      <c r="C60" s="28" t="s">
        <v>21</v>
      </c>
      <c r="F60" s="26" t="str">
        <f>F16</f>
        <v xml:space="preserve"> </v>
      </c>
      <c r="I60" s="28" t="s">
        <v>23</v>
      </c>
      <c r="J60" s="50" t="str">
        <f>IF(J16="","",J16)</f>
        <v>2. 5. 2022</v>
      </c>
      <c r="L60" s="33"/>
    </row>
    <row r="61" spans="2:12" s="1" customFormat="1" ht="6.95" customHeight="1">
      <c r="B61" s="33"/>
      <c r="L61" s="33"/>
    </row>
    <row r="62" spans="2:12" s="1" customFormat="1" ht="15.2" customHeight="1">
      <c r="B62" s="33"/>
      <c r="C62" s="28" t="s">
        <v>25</v>
      </c>
      <c r="F62" s="26" t="str">
        <f>E19</f>
        <v xml:space="preserve"> </v>
      </c>
      <c r="I62" s="28" t="s">
        <v>31</v>
      </c>
      <c r="J62" s="31" t="str">
        <f>E25</f>
        <v>FAPAL s.r.o.</v>
      </c>
      <c r="L62" s="33"/>
    </row>
    <row r="63" spans="2:12" s="1" customFormat="1" ht="15.2" customHeight="1">
      <c r="B63" s="33"/>
      <c r="C63" s="28" t="s">
        <v>29</v>
      </c>
      <c r="F63" s="26" t="str">
        <f>IF(E22="","",E22)</f>
        <v>Vyplň údaj</v>
      </c>
      <c r="I63" s="28" t="s">
        <v>35</v>
      </c>
      <c r="J63" s="31" t="str">
        <f>E28</f>
        <v>Veronika Šoulová</v>
      </c>
      <c r="L63" s="33"/>
    </row>
    <row r="64" spans="2:12" s="1" customFormat="1" ht="10.35" customHeight="1">
      <c r="B64" s="33"/>
      <c r="L64" s="33"/>
    </row>
    <row r="65" spans="2:12" s="1" customFormat="1" ht="29.25" customHeight="1">
      <c r="B65" s="33"/>
      <c r="C65" s="101" t="s">
        <v>174</v>
      </c>
      <c r="D65" s="95"/>
      <c r="E65" s="95"/>
      <c r="F65" s="95"/>
      <c r="G65" s="95"/>
      <c r="H65" s="95"/>
      <c r="I65" s="95"/>
      <c r="J65" s="102" t="s">
        <v>175</v>
      </c>
      <c r="K65" s="95"/>
      <c r="L65" s="33"/>
    </row>
    <row r="66" spans="2:12" s="1" customFormat="1" ht="10.35" customHeight="1">
      <c r="B66" s="33"/>
      <c r="L66" s="33"/>
    </row>
    <row r="67" spans="2:47" s="1" customFormat="1" ht="22.9" customHeight="1">
      <c r="B67" s="33"/>
      <c r="C67" s="103" t="s">
        <v>72</v>
      </c>
      <c r="J67" s="64">
        <f>J95</f>
        <v>0</v>
      </c>
      <c r="L67" s="33"/>
      <c r="AU67" s="18" t="s">
        <v>176</v>
      </c>
    </row>
    <row r="68" spans="2:12" s="8" customFormat="1" ht="24.95" customHeight="1">
      <c r="B68" s="104"/>
      <c r="D68" s="105" t="s">
        <v>3628</v>
      </c>
      <c r="E68" s="106"/>
      <c r="F68" s="106"/>
      <c r="G68" s="106"/>
      <c r="H68" s="106"/>
      <c r="I68" s="106"/>
      <c r="J68" s="107">
        <f>J96</f>
        <v>0</v>
      </c>
      <c r="L68" s="104"/>
    </row>
    <row r="69" spans="2:12" s="9" customFormat="1" ht="19.9" customHeight="1">
      <c r="B69" s="108"/>
      <c r="D69" s="109" t="s">
        <v>3882</v>
      </c>
      <c r="E69" s="110"/>
      <c r="F69" s="110"/>
      <c r="G69" s="110"/>
      <c r="H69" s="110"/>
      <c r="I69" s="110"/>
      <c r="J69" s="111">
        <f>J97</f>
        <v>0</v>
      </c>
      <c r="L69" s="108"/>
    </row>
    <row r="70" spans="2:12" s="9" customFormat="1" ht="19.9" customHeight="1">
      <c r="B70" s="108"/>
      <c r="D70" s="109" t="s">
        <v>3883</v>
      </c>
      <c r="E70" s="110"/>
      <c r="F70" s="110"/>
      <c r="G70" s="110"/>
      <c r="H70" s="110"/>
      <c r="I70" s="110"/>
      <c r="J70" s="111">
        <f>J107</f>
        <v>0</v>
      </c>
      <c r="L70" s="108"/>
    </row>
    <row r="71" spans="2:12" s="9" customFormat="1" ht="19.9" customHeight="1">
      <c r="B71" s="108"/>
      <c r="D71" s="109" t="s">
        <v>5534</v>
      </c>
      <c r="E71" s="110"/>
      <c r="F71" s="110"/>
      <c r="G71" s="110"/>
      <c r="H71" s="110"/>
      <c r="I71" s="110"/>
      <c r="J71" s="111">
        <f>J117</f>
        <v>0</v>
      </c>
      <c r="L71" s="108"/>
    </row>
    <row r="72" spans="2:12" s="1" customFormat="1" ht="21.75" customHeight="1">
      <c r="B72" s="33"/>
      <c r="L72" s="33"/>
    </row>
    <row r="73" spans="2:12" s="1" customFormat="1" ht="6.95" customHeight="1">
      <c r="B73" s="42"/>
      <c r="C73" s="43"/>
      <c r="D73" s="43"/>
      <c r="E73" s="43"/>
      <c r="F73" s="43"/>
      <c r="G73" s="43"/>
      <c r="H73" s="43"/>
      <c r="I73" s="43"/>
      <c r="J73" s="43"/>
      <c r="K73" s="43"/>
      <c r="L73" s="33"/>
    </row>
    <row r="77" spans="2:12" s="1" customFormat="1" ht="6.95" customHeight="1">
      <c r="B77" s="44"/>
      <c r="C77" s="45"/>
      <c r="D77" s="45"/>
      <c r="E77" s="45"/>
      <c r="F77" s="45"/>
      <c r="G77" s="45"/>
      <c r="H77" s="45"/>
      <c r="I77" s="45"/>
      <c r="J77" s="45"/>
      <c r="K77" s="45"/>
      <c r="L77" s="33"/>
    </row>
    <row r="78" spans="2:12" s="1" customFormat="1" ht="24.95" customHeight="1">
      <c r="B78" s="33"/>
      <c r="C78" s="22" t="s">
        <v>195</v>
      </c>
      <c r="L78" s="33"/>
    </row>
    <row r="79" spans="2:12" s="1" customFormat="1" ht="6.95" customHeight="1">
      <c r="B79" s="33"/>
      <c r="L79" s="33"/>
    </row>
    <row r="80" spans="2:12" s="1" customFormat="1" ht="12" customHeight="1">
      <c r="B80" s="33"/>
      <c r="C80" s="28" t="s">
        <v>16</v>
      </c>
      <c r="L80" s="33"/>
    </row>
    <row r="81" spans="2:12" s="1" customFormat="1" ht="16.5" customHeight="1">
      <c r="B81" s="33"/>
      <c r="E81" s="326" t="str">
        <f>E7</f>
        <v>Revitalizace Starého děkanství, Nymburk</v>
      </c>
      <c r="F81" s="327"/>
      <c r="G81" s="327"/>
      <c r="H81" s="327"/>
      <c r="L81" s="33"/>
    </row>
    <row r="82" spans="2:12" ht="12" customHeight="1">
      <c r="B82" s="21"/>
      <c r="C82" s="28" t="s">
        <v>167</v>
      </c>
      <c r="L82" s="21"/>
    </row>
    <row r="83" spans="2:12" ht="16.5" customHeight="1">
      <c r="B83" s="21"/>
      <c r="E83" s="326" t="s">
        <v>4923</v>
      </c>
      <c r="F83" s="288"/>
      <c r="G83" s="288"/>
      <c r="H83" s="288"/>
      <c r="L83" s="21"/>
    </row>
    <row r="84" spans="2:12" ht="12" customHeight="1">
      <c r="B84" s="21"/>
      <c r="C84" s="28" t="s">
        <v>169</v>
      </c>
      <c r="L84" s="21"/>
    </row>
    <row r="85" spans="2:12" s="1" customFormat="1" ht="16.5" customHeight="1">
      <c r="B85" s="33"/>
      <c r="E85" s="322" t="s">
        <v>5224</v>
      </c>
      <c r="F85" s="328"/>
      <c r="G85" s="328"/>
      <c r="H85" s="328"/>
      <c r="L85" s="33"/>
    </row>
    <row r="86" spans="2:12" s="1" customFormat="1" ht="12" customHeight="1">
      <c r="B86" s="33"/>
      <c r="C86" s="28" t="s">
        <v>171</v>
      </c>
      <c r="L86" s="33"/>
    </row>
    <row r="87" spans="2:12" s="1" customFormat="1" ht="16.5" customHeight="1">
      <c r="B87" s="33"/>
      <c r="E87" s="309" t="str">
        <f>E13</f>
        <v>02.3 - Zařízení silnoproudé elektrotechniky</v>
      </c>
      <c r="F87" s="328"/>
      <c r="G87" s="328"/>
      <c r="H87" s="328"/>
      <c r="L87" s="33"/>
    </row>
    <row r="88" spans="2:12" s="1" customFormat="1" ht="6.95" customHeight="1">
      <c r="B88" s="33"/>
      <c r="L88" s="33"/>
    </row>
    <row r="89" spans="2:12" s="1" customFormat="1" ht="12" customHeight="1">
      <c r="B89" s="33"/>
      <c r="C89" s="28" t="s">
        <v>21</v>
      </c>
      <c r="F89" s="26" t="str">
        <f>F16</f>
        <v xml:space="preserve"> </v>
      </c>
      <c r="I89" s="28" t="s">
        <v>23</v>
      </c>
      <c r="J89" s="50" t="str">
        <f>IF(J16="","",J16)</f>
        <v>2. 5. 2022</v>
      </c>
      <c r="L89" s="33"/>
    </row>
    <row r="90" spans="2:12" s="1" customFormat="1" ht="6.95" customHeight="1">
      <c r="B90" s="33"/>
      <c r="L90" s="33"/>
    </row>
    <row r="91" spans="2:12" s="1" customFormat="1" ht="15.2" customHeight="1">
      <c r="B91" s="33"/>
      <c r="C91" s="28" t="s">
        <v>25</v>
      </c>
      <c r="F91" s="26" t="str">
        <f>E19</f>
        <v xml:space="preserve"> </v>
      </c>
      <c r="I91" s="28" t="s">
        <v>31</v>
      </c>
      <c r="J91" s="31" t="str">
        <f>E25</f>
        <v>FAPAL s.r.o.</v>
      </c>
      <c r="L91" s="33"/>
    </row>
    <row r="92" spans="2:12" s="1" customFormat="1" ht="15.2" customHeight="1">
      <c r="B92" s="33"/>
      <c r="C92" s="28" t="s">
        <v>29</v>
      </c>
      <c r="F92" s="26" t="str">
        <f>IF(E22="","",E22)</f>
        <v>Vyplň údaj</v>
      </c>
      <c r="I92" s="28" t="s">
        <v>35</v>
      </c>
      <c r="J92" s="31" t="str">
        <f>E28</f>
        <v>Veronika Šoulová</v>
      </c>
      <c r="L92" s="33"/>
    </row>
    <row r="93" spans="2:12" s="1" customFormat="1" ht="10.35" customHeight="1">
      <c r="B93" s="33"/>
      <c r="L93" s="33"/>
    </row>
    <row r="94" spans="2:20" s="10" customFormat="1" ht="29.25" customHeight="1">
      <c r="B94" s="112"/>
      <c r="C94" s="113" t="s">
        <v>196</v>
      </c>
      <c r="D94" s="114" t="s">
        <v>59</v>
      </c>
      <c r="E94" s="114" t="s">
        <v>55</v>
      </c>
      <c r="F94" s="114" t="s">
        <v>56</v>
      </c>
      <c r="G94" s="114" t="s">
        <v>197</v>
      </c>
      <c r="H94" s="114" t="s">
        <v>198</v>
      </c>
      <c r="I94" s="114" t="s">
        <v>199</v>
      </c>
      <c r="J94" s="114" t="s">
        <v>175</v>
      </c>
      <c r="K94" s="115" t="s">
        <v>200</v>
      </c>
      <c r="L94" s="112"/>
      <c r="M94" s="57" t="s">
        <v>19</v>
      </c>
      <c r="N94" s="58" t="s">
        <v>44</v>
      </c>
      <c r="O94" s="58" t="s">
        <v>201</v>
      </c>
      <c r="P94" s="58" t="s">
        <v>202</v>
      </c>
      <c r="Q94" s="58" t="s">
        <v>203</v>
      </c>
      <c r="R94" s="58" t="s">
        <v>204</v>
      </c>
      <c r="S94" s="58" t="s">
        <v>205</v>
      </c>
      <c r="T94" s="59" t="s">
        <v>206</v>
      </c>
    </row>
    <row r="95" spans="2:63" s="1" customFormat="1" ht="22.9" customHeight="1">
      <c r="B95" s="33"/>
      <c r="C95" s="62" t="s">
        <v>207</v>
      </c>
      <c r="J95" s="116">
        <f>BK95</f>
        <v>0</v>
      </c>
      <c r="L95" s="33"/>
      <c r="M95" s="60"/>
      <c r="N95" s="51"/>
      <c r="O95" s="51"/>
      <c r="P95" s="117">
        <f>P96</f>
        <v>0</v>
      </c>
      <c r="Q95" s="51"/>
      <c r="R95" s="117">
        <f>R96</f>
        <v>0</v>
      </c>
      <c r="S95" s="51"/>
      <c r="T95" s="118">
        <f>T96</f>
        <v>0</v>
      </c>
      <c r="AT95" s="18" t="s">
        <v>73</v>
      </c>
      <c r="AU95" s="18" t="s">
        <v>176</v>
      </c>
      <c r="BK95" s="119">
        <f>BK96</f>
        <v>0</v>
      </c>
    </row>
    <row r="96" spans="2:63" s="11" customFormat="1" ht="25.9" customHeight="1">
      <c r="B96" s="120"/>
      <c r="D96" s="121" t="s">
        <v>73</v>
      </c>
      <c r="E96" s="122" t="s">
        <v>941</v>
      </c>
      <c r="F96" s="122" t="s">
        <v>941</v>
      </c>
      <c r="I96" s="123"/>
      <c r="J96" s="124">
        <f>BK96</f>
        <v>0</v>
      </c>
      <c r="L96" s="120"/>
      <c r="M96" s="125"/>
      <c r="P96" s="126">
        <f>P97+P107+P117</f>
        <v>0</v>
      </c>
      <c r="R96" s="126">
        <f>R97+R107+R117</f>
        <v>0</v>
      </c>
      <c r="T96" s="127">
        <f>T97+T107+T117</f>
        <v>0</v>
      </c>
      <c r="AR96" s="121" t="s">
        <v>83</v>
      </c>
      <c r="AT96" s="128" t="s">
        <v>73</v>
      </c>
      <c r="AU96" s="128" t="s">
        <v>74</v>
      </c>
      <c r="AY96" s="121" t="s">
        <v>210</v>
      </c>
      <c r="BK96" s="129">
        <f>BK97+BK107+BK117</f>
        <v>0</v>
      </c>
    </row>
    <row r="97" spans="2:63" s="11" customFormat="1" ht="22.9" customHeight="1">
      <c r="B97" s="120"/>
      <c r="D97" s="121" t="s">
        <v>73</v>
      </c>
      <c r="E97" s="130" t="s">
        <v>3634</v>
      </c>
      <c r="F97" s="130" t="s">
        <v>3885</v>
      </c>
      <c r="I97" s="123"/>
      <c r="J97" s="131">
        <f>BK97</f>
        <v>0</v>
      </c>
      <c r="L97" s="120"/>
      <c r="M97" s="125"/>
      <c r="P97" s="126">
        <f>SUM(P98:P106)</f>
        <v>0</v>
      </c>
      <c r="R97" s="126">
        <f>SUM(R98:R106)</f>
        <v>0</v>
      </c>
      <c r="T97" s="127">
        <f>SUM(T98:T106)</f>
        <v>0</v>
      </c>
      <c r="AR97" s="121" t="s">
        <v>83</v>
      </c>
      <c r="AT97" s="128" t="s">
        <v>73</v>
      </c>
      <c r="AU97" s="128" t="s">
        <v>81</v>
      </c>
      <c r="AY97" s="121" t="s">
        <v>210</v>
      </c>
      <c r="BK97" s="129">
        <f>SUM(BK98:BK106)</f>
        <v>0</v>
      </c>
    </row>
    <row r="98" spans="2:65" s="1" customFormat="1" ht="16.5" customHeight="1">
      <c r="B98" s="33"/>
      <c r="C98" s="177" t="s">
        <v>81</v>
      </c>
      <c r="D98" s="177" t="s">
        <v>424</v>
      </c>
      <c r="E98" s="178" t="s">
        <v>5535</v>
      </c>
      <c r="F98" s="179" t="s">
        <v>5536</v>
      </c>
      <c r="G98" s="180" t="s">
        <v>868</v>
      </c>
      <c r="H98" s="181">
        <v>6</v>
      </c>
      <c r="I98" s="182"/>
      <c r="J98" s="183">
        <f aca="true" t="shared" si="0" ref="J98:J106">ROUND(I98*H98,2)</f>
        <v>0</v>
      </c>
      <c r="K98" s="179" t="s">
        <v>19</v>
      </c>
      <c r="L98" s="184"/>
      <c r="M98" s="185" t="s">
        <v>19</v>
      </c>
      <c r="N98" s="186" t="s">
        <v>45</v>
      </c>
      <c r="P98" s="141">
        <f aca="true" t="shared" si="1" ref="P98:P106">O98*H98</f>
        <v>0</v>
      </c>
      <c r="Q98" s="141">
        <v>0</v>
      </c>
      <c r="R98" s="141">
        <f aca="true" t="shared" si="2" ref="R98:R106">Q98*H98</f>
        <v>0</v>
      </c>
      <c r="S98" s="141">
        <v>0</v>
      </c>
      <c r="T98" s="142">
        <f aca="true" t="shared" si="3" ref="T98:T106">S98*H98</f>
        <v>0</v>
      </c>
      <c r="AR98" s="143" t="s">
        <v>498</v>
      </c>
      <c r="AT98" s="143" t="s">
        <v>424</v>
      </c>
      <c r="AU98" s="143" t="s">
        <v>83</v>
      </c>
      <c r="AY98" s="18" t="s">
        <v>210</v>
      </c>
      <c r="BE98" s="144">
        <f aca="true" t="shared" si="4" ref="BE98:BE106">IF(N98="základní",J98,0)</f>
        <v>0</v>
      </c>
      <c r="BF98" s="144">
        <f aca="true" t="shared" si="5" ref="BF98:BF106">IF(N98="snížená",J98,0)</f>
        <v>0</v>
      </c>
      <c r="BG98" s="144">
        <f aca="true" t="shared" si="6" ref="BG98:BG106">IF(N98="zákl. přenesená",J98,0)</f>
        <v>0</v>
      </c>
      <c r="BH98" s="144">
        <f aca="true" t="shared" si="7" ref="BH98:BH106">IF(N98="sníž. přenesená",J98,0)</f>
        <v>0</v>
      </c>
      <c r="BI98" s="144">
        <f aca="true" t="shared" si="8" ref="BI98:BI106">IF(N98="nulová",J98,0)</f>
        <v>0</v>
      </c>
      <c r="BJ98" s="18" t="s">
        <v>81</v>
      </c>
      <c r="BK98" s="144">
        <f aca="true" t="shared" si="9" ref="BK98:BK106">ROUND(I98*H98,2)</f>
        <v>0</v>
      </c>
      <c r="BL98" s="18" t="s">
        <v>368</v>
      </c>
      <c r="BM98" s="143" t="s">
        <v>5537</v>
      </c>
    </row>
    <row r="99" spans="2:65" s="1" customFormat="1" ht="16.5" customHeight="1">
      <c r="B99" s="33"/>
      <c r="C99" s="177" t="s">
        <v>83</v>
      </c>
      <c r="D99" s="177" t="s">
        <v>424</v>
      </c>
      <c r="E99" s="178" t="s">
        <v>3678</v>
      </c>
      <c r="F99" s="179" t="s">
        <v>3679</v>
      </c>
      <c r="G99" s="180" t="s">
        <v>295</v>
      </c>
      <c r="H99" s="181">
        <v>1</v>
      </c>
      <c r="I99" s="182"/>
      <c r="J99" s="183">
        <f t="shared" si="0"/>
        <v>0</v>
      </c>
      <c r="K99" s="179" t="s">
        <v>19</v>
      </c>
      <c r="L99" s="184"/>
      <c r="M99" s="185" t="s">
        <v>19</v>
      </c>
      <c r="N99" s="186" t="s">
        <v>45</v>
      </c>
      <c r="P99" s="141">
        <f t="shared" si="1"/>
        <v>0</v>
      </c>
      <c r="Q99" s="141">
        <v>0</v>
      </c>
      <c r="R99" s="141">
        <f t="shared" si="2"/>
        <v>0</v>
      </c>
      <c r="S99" s="141">
        <v>0</v>
      </c>
      <c r="T99" s="142">
        <f t="shared" si="3"/>
        <v>0</v>
      </c>
      <c r="AR99" s="143" t="s">
        <v>498</v>
      </c>
      <c r="AT99" s="143" t="s">
        <v>424</v>
      </c>
      <c r="AU99" s="143" t="s">
        <v>83</v>
      </c>
      <c r="AY99" s="18" t="s">
        <v>210</v>
      </c>
      <c r="BE99" s="144">
        <f t="shared" si="4"/>
        <v>0</v>
      </c>
      <c r="BF99" s="144">
        <f t="shared" si="5"/>
        <v>0</v>
      </c>
      <c r="BG99" s="144">
        <f t="shared" si="6"/>
        <v>0</v>
      </c>
      <c r="BH99" s="144">
        <f t="shared" si="7"/>
        <v>0</v>
      </c>
      <c r="BI99" s="144">
        <f t="shared" si="8"/>
        <v>0</v>
      </c>
      <c r="BJ99" s="18" t="s">
        <v>81</v>
      </c>
      <c r="BK99" s="144">
        <f t="shared" si="9"/>
        <v>0</v>
      </c>
      <c r="BL99" s="18" t="s">
        <v>368</v>
      </c>
      <c r="BM99" s="143" t="s">
        <v>5538</v>
      </c>
    </row>
    <row r="100" spans="2:65" s="1" customFormat="1" ht="16.5" customHeight="1">
      <c r="B100" s="33"/>
      <c r="C100" s="177" t="s">
        <v>91</v>
      </c>
      <c r="D100" s="177" t="s">
        <v>424</v>
      </c>
      <c r="E100" s="178" t="s">
        <v>3684</v>
      </c>
      <c r="F100" s="179" t="s">
        <v>3685</v>
      </c>
      <c r="G100" s="180" t="s">
        <v>868</v>
      </c>
      <c r="H100" s="181">
        <v>3</v>
      </c>
      <c r="I100" s="182"/>
      <c r="J100" s="183">
        <f t="shared" si="0"/>
        <v>0</v>
      </c>
      <c r="K100" s="179" t="s">
        <v>19</v>
      </c>
      <c r="L100" s="184"/>
      <c r="M100" s="185" t="s">
        <v>19</v>
      </c>
      <c r="N100" s="186" t="s">
        <v>45</v>
      </c>
      <c r="P100" s="141">
        <f t="shared" si="1"/>
        <v>0</v>
      </c>
      <c r="Q100" s="141">
        <v>0</v>
      </c>
      <c r="R100" s="141">
        <f t="shared" si="2"/>
        <v>0</v>
      </c>
      <c r="S100" s="141">
        <v>0</v>
      </c>
      <c r="T100" s="142">
        <f t="shared" si="3"/>
        <v>0</v>
      </c>
      <c r="AR100" s="143" t="s">
        <v>498</v>
      </c>
      <c r="AT100" s="143" t="s">
        <v>424</v>
      </c>
      <c r="AU100" s="143" t="s">
        <v>83</v>
      </c>
      <c r="AY100" s="18" t="s">
        <v>210</v>
      </c>
      <c r="BE100" s="144">
        <f t="shared" si="4"/>
        <v>0</v>
      </c>
      <c r="BF100" s="144">
        <f t="shared" si="5"/>
        <v>0</v>
      </c>
      <c r="BG100" s="144">
        <f t="shared" si="6"/>
        <v>0</v>
      </c>
      <c r="BH100" s="144">
        <f t="shared" si="7"/>
        <v>0</v>
      </c>
      <c r="BI100" s="144">
        <f t="shared" si="8"/>
        <v>0</v>
      </c>
      <c r="BJ100" s="18" t="s">
        <v>81</v>
      </c>
      <c r="BK100" s="144">
        <f t="shared" si="9"/>
        <v>0</v>
      </c>
      <c r="BL100" s="18" t="s">
        <v>368</v>
      </c>
      <c r="BM100" s="143" t="s">
        <v>5539</v>
      </c>
    </row>
    <row r="101" spans="2:65" s="1" customFormat="1" ht="16.5" customHeight="1">
      <c r="B101" s="33"/>
      <c r="C101" s="177" t="s">
        <v>217</v>
      </c>
      <c r="D101" s="177" t="s">
        <v>424</v>
      </c>
      <c r="E101" s="178" t="s">
        <v>3687</v>
      </c>
      <c r="F101" s="179" t="s">
        <v>3688</v>
      </c>
      <c r="G101" s="180" t="s">
        <v>868</v>
      </c>
      <c r="H101" s="181">
        <v>3</v>
      </c>
      <c r="I101" s="182"/>
      <c r="J101" s="183">
        <f t="shared" si="0"/>
        <v>0</v>
      </c>
      <c r="K101" s="179" t="s">
        <v>19</v>
      </c>
      <c r="L101" s="184"/>
      <c r="M101" s="185" t="s">
        <v>19</v>
      </c>
      <c r="N101" s="186" t="s">
        <v>45</v>
      </c>
      <c r="P101" s="141">
        <f t="shared" si="1"/>
        <v>0</v>
      </c>
      <c r="Q101" s="141">
        <v>0</v>
      </c>
      <c r="R101" s="141">
        <f t="shared" si="2"/>
        <v>0</v>
      </c>
      <c r="S101" s="141">
        <v>0</v>
      </c>
      <c r="T101" s="142">
        <f t="shared" si="3"/>
        <v>0</v>
      </c>
      <c r="AR101" s="143" t="s">
        <v>498</v>
      </c>
      <c r="AT101" s="143" t="s">
        <v>424</v>
      </c>
      <c r="AU101" s="143" t="s">
        <v>83</v>
      </c>
      <c r="AY101" s="18" t="s">
        <v>210</v>
      </c>
      <c r="BE101" s="144">
        <f t="shared" si="4"/>
        <v>0</v>
      </c>
      <c r="BF101" s="144">
        <f t="shared" si="5"/>
        <v>0</v>
      </c>
      <c r="BG101" s="144">
        <f t="shared" si="6"/>
        <v>0</v>
      </c>
      <c r="BH101" s="144">
        <f t="shared" si="7"/>
        <v>0</v>
      </c>
      <c r="BI101" s="144">
        <f t="shared" si="8"/>
        <v>0</v>
      </c>
      <c r="BJ101" s="18" t="s">
        <v>81</v>
      </c>
      <c r="BK101" s="144">
        <f t="shared" si="9"/>
        <v>0</v>
      </c>
      <c r="BL101" s="18" t="s">
        <v>368</v>
      </c>
      <c r="BM101" s="143" t="s">
        <v>5540</v>
      </c>
    </row>
    <row r="102" spans="2:65" s="1" customFormat="1" ht="16.5" customHeight="1">
      <c r="B102" s="33"/>
      <c r="C102" s="177" t="s">
        <v>267</v>
      </c>
      <c r="D102" s="177" t="s">
        <v>424</v>
      </c>
      <c r="E102" s="178" t="s">
        <v>3693</v>
      </c>
      <c r="F102" s="179" t="s">
        <v>3694</v>
      </c>
      <c r="G102" s="180" t="s">
        <v>868</v>
      </c>
      <c r="H102" s="181">
        <v>40</v>
      </c>
      <c r="I102" s="182"/>
      <c r="J102" s="183">
        <f t="shared" si="0"/>
        <v>0</v>
      </c>
      <c r="K102" s="179" t="s">
        <v>19</v>
      </c>
      <c r="L102" s="184"/>
      <c r="M102" s="185" t="s">
        <v>19</v>
      </c>
      <c r="N102" s="186" t="s">
        <v>45</v>
      </c>
      <c r="P102" s="141">
        <f t="shared" si="1"/>
        <v>0</v>
      </c>
      <c r="Q102" s="141">
        <v>0</v>
      </c>
      <c r="R102" s="141">
        <f t="shared" si="2"/>
        <v>0</v>
      </c>
      <c r="S102" s="141">
        <v>0</v>
      </c>
      <c r="T102" s="142">
        <f t="shared" si="3"/>
        <v>0</v>
      </c>
      <c r="AR102" s="143" t="s">
        <v>498</v>
      </c>
      <c r="AT102" s="143" t="s">
        <v>424</v>
      </c>
      <c r="AU102" s="143" t="s">
        <v>83</v>
      </c>
      <c r="AY102" s="18" t="s">
        <v>210</v>
      </c>
      <c r="BE102" s="144">
        <f t="shared" si="4"/>
        <v>0</v>
      </c>
      <c r="BF102" s="144">
        <f t="shared" si="5"/>
        <v>0</v>
      </c>
      <c r="BG102" s="144">
        <f t="shared" si="6"/>
        <v>0</v>
      </c>
      <c r="BH102" s="144">
        <f t="shared" si="7"/>
        <v>0</v>
      </c>
      <c r="BI102" s="144">
        <f t="shared" si="8"/>
        <v>0</v>
      </c>
      <c r="BJ102" s="18" t="s">
        <v>81</v>
      </c>
      <c r="BK102" s="144">
        <f t="shared" si="9"/>
        <v>0</v>
      </c>
      <c r="BL102" s="18" t="s">
        <v>368</v>
      </c>
      <c r="BM102" s="143" t="s">
        <v>5541</v>
      </c>
    </row>
    <row r="103" spans="2:65" s="1" customFormat="1" ht="16.5" customHeight="1">
      <c r="B103" s="33"/>
      <c r="C103" s="177" t="s">
        <v>276</v>
      </c>
      <c r="D103" s="177" t="s">
        <v>424</v>
      </c>
      <c r="E103" s="178" t="s">
        <v>3696</v>
      </c>
      <c r="F103" s="179" t="s">
        <v>3697</v>
      </c>
      <c r="G103" s="180" t="s">
        <v>417</v>
      </c>
      <c r="H103" s="181">
        <v>15</v>
      </c>
      <c r="I103" s="182"/>
      <c r="J103" s="183">
        <f t="shared" si="0"/>
        <v>0</v>
      </c>
      <c r="K103" s="179" t="s">
        <v>19</v>
      </c>
      <c r="L103" s="184"/>
      <c r="M103" s="185" t="s">
        <v>19</v>
      </c>
      <c r="N103" s="186" t="s">
        <v>45</v>
      </c>
      <c r="P103" s="141">
        <f t="shared" si="1"/>
        <v>0</v>
      </c>
      <c r="Q103" s="141">
        <v>0</v>
      </c>
      <c r="R103" s="141">
        <f t="shared" si="2"/>
        <v>0</v>
      </c>
      <c r="S103" s="141">
        <v>0</v>
      </c>
      <c r="T103" s="142">
        <f t="shared" si="3"/>
        <v>0</v>
      </c>
      <c r="AR103" s="143" t="s">
        <v>498</v>
      </c>
      <c r="AT103" s="143" t="s">
        <v>424</v>
      </c>
      <c r="AU103" s="143" t="s">
        <v>83</v>
      </c>
      <c r="AY103" s="18" t="s">
        <v>210</v>
      </c>
      <c r="BE103" s="144">
        <f t="shared" si="4"/>
        <v>0</v>
      </c>
      <c r="BF103" s="144">
        <f t="shared" si="5"/>
        <v>0</v>
      </c>
      <c r="BG103" s="144">
        <f t="shared" si="6"/>
        <v>0</v>
      </c>
      <c r="BH103" s="144">
        <f t="shared" si="7"/>
        <v>0</v>
      </c>
      <c r="BI103" s="144">
        <f t="shared" si="8"/>
        <v>0</v>
      </c>
      <c r="BJ103" s="18" t="s">
        <v>81</v>
      </c>
      <c r="BK103" s="144">
        <f t="shared" si="9"/>
        <v>0</v>
      </c>
      <c r="BL103" s="18" t="s">
        <v>368</v>
      </c>
      <c r="BM103" s="143" t="s">
        <v>5542</v>
      </c>
    </row>
    <row r="104" spans="2:65" s="1" customFormat="1" ht="16.5" customHeight="1">
      <c r="B104" s="33"/>
      <c r="C104" s="177" t="s">
        <v>281</v>
      </c>
      <c r="D104" s="177" t="s">
        <v>424</v>
      </c>
      <c r="E104" s="178" t="s">
        <v>3699</v>
      </c>
      <c r="F104" s="179" t="s">
        <v>3700</v>
      </c>
      <c r="G104" s="180" t="s">
        <v>295</v>
      </c>
      <c r="H104" s="181">
        <v>1</v>
      </c>
      <c r="I104" s="182"/>
      <c r="J104" s="183">
        <f t="shared" si="0"/>
        <v>0</v>
      </c>
      <c r="K104" s="179" t="s">
        <v>19</v>
      </c>
      <c r="L104" s="184"/>
      <c r="M104" s="185" t="s">
        <v>19</v>
      </c>
      <c r="N104" s="186" t="s">
        <v>45</v>
      </c>
      <c r="P104" s="141">
        <f t="shared" si="1"/>
        <v>0</v>
      </c>
      <c r="Q104" s="141">
        <v>0</v>
      </c>
      <c r="R104" s="141">
        <f t="shared" si="2"/>
        <v>0</v>
      </c>
      <c r="S104" s="141">
        <v>0</v>
      </c>
      <c r="T104" s="142">
        <f t="shared" si="3"/>
        <v>0</v>
      </c>
      <c r="AR104" s="143" t="s">
        <v>498</v>
      </c>
      <c r="AT104" s="143" t="s">
        <v>424</v>
      </c>
      <c r="AU104" s="143" t="s">
        <v>83</v>
      </c>
      <c r="AY104" s="18" t="s">
        <v>210</v>
      </c>
      <c r="BE104" s="144">
        <f t="shared" si="4"/>
        <v>0</v>
      </c>
      <c r="BF104" s="144">
        <f t="shared" si="5"/>
        <v>0</v>
      </c>
      <c r="BG104" s="144">
        <f t="shared" si="6"/>
        <v>0</v>
      </c>
      <c r="BH104" s="144">
        <f t="shared" si="7"/>
        <v>0</v>
      </c>
      <c r="BI104" s="144">
        <f t="shared" si="8"/>
        <v>0</v>
      </c>
      <c r="BJ104" s="18" t="s">
        <v>81</v>
      </c>
      <c r="BK104" s="144">
        <f t="shared" si="9"/>
        <v>0</v>
      </c>
      <c r="BL104" s="18" t="s">
        <v>368</v>
      </c>
      <c r="BM104" s="143" t="s">
        <v>5543</v>
      </c>
    </row>
    <row r="105" spans="2:65" s="1" customFormat="1" ht="16.5" customHeight="1">
      <c r="B105" s="33"/>
      <c r="C105" s="177" t="s">
        <v>286</v>
      </c>
      <c r="D105" s="177" t="s">
        <v>424</v>
      </c>
      <c r="E105" s="178" t="s">
        <v>3708</v>
      </c>
      <c r="F105" s="179" t="s">
        <v>3709</v>
      </c>
      <c r="G105" s="180" t="s">
        <v>417</v>
      </c>
      <c r="H105" s="181">
        <v>24</v>
      </c>
      <c r="I105" s="182"/>
      <c r="J105" s="183">
        <f t="shared" si="0"/>
        <v>0</v>
      </c>
      <c r="K105" s="179" t="s">
        <v>19</v>
      </c>
      <c r="L105" s="184"/>
      <c r="M105" s="185" t="s">
        <v>19</v>
      </c>
      <c r="N105" s="186" t="s">
        <v>45</v>
      </c>
      <c r="P105" s="141">
        <f t="shared" si="1"/>
        <v>0</v>
      </c>
      <c r="Q105" s="141">
        <v>0</v>
      </c>
      <c r="R105" s="141">
        <f t="shared" si="2"/>
        <v>0</v>
      </c>
      <c r="S105" s="141">
        <v>0</v>
      </c>
      <c r="T105" s="142">
        <f t="shared" si="3"/>
        <v>0</v>
      </c>
      <c r="AR105" s="143" t="s">
        <v>498</v>
      </c>
      <c r="AT105" s="143" t="s">
        <v>424</v>
      </c>
      <c r="AU105" s="143" t="s">
        <v>83</v>
      </c>
      <c r="AY105" s="18" t="s">
        <v>210</v>
      </c>
      <c r="BE105" s="144">
        <f t="shared" si="4"/>
        <v>0</v>
      </c>
      <c r="BF105" s="144">
        <f t="shared" si="5"/>
        <v>0</v>
      </c>
      <c r="BG105" s="144">
        <f t="shared" si="6"/>
        <v>0</v>
      </c>
      <c r="BH105" s="144">
        <f t="shared" si="7"/>
        <v>0</v>
      </c>
      <c r="BI105" s="144">
        <f t="shared" si="8"/>
        <v>0</v>
      </c>
      <c r="BJ105" s="18" t="s">
        <v>81</v>
      </c>
      <c r="BK105" s="144">
        <f t="shared" si="9"/>
        <v>0</v>
      </c>
      <c r="BL105" s="18" t="s">
        <v>368</v>
      </c>
      <c r="BM105" s="143" t="s">
        <v>5544</v>
      </c>
    </row>
    <row r="106" spans="2:65" s="1" customFormat="1" ht="16.5" customHeight="1">
      <c r="B106" s="33"/>
      <c r="C106" s="177" t="s">
        <v>292</v>
      </c>
      <c r="D106" s="177" t="s">
        <v>424</v>
      </c>
      <c r="E106" s="178" t="s">
        <v>3711</v>
      </c>
      <c r="F106" s="179" t="s">
        <v>3712</v>
      </c>
      <c r="G106" s="180" t="s">
        <v>417</v>
      </c>
      <c r="H106" s="181">
        <v>125</v>
      </c>
      <c r="I106" s="182"/>
      <c r="J106" s="183">
        <f t="shared" si="0"/>
        <v>0</v>
      </c>
      <c r="K106" s="179" t="s">
        <v>19</v>
      </c>
      <c r="L106" s="184"/>
      <c r="M106" s="185" t="s">
        <v>19</v>
      </c>
      <c r="N106" s="186" t="s">
        <v>45</v>
      </c>
      <c r="P106" s="141">
        <f t="shared" si="1"/>
        <v>0</v>
      </c>
      <c r="Q106" s="141">
        <v>0</v>
      </c>
      <c r="R106" s="141">
        <f t="shared" si="2"/>
        <v>0</v>
      </c>
      <c r="S106" s="141">
        <v>0</v>
      </c>
      <c r="T106" s="142">
        <f t="shared" si="3"/>
        <v>0</v>
      </c>
      <c r="AR106" s="143" t="s">
        <v>498</v>
      </c>
      <c r="AT106" s="143" t="s">
        <v>424</v>
      </c>
      <c r="AU106" s="143" t="s">
        <v>83</v>
      </c>
      <c r="AY106" s="18" t="s">
        <v>210</v>
      </c>
      <c r="BE106" s="144">
        <f t="shared" si="4"/>
        <v>0</v>
      </c>
      <c r="BF106" s="144">
        <f t="shared" si="5"/>
        <v>0</v>
      </c>
      <c r="BG106" s="144">
        <f t="shared" si="6"/>
        <v>0</v>
      </c>
      <c r="BH106" s="144">
        <f t="shared" si="7"/>
        <v>0</v>
      </c>
      <c r="BI106" s="144">
        <f t="shared" si="8"/>
        <v>0</v>
      </c>
      <c r="BJ106" s="18" t="s">
        <v>81</v>
      </c>
      <c r="BK106" s="144">
        <f t="shared" si="9"/>
        <v>0</v>
      </c>
      <c r="BL106" s="18" t="s">
        <v>368</v>
      </c>
      <c r="BM106" s="143" t="s">
        <v>5545</v>
      </c>
    </row>
    <row r="107" spans="2:63" s="11" customFormat="1" ht="22.9" customHeight="1">
      <c r="B107" s="120"/>
      <c r="D107" s="121" t="s">
        <v>73</v>
      </c>
      <c r="E107" s="130" t="s">
        <v>3646</v>
      </c>
      <c r="F107" s="130" t="s">
        <v>2252</v>
      </c>
      <c r="I107" s="123"/>
      <c r="J107" s="131">
        <f>BK107</f>
        <v>0</v>
      </c>
      <c r="L107" s="120"/>
      <c r="M107" s="125"/>
      <c r="P107" s="126">
        <f>SUM(P108:P116)</f>
        <v>0</v>
      </c>
      <c r="R107" s="126">
        <f>SUM(R108:R116)</f>
        <v>0</v>
      </c>
      <c r="T107" s="127">
        <f>SUM(T108:T116)</f>
        <v>0</v>
      </c>
      <c r="AR107" s="121" t="s">
        <v>83</v>
      </c>
      <c r="AT107" s="128" t="s">
        <v>73</v>
      </c>
      <c r="AU107" s="128" t="s">
        <v>81</v>
      </c>
      <c r="AY107" s="121" t="s">
        <v>210</v>
      </c>
      <c r="BK107" s="129">
        <f>SUM(BK108:BK116)</f>
        <v>0</v>
      </c>
    </row>
    <row r="108" spans="2:65" s="1" customFormat="1" ht="16.5" customHeight="1">
      <c r="B108" s="33"/>
      <c r="C108" s="177" t="s">
        <v>299</v>
      </c>
      <c r="D108" s="177" t="s">
        <v>424</v>
      </c>
      <c r="E108" s="178" t="s">
        <v>3815</v>
      </c>
      <c r="F108" s="179" t="s">
        <v>3816</v>
      </c>
      <c r="G108" s="180" t="s">
        <v>417</v>
      </c>
      <c r="H108" s="181">
        <v>65</v>
      </c>
      <c r="I108" s="182"/>
      <c r="J108" s="183">
        <f aca="true" t="shared" si="10" ref="J108:J116">ROUND(I108*H108,2)</f>
        <v>0</v>
      </c>
      <c r="K108" s="179" t="s">
        <v>19</v>
      </c>
      <c r="L108" s="184"/>
      <c r="M108" s="185" t="s">
        <v>19</v>
      </c>
      <c r="N108" s="186" t="s">
        <v>45</v>
      </c>
      <c r="P108" s="141">
        <f aca="true" t="shared" si="11" ref="P108:P116">O108*H108</f>
        <v>0</v>
      </c>
      <c r="Q108" s="141">
        <v>0</v>
      </c>
      <c r="R108" s="141">
        <f aca="true" t="shared" si="12" ref="R108:R116">Q108*H108</f>
        <v>0</v>
      </c>
      <c r="S108" s="141">
        <v>0</v>
      </c>
      <c r="T108" s="142">
        <f aca="true" t="shared" si="13" ref="T108:T116">S108*H108</f>
        <v>0</v>
      </c>
      <c r="AR108" s="143" t="s">
        <v>498</v>
      </c>
      <c r="AT108" s="143" t="s">
        <v>424</v>
      </c>
      <c r="AU108" s="143" t="s">
        <v>83</v>
      </c>
      <c r="AY108" s="18" t="s">
        <v>210</v>
      </c>
      <c r="BE108" s="144">
        <f aca="true" t="shared" si="14" ref="BE108:BE116">IF(N108="základní",J108,0)</f>
        <v>0</v>
      </c>
      <c r="BF108" s="144">
        <f aca="true" t="shared" si="15" ref="BF108:BF116">IF(N108="snížená",J108,0)</f>
        <v>0</v>
      </c>
      <c r="BG108" s="144">
        <f aca="true" t="shared" si="16" ref="BG108:BG116">IF(N108="zákl. přenesená",J108,0)</f>
        <v>0</v>
      </c>
      <c r="BH108" s="144">
        <f aca="true" t="shared" si="17" ref="BH108:BH116">IF(N108="sníž. přenesená",J108,0)</f>
        <v>0</v>
      </c>
      <c r="BI108" s="144">
        <f aca="true" t="shared" si="18" ref="BI108:BI116">IF(N108="nulová",J108,0)</f>
        <v>0</v>
      </c>
      <c r="BJ108" s="18" t="s">
        <v>81</v>
      </c>
      <c r="BK108" s="144">
        <f aca="true" t="shared" si="19" ref="BK108:BK116">ROUND(I108*H108,2)</f>
        <v>0</v>
      </c>
      <c r="BL108" s="18" t="s">
        <v>368</v>
      </c>
      <c r="BM108" s="143" t="s">
        <v>5546</v>
      </c>
    </row>
    <row r="109" spans="2:65" s="1" customFormat="1" ht="16.5" customHeight="1">
      <c r="B109" s="33"/>
      <c r="C109" s="177" t="s">
        <v>307</v>
      </c>
      <c r="D109" s="177" t="s">
        <v>424</v>
      </c>
      <c r="E109" s="178" t="s">
        <v>3821</v>
      </c>
      <c r="F109" s="179" t="s">
        <v>3822</v>
      </c>
      <c r="G109" s="180" t="s">
        <v>417</v>
      </c>
      <c r="H109" s="181">
        <v>65</v>
      </c>
      <c r="I109" s="182"/>
      <c r="J109" s="183">
        <f t="shared" si="10"/>
        <v>0</v>
      </c>
      <c r="K109" s="179" t="s">
        <v>19</v>
      </c>
      <c r="L109" s="184"/>
      <c r="M109" s="185" t="s">
        <v>19</v>
      </c>
      <c r="N109" s="186" t="s">
        <v>45</v>
      </c>
      <c r="P109" s="141">
        <f t="shared" si="11"/>
        <v>0</v>
      </c>
      <c r="Q109" s="141">
        <v>0</v>
      </c>
      <c r="R109" s="141">
        <f t="shared" si="12"/>
        <v>0</v>
      </c>
      <c r="S109" s="141">
        <v>0</v>
      </c>
      <c r="T109" s="142">
        <f t="shared" si="13"/>
        <v>0</v>
      </c>
      <c r="AR109" s="143" t="s">
        <v>498</v>
      </c>
      <c r="AT109" s="143" t="s">
        <v>424</v>
      </c>
      <c r="AU109" s="143" t="s">
        <v>83</v>
      </c>
      <c r="AY109" s="18" t="s">
        <v>210</v>
      </c>
      <c r="BE109" s="144">
        <f t="shared" si="14"/>
        <v>0</v>
      </c>
      <c r="BF109" s="144">
        <f t="shared" si="15"/>
        <v>0</v>
      </c>
      <c r="BG109" s="144">
        <f t="shared" si="16"/>
        <v>0</v>
      </c>
      <c r="BH109" s="144">
        <f t="shared" si="17"/>
        <v>0</v>
      </c>
      <c r="BI109" s="144">
        <f t="shared" si="18"/>
        <v>0</v>
      </c>
      <c r="BJ109" s="18" t="s">
        <v>81</v>
      </c>
      <c r="BK109" s="144">
        <f t="shared" si="19"/>
        <v>0</v>
      </c>
      <c r="BL109" s="18" t="s">
        <v>368</v>
      </c>
      <c r="BM109" s="143" t="s">
        <v>5547</v>
      </c>
    </row>
    <row r="110" spans="2:65" s="1" customFormat="1" ht="16.5" customHeight="1">
      <c r="B110" s="33"/>
      <c r="C110" s="177" t="s">
        <v>314</v>
      </c>
      <c r="D110" s="177" t="s">
        <v>424</v>
      </c>
      <c r="E110" s="178" t="s">
        <v>3827</v>
      </c>
      <c r="F110" s="179" t="s">
        <v>3828</v>
      </c>
      <c r="G110" s="180" t="s">
        <v>868</v>
      </c>
      <c r="H110" s="181">
        <v>4</v>
      </c>
      <c r="I110" s="182"/>
      <c r="J110" s="183">
        <f t="shared" si="10"/>
        <v>0</v>
      </c>
      <c r="K110" s="179" t="s">
        <v>19</v>
      </c>
      <c r="L110" s="184"/>
      <c r="M110" s="185" t="s">
        <v>19</v>
      </c>
      <c r="N110" s="186" t="s">
        <v>45</v>
      </c>
      <c r="P110" s="141">
        <f t="shared" si="11"/>
        <v>0</v>
      </c>
      <c r="Q110" s="141">
        <v>0</v>
      </c>
      <c r="R110" s="141">
        <f t="shared" si="12"/>
        <v>0</v>
      </c>
      <c r="S110" s="141">
        <v>0</v>
      </c>
      <c r="T110" s="142">
        <f t="shared" si="13"/>
        <v>0</v>
      </c>
      <c r="AR110" s="143" t="s">
        <v>498</v>
      </c>
      <c r="AT110" s="143" t="s">
        <v>424</v>
      </c>
      <c r="AU110" s="143" t="s">
        <v>83</v>
      </c>
      <c r="AY110" s="18" t="s">
        <v>210</v>
      </c>
      <c r="BE110" s="144">
        <f t="shared" si="14"/>
        <v>0</v>
      </c>
      <c r="BF110" s="144">
        <f t="shared" si="15"/>
        <v>0</v>
      </c>
      <c r="BG110" s="144">
        <f t="shared" si="16"/>
        <v>0</v>
      </c>
      <c r="BH110" s="144">
        <f t="shared" si="17"/>
        <v>0</v>
      </c>
      <c r="BI110" s="144">
        <f t="shared" si="18"/>
        <v>0</v>
      </c>
      <c r="BJ110" s="18" t="s">
        <v>81</v>
      </c>
      <c r="BK110" s="144">
        <f t="shared" si="19"/>
        <v>0</v>
      </c>
      <c r="BL110" s="18" t="s">
        <v>368</v>
      </c>
      <c r="BM110" s="143" t="s">
        <v>5548</v>
      </c>
    </row>
    <row r="111" spans="2:65" s="1" customFormat="1" ht="16.5" customHeight="1">
      <c r="B111" s="33"/>
      <c r="C111" s="177" t="s">
        <v>332</v>
      </c>
      <c r="D111" s="177" t="s">
        <v>424</v>
      </c>
      <c r="E111" s="178" t="s">
        <v>5549</v>
      </c>
      <c r="F111" s="179" t="s">
        <v>3834</v>
      </c>
      <c r="G111" s="180" t="s">
        <v>295</v>
      </c>
      <c r="H111" s="181">
        <v>1</v>
      </c>
      <c r="I111" s="182"/>
      <c r="J111" s="183">
        <f t="shared" si="10"/>
        <v>0</v>
      </c>
      <c r="K111" s="179" t="s">
        <v>19</v>
      </c>
      <c r="L111" s="184"/>
      <c r="M111" s="185" t="s">
        <v>19</v>
      </c>
      <c r="N111" s="186" t="s">
        <v>45</v>
      </c>
      <c r="P111" s="141">
        <f t="shared" si="11"/>
        <v>0</v>
      </c>
      <c r="Q111" s="141">
        <v>0</v>
      </c>
      <c r="R111" s="141">
        <f t="shared" si="12"/>
        <v>0</v>
      </c>
      <c r="S111" s="141">
        <v>0</v>
      </c>
      <c r="T111" s="142">
        <f t="shared" si="13"/>
        <v>0</v>
      </c>
      <c r="AR111" s="143" t="s">
        <v>498</v>
      </c>
      <c r="AT111" s="143" t="s">
        <v>424</v>
      </c>
      <c r="AU111" s="143" t="s">
        <v>83</v>
      </c>
      <c r="AY111" s="18" t="s">
        <v>210</v>
      </c>
      <c r="BE111" s="144">
        <f t="shared" si="14"/>
        <v>0</v>
      </c>
      <c r="BF111" s="144">
        <f t="shared" si="15"/>
        <v>0</v>
      </c>
      <c r="BG111" s="144">
        <f t="shared" si="16"/>
        <v>0</v>
      </c>
      <c r="BH111" s="144">
        <f t="shared" si="17"/>
        <v>0</v>
      </c>
      <c r="BI111" s="144">
        <f t="shared" si="18"/>
        <v>0</v>
      </c>
      <c r="BJ111" s="18" t="s">
        <v>81</v>
      </c>
      <c r="BK111" s="144">
        <f t="shared" si="19"/>
        <v>0</v>
      </c>
      <c r="BL111" s="18" t="s">
        <v>368</v>
      </c>
      <c r="BM111" s="143" t="s">
        <v>5550</v>
      </c>
    </row>
    <row r="112" spans="2:65" s="1" customFormat="1" ht="16.5" customHeight="1">
      <c r="B112" s="33"/>
      <c r="C112" s="177" t="s">
        <v>349</v>
      </c>
      <c r="D112" s="177" t="s">
        <v>424</v>
      </c>
      <c r="E112" s="178" t="s">
        <v>3840</v>
      </c>
      <c r="F112" s="179" t="s">
        <v>3841</v>
      </c>
      <c r="G112" s="180" t="s">
        <v>3838</v>
      </c>
      <c r="H112" s="181">
        <v>3</v>
      </c>
      <c r="I112" s="182"/>
      <c r="J112" s="183">
        <f t="shared" si="10"/>
        <v>0</v>
      </c>
      <c r="K112" s="179" t="s">
        <v>19</v>
      </c>
      <c r="L112" s="184"/>
      <c r="M112" s="185" t="s">
        <v>19</v>
      </c>
      <c r="N112" s="186" t="s">
        <v>45</v>
      </c>
      <c r="P112" s="141">
        <f t="shared" si="11"/>
        <v>0</v>
      </c>
      <c r="Q112" s="141">
        <v>0</v>
      </c>
      <c r="R112" s="141">
        <f t="shared" si="12"/>
        <v>0</v>
      </c>
      <c r="S112" s="141">
        <v>0</v>
      </c>
      <c r="T112" s="142">
        <f t="shared" si="13"/>
        <v>0</v>
      </c>
      <c r="AR112" s="143" t="s">
        <v>498</v>
      </c>
      <c r="AT112" s="143" t="s">
        <v>424</v>
      </c>
      <c r="AU112" s="143" t="s">
        <v>83</v>
      </c>
      <c r="AY112" s="18" t="s">
        <v>210</v>
      </c>
      <c r="BE112" s="144">
        <f t="shared" si="14"/>
        <v>0</v>
      </c>
      <c r="BF112" s="144">
        <f t="shared" si="15"/>
        <v>0</v>
      </c>
      <c r="BG112" s="144">
        <f t="shared" si="16"/>
        <v>0</v>
      </c>
      <c r="BH112" s="144">
        <f t="shared" si="17"/>
        <v>0</v>
      </c>
      <c r="BI112" s="144">
        <f t="shared" si="18"/>
        <v>0</v>
      </c>
      <c r="BJ112" s="18" t="s">
        <v>81</v>
      </c>
      <c r="BK112" s="144">
        <f t="shared" si="19"/>
        <v>0</v>
      </c>
      <c r="BL112" s="18" t="s">
        <v>368</v>
      </c>
      <c r="BM112" s="143" t="s">
        <v>5551</v>
      </c>
    </row>
    <row r="113" spans="2:65" s="1" customFormat="1" ht="16.5" customHeight="1">
      <c r="B113" s="33"/>
      <c r="C113" s="177" t="s">
        <v>8</v>
      </c>
      <c r="D113" s="177" t="s">
        <v>424</v>
      </c>
      <c r="E113" s="178" t="s">
        <v>5552</v>
      </c>
      <c r="F113" s="179" t="s">
        <v>3844</v>
      </c>
      <c r="G113" s="180" t="s">
        <v>295</v>
      </c>
      <c r="H113" s="181">
        <v>1</v>
      </c>
      <c r="I113" s="182"/>
      <c r="J113" s="183">
        <f t="shared" si="10"/>
        <v>0</v>
      </c>
      <c r="K113" s="179" t="s">
        <v>19</v>
      </c>
      <c r="L113" s="184"/>
      <c r="M113" s="185" t="s">
        <v>19</v>
      </c>
      <c r="N113" s="186" t="s">
        <v>45</v>
      </c>
      <c r="P113" s="141">
        <f t="shared" si="11"/>
        <v>0</v>
      </c>
      <c r="Q113" s="141">
        <v>0</v>
      </c>
      <c r="R113" s="141">
        <f t="shared" si="12"/>
        <v>0</v>
      </c>
      <c r="S113" s="141">
        <v>0</v>
      </c>
      <c r="T113" s="142">
        <f t="shared" si="13"/>
        <v>0</v>
      </c>
      <c r="AR113" s="143" t="s">
        <v>498</v>
      </c>
      <c r="AT113" s="143" t="s">
        <v>424</v>
      </c>
      <c r="AU113" s="143" t="s">
        <v>83</v>
      </c>
      <c r="AY113" s="18" t="s">
        <v>210</v>
      </c>
      <c r="BE113" s="144">
        <f t="shared" si="14"/>
        <v>0</v>
      </c>
      <c r="BF113" s="144">
        <f t="shared" si="15"/>
        <v>0</v>
      </c>
      <c r="BG113" s="144">
        <f t="shared" si="16"/>
        <v>0</v>
      </c>
      <c r="BH113" s="144">
        <f t="shared" si="17"/>
        <v>0</v>
      </c>
      <c r="BI113" s="144">
        <f t="shared" si="18"/>
        <v>0</v>
      </c>
      <c r="BJ113" s="18" t="s">
        <v>81</v>
      </c>
      <c r="BK113" s="144">
        <f t="shared" si="19"/>
        <v>0</v>
      </c>
      <c r="BL113" s="18" t="s">
        <v>368</v>
      </c>
      <c r="BM113" s="143" t="s">
        <v>5553</v>
      </c>
    </row>
    <row r="114" spans="2:65" s="1" customFormat="1" ht="16.5" customHeight="1">
      <c r="B114" s="33"/>
      <c r="C114" s="177" t="s">
        <v>368</v>
      </c>
      <c r="D114" s="177" t="s">
        <v>424</v>
      </c>
      <c r="E114" s="178" t="s">
        <v>5554</v>
      </c>
      <c r="F114" s="179" t="s">
        <v>3970</v>
      </c>
      <c r="G114" s="180" t="s">
        <v>2180</v>
      </c>
      <c r="H114" s="199"/>
      <c r="I114" s="182"/>
      <c r="J114" s="183">
        <f t="shared" si="10"/>
        <v>0</v>
      </c>
      <c r="K114" s="179" t="s">
        <v>19</v>
      </c>
      <c r="L114" s="184"/>
      <c r="M114" s="185" t="s">
        <v>19</v>
      </c>
      <c r="N114" s="186" t="s">
        <v>45</v>
      </c>
      <c r="P114" s="141">
        <f t="shared" si="11"/>
        <v>0</v>
      </c>
      <c r="Q114" s="141">
        <v>0</v>
      </c>
      <c r="R114" s="141">
        <f t="shared" si="12"/>
        <v>0</v>
      </c>
      <c r="S114" s="141">
        <v>0</v>
      </c>
      <c r="T114" s="142">
        <f t="shared" si="13"/>
        <v>0</v>
      </c>
      <c r="AR114" s="143" t="s">
        <v>498</v>
      </c>
      <c r="AT114" s="143" t="s">
        <v>424</v>
      </c>
      <c r="AU114" s="143" t="s">
        <v>83</v>
      </c>
      <c r="AY114" s="18" t="s">
        <v>210</v>
      </c>
      <c r="BE114" s="144">
        <f t="shared" si="14"/>
        <v>0</v>
      </c>
      <c r="BF114" s="144">
        <f t="shared" si="15"/>
        <v>0</v>
      </c>
      <c r="BG114" s="144">
        <f t="shared" si="16"/>
        <v>0</v>
      </c>
      <c r="BH114" s="144">
        <f t="shared" si="17"/>
        <v>0</v>
      </c>
      <c r="BI114" s="144">
        <f t="shared" si="18"/>
        <v>0</v>
      </c>
      <c r="BJ114" s="18" t="s">
        <v>81</v>
      </c>
      <c r="BK114" s="144">
        <f t="shared" si="19"/>
        <v>0</v>
      </c>
      <c r="BL114" s="18" t="s">
        <v>368</v>
      </c>
      <c r="BM114" s="143" t="s">
        <v>5555</v>
      </c>
    </row>
    <row r="115" spans="2:65" s="1" customFormat="1" ht="16.5" customHeight="1">
      <c r="B115" s="33"/>
      <c r="C115" s="177" t="s">
        <v>374</v>
      </c>
      <c r="D115" s="177" t="s">
        <v>424</v>
      </c>
      <c r="E115" s="178" t="s">
        <v>5556</v>
      </c>
      <c r="F115" s="179" t="s">
        <v>3973</v>
      </c>
      <c r="G115" s="180" t="s">
        <v>2180</v>
      </c>
      <c r="H115" s="199"/>
      <c r="I115" s="182"/>
      <c r="J115" s="183">
        <f t="shared" si="10"/>
        <v>0</v>
      </c>
      <c r="K115" s="179" t="s">
        <v>19</v>
      </c>
      <c r="L115" s="184"/>
      <c r="M115" s="185" t="s">
        <v>19</v>
      </c>
      <c r="N115" s="186" t="s">
        <v>45</v>
      </c>
      <c r="P115" s="141">
        <f t="shared" si="11"/>
        <v>0</v>
      </c>
      <c r="Q115" s="141">
        <v>0</v>
      </c>
      <c r="R115" s="141">
        <f t="shared" si="12"/>
        <v>0</v>
      </c>
      <c r="S115" s="141">
        <v>0</v>
      </c>
      <c r="T115" s="142">
        <f t="shared" si="13"/>
        <v>0</v>
      </c>
      <c r="AR115" s="143" t="s">
        <v>498</v>
      </c>
      <c r="AT115" s="143" t="s">
        <v>424</v>
      </c>
      <c r="AU115" s="143" t="s">
        <v>83</v>
      </c>
      <c r="AY115" s="18" t="s">
        <v>210</v>
      </c>
      <c r="BE115" s="144">
        <f t="shared" si="14"/>
        <v>0</v>
      </c>
      <c r="BF115" s="144">
        <f t="shared" si="15"/>
        <v>0</v>
      </c>
      <c r="BG115" s="144">
        <f t="shared" si="16"/>
        <v>0</v>
      </c>
      <c r="BH115" s="144">
        <f t="shared" si="17"/>
        <v>0</v>
      </c>
      <c r="BI115" s="144">
        <f t="shared" si="18"/>
        <v>0</v>
      </c>
      <c r="BJ115" s="18" t="s">
        <v>81</v>
      </c>
      <c r="BK115" s="144">
        <f t="shared" si="19"/>
        <v>0</v>
      </c>
      <c r="BL115" s="18" t="s">
        <v>368</v>
      </c>
      <c r="BM115" s="143" t="s">
        <v>5557</v>
      </c>
    </row>
    <row r="116" spans="2:65" s="1" customFormat="1" ht="16.5" customHeight="1">
      <c r="B116" s="33"/>
      <c r="C116" s="177" t="s">
        <v>386</v>
      </c>
      <c r="D116" s="177" t="s">
        <v>424</v>
      </c>
      <c r="E116" s="178" t="s">
        <v>5558</v>
      </c>
      <c r="F116" s="179" t="s">
        <v>3856</v>
      </c>
      <c r="G116" s="180" t="s">
        <v>2180</v>
      </c>
      <c r="H116" s="199"/>
      <c r="I116" s="182"/>
      <c r="J116" s="183">
        <f t="shared" si="10"/>
        <v>0</v>
      </c>
      <c r="K116" s="179" t="s">
        <v>19</v>
      </c>
      <c r="L116" s="184"/>
      <c r="M116" s="185" t="s">
        <v>19</v>
      </c>
      <c r="N116" s="186" t="s">
        <v>45</v>
      </c>
      <c r="P116" s="141">
        <f t="shared" si="11"/>
        <v>0</v>
      </c>
      <c r="Q116" s="141">
        <v>0</v>
      </c>
      <c r="R116" s="141">
        <f t="shared" si="12"/>
        <v>0</v>
      </c>
      <c r="S116" s="141">
        <v>0</v>
      </c>
      <c r="T116" s="142">
        <f t="shared" si="13"/>
        <v>0</v>
      </c>
      <c r="AR116" s="143" t="s">
        <v>498</v>
      </c>
      <c r="AT116" s="143" t="s">
        <v>424</v>
      </c>
      <c r="AU116" s="143" t="s">
        <v>83</v>
      </c>
      <c r="AY116" s="18" t="s">
        <v>210</v>
      </c>
      <c r="BE116" s="144">
        <f t="shared" si="14"/>
        <v>0</v>
      </c>
      <c r="BF116" s="144">
        <f t="shared" si="15"/>
        <v>0</v>
      </c>
      <c r="BG116" s="144">
        <f t="shared" si="16"/>
        <v>0</v>
      </c>
      <c r="BH116" s="144">
        <f t="shared" si="17"/>
        <v>0</v>
      </c>
      <c r="BI116" s="144">
        <f t="shared" si="18"/>
        <v>0</v>
      </c>
      <c r="BJ116" s="18" t="s">
        <v>81</v>
      </c>
      <c r="BK116" s="144">
        <f t="shared" si="19"/>
        <v>0</v>
      </c>
      <c r="BL116" s="18" t="s">
        <v>368</v>
      </c>
      <c r="BM116" s="143" t="s">
        <v>5559</v>
      </c>
    </row>
    <row r="117" spans="2:63" s="11" customFormat="1" ht="22.9" customHeight="1">
      <c r="B117" s="120"/>
      <c r="D117" s="121" t="s">
        <v>73</v>
      </c>
      <c r="E117" s="130" t="s">
        <v>3801</v>
      </c>
      <c r="F117" s="130" t="s">
        <v>5560</v>
      </c>
      <c r="I117" s="123"/>
      <c r="J117" s="131">
        <f>BK117</f>
        <v>0</v>
      </c>
      <c r="L117" s="120"/>
      <c r="M117" s="125"/>
      <c r="P117" s="126">
        <f>SUM(P118:P123)</f>
        <v>0</v>
      </c>
      <c r="R117" s="126">
        <f>SUM(R118:R123)</f>
        <v>0</v>
      </c>
      <c r="T117" s="127">
        <f>SUM(T118:T123)</f>
        <v>0</v>
      </c>
      <c r="AR117" s="121" t="s">
        <v>83</v>
      </c>
      <c r="AT117" s="128" t="s">
        <v>73</v>
      </c>
      <c r="AU117" s="128" t="s">
        <v>81</v>
      </c>
      <c r="AY117" s="121" t="s">
        <v>210</v>
      </c>
      <c r="BK117" s="129">
        <f>SUM(BK118:BK123)</f>
        <v>0</v>
      </c>
    </row>
    <row r="118" spans="2:65" s="1" customFormat="1" ht="16.5" customHeight="1">
      <c r="B118" s="33"/>
      <c r="C118" s="177" t="s">
        <v>399</v>
      </c>
      <c r="D118" s="177" t="s">
        <v>424</v>
      </c>
      <c r="E118" s="178" t="s">
        <v>5561</v>
      </c>
      <c r="F118" s="179" t="s">
        <v>3860</v>
      </c>
      <c r="G118" s="180" t="s">
        <v>2180</v>
      </c>
      <c r="H118" s="199"/>
      <c r="I118" s="182"/>
      <c r="J118" s="183">
        <f aca="true" t="shared" si="20" ref="J118:J123">ROUND(I118*H118,2)</f>
        <v>0</v>
      </c>
      <c r="K118" s="179" t="s">
        <v>19</v>
      </c>
      <c r="L118" s="184"/>
      <c r="M118" s="185" t="s">
        <v>19</v>
      </c>
      <c r="N118" s="186" t="s">
        <v>45</v>
      </c>
      <c r="P118" s="141">
        <f aca="true" t="shared" si="21" ref="P118:P123">O118*H118</f>
        <v>0</v>
      </c>
      <c r="Q118" s="141">
        <v>0</v>
      </c>
      <c r="R118" s="141">
        <f aca="true" t="shared" si="22" ref="R118:R123">Q118*H118</f>
        <v>0</v>
      </c>
      <c r="S118" s="141">
        <v>0</v>
      </c>
      <c r="T118" s="142">
        <f aca="true" t="shared" si="23" ref="T118:T123">S118*H118</f>
        <v>0</v>
      </c>
      <c r="AR118" s="143" t="s">
        <v>498</v>
      </c>
      <c r="AT118" s="143" t="s">
        <v>424</v>
      </c>
      <c r="AU118" s="143" t="s">
        <v>83</v>
      </c>
      <c r="AY118" s="18" t="s">
        <v>210</v>
      </c>
      <c r="BE118" s="144">
        <f aca="true" t="shared" si="24" ref="BE118:BE123">IF(N118="základní",J118,0)</f>
        <v>0</v>
      </c>
      <c r="BF118" s="144">
        <f aca="true" t="shared" si="25" ref="BF118:BF123">IF(N118="snížená",J118,0)</f>
        <v>0</v>
      </c>
      <c r="BG118" s="144">
        <f aca="true" t="shared" si="26" ref="BG118:BG123">IF(N118="zákl. přenesená",J118,0)</f>
        <v>0</v>
      </c>
      <c r="BH118" s="144">
        <f aca="true" t="shared" si="27" ref="BH118:BH123">IF(N118="sníž. přenesená",J118,0)</f>
        <v>0</v>
      </c>
      <c r="BI118" s="144">
        <f aca="true" t="shared" si="28" ref="BI118:BI123">IF(N118="nulová",J118,0)</f>
        <v>0</v>
      </c>
      <c r="BJ118" s="18" t="s">
        <v>81</v>
      </c>
      <c r="BK118" s="144">
        <f aca="true" t="shared" si="29" ref="BK118:BK123">ROUND(I118*H118,2)</f>
        <v>0</v>
      </c>
      <c r="BL118" s="18" t="s">
        <v>368</v>
      </c>
      <c r="BM118" s="143" t="s">
        <v>5562</v>
      </c>
    </row>
    <row r="119" spans="2:65" s="1" customFormat="1" ht="16.5" customHeight="1">
      <c r="B119" s="33"/>
      <c r="C119" s="177" t="s">
        <v>406</v>
      </c>
      <c r="D119" s="177" t="s">
        <v>424</v>
      </c>
      <c r="E119" s="178" t="s">
        <v>5563</v>
      </c>
      <c r="F119" s="179" t="s">
        <v>3863</v>
      </c>
      <c r="G119" s="180" t="s">
        <v>2180</v>
      </c>
      <c r="H119" s="199"/>
      <c r="I119" s="182"/>
      <c r="J119" s="183">
        <f t="shared" si="20"/>
        <v>0</v>
      </c>
      <c r="K119" s="179" t="s">
        <v>19</v>
      </c>
      <c r="L119" s="184"/>
      <c r="M119" s="185" t="s">
        <v>19</v>
      </c>
      <c r="N119" s="186" t="s">
        <v>45</v>
      </c>
      <c r="P119" s="141">
        <f t="shared" si="21"/>
        <v>0</v>
      </c>
      <c r="Q119" s="141">
        <v>0</v>
      </c>
      <c r="R119" s="141">
        <f t="shared" si="22"/>
        <v>0</v>
      </c>
      <c r="S119" s="141">
        <v>0</v>
      </c>
      <c r="T119" s="142">
        <f t="shared" si="23"/>
        <v>0</v>
      </c>
      <c r="AR119" s="143" t="s">
        <v>498</v>
      </c>
      <c r="AT119" s="143" t="s">
        <v>424</v>
      </c>
      <c r="AU119" s="143" t="s">
        <v>83</v>
      </c>
      <c r="AY119" s="18" t="s">
        <v>210</v>
      </c>
      <c r="BE119" s="144">
        <f t="shared" si="24"/>
        <v>0</v>
      </c>
      <c r="BF119" s="144">
        <f t="shared" si="25"/>
        <v>0</v>
      </c>
      <c r="BG119" s="144">
        <f t="shared" si="26"/>
        <v>0</v>
      </c>
      <c r="BH119" s="144">
        <f t="shared" si="27"/>
        <v>0</v>
      </c>
      <c r="BI119" s="144">
        <f t="shared" si="28"/>
        <v>0</v>
      </c>
      <c r="BJ119" s="18" t="s">
        <v>81</v>
      </c>
      <c r="BK119" s="144">
        <f t="shared" si="29"/>
        <v>0</v>
      </c>
      <c r="BL119" s="18" t="s">
        <v>368</v>
      </c>
      <c r="BM119" s="143" t="s">
        <v>5564</v>
      </c>
    </row>
    <row r="120" spans="2:65" s="1" customFormat="1" ht="16.5" customHeight="1">
      <c r="B120" s="33"/>
      <c r="C120" s="177" t="s">
        <v>7</v>
      </c>
      <c r="D120" s="177" t="s">
        <v>424</v>
      </c>
      <c r="E120" s="178" t="s">
        <v>4635</v>
      </c>
      <c r="F120" s="179" t="s">
        <v>3869</v>
      </c>
      <c r="G120" s="180" t="s">
        <v>295</v>
      </c>
      <c r="H120" s="181">
        <v>1</v>
      </c>
      <c r="I120" s="182"/>
      <c r="J120" s="183">
        <f t="shared" si="20"/>
        <v>0</v>
      </c>
      <c r="K120" s="179" t="s">
        <v>19</v>
      </c>
      <c r="L120" s="184"/>
      <c r="M120" s="185" t="s">
        <v>19</v>
      </c>
      <c r="N120" s="186" t="s">
        <v>45</v>
      </c>
      <c r="P120" s="141">
        <f t="shared" si="21"/>
        <v>0</v>
      </c>
      <c r="Q120" s="141">
        <v>0</v>
      </c>
      <c r="R120" s="141">
        <f t="shared" si="22"/>
        <v>0</v>
      </c>
      <c r="S120" s="141">
        <v>0</v>
      </c>
      <c r="T120" s="142">
        <f t="shared" si="23"/>
        <v>0</v>
      </c>
      <c r="AR120" s="143" t="s">
        <v>498</v>
      </c>
      <c r="AT120" s="143" t="s">
        <v>424</v>
      </c>
      <c r="AU120" s="143" t="s">
        <v>83</v>
      </c>
      <c r="AY120" s="18" t="s">
        <v>210</v>
      </c>
      <c r="BE120" s="144">
        <f t="shared" si="24"/>
        <v>0</v>
      </c>
      <c r="BF120" s="144">
        <f t="shared" si="25"/>
        <v>0</v>
      </c>
      <c r="BG120" s="144">
        <f t="shared" si="26"/>
        <v>0</v>
      </c>
      <c r="BH120" s="144">
        <f t="shared" si="27"/>
        <v>0</v>
      </c>
      <c r="BI120" s="144">
        <f t="shared" si="28"/>
        <v>0</v>
      </c>
      <c r="BJ120" s="18" t="s">
        <v>81</v>
      </c>
      <c r="BK120" s="144">
        <f t="shared" si="29"/>
        <v>0</v>
      </c>
      <c r="BL120" s="18" t="s">
        <v>368</v>
      </c>
      <c r="BM120" s="143" t="s">
        <v>5565</v>
      </c>
    </row>
    <row r="121" spans="2:65" s="1" customFormat="1" ht="16.5" customHeight="1">
      <c r="B121" s="33"/>
      <c r="C121" s="177" t="s">
        <v>423</v>
      </c>
      <c r="D121" s="177" t="s">
        <v>424</v>
      </c>
      <c r="E121" s="178" t="s">
        <v>5566</v>
      </c>
      <c r="F121" s="179" t="s">
        <v>3872</v>
      </c>
      <c r="G121" s="180" t="s">
        <v>295</v>
      </c>
      <c r="H121" s="181">
        <v>1</v>
      </c>
      <c r="I121" s="182"/>
      <c r="J121" s="183">
        <f t="shared" si="20"/>
        <v>0</v>
      </c>
      <c r="K121" s="179" t="s">
        <v>19</v>
      </c>
      <c r="L121" s="184"/>
      <c r="M121" s="185" t="s">
        <v>19</v>
      </c>
      <c r="N121" s="186" t="s">
        <v>45</v>
      </c>
      <c r="P121" s="141">
        <f t="shared" si="21"/>
        <v>0</v>
      </c>
      <c r="Q121" s="141">
        <v>0</v>
      </c>
      <c r="R121" s="141">
        <f t="shared" si="22"/>
        <v>0</v>
      </c>
      <c r="S121" s="141">
        <v>0</v>
      </c>
      <c r="T121" s="142">
        <f t="shared" si="23"/>
        <v>0</v>
      </c>
      <c r="AR121" s="143" t="s">
        <v>498</v>
      </c>
      <c r="AT121" s="143" t="s">
        <v>424</v>
      </c>
      <c r="AU121" s="143" t="s">
        <v>83</v>
      </c>
      <c r="AY121" s="18" t="s">
        <v>210</v>
      </c>
      <c r="BE121" s="144">
        <f t="shared" si="24"/>
        <v>0</v>
      </c>
      <c r="BF121" s="144">
        <f t="shared" si="25"/>
        <v>0</v>
      </c>
      <c r="BG121" s="144">
        <f t="shared" si="26"/>
        <v>0</v>
      </c>
      <c r="BH121" s="144">
        <f t="shared" si="27"/>
        <v>0</v>
      </c>
      <c r="BI121" s="144">
        <f t="shared" si="28"/>
        <v>0</v>
      </c>
      <c r="BJ121" s="18" t="s">
        <v>81</v>
      </c>
      <c r="BK121" s="144">
        <f t="shared" si="29"/>
        <v>0</v>
      </c>
      <c r="BL121" s="18" t="s">
        <v>368</v>
      </c>
      <c r="BM121" s="143" t="s">
        <v>5567</v>
      </c>
    </row>
    <row r="122" spans="2:65" s="1" customFormat="1" ht="16.5" customHeight="1">
      <c r="B122" s="33"/>
      <c r="C122" s="177" t="s">
        <v>428</v>
      </c>
      <c r="D122" s="177" t="s">
        <v>424</v>
      </c>
      <c r="E122" s="178" t="s">
        <v>5568</v>
      </c>
      <c r="F122" s="179" t="s">
        <v>3875</v>
      </c>
      <c r="G122" s="180" t="s">
        <v>295</v>
      </c>
      <c r="H122" s="181">
        <v>1</v>
      </c>
      <c r="I122" s="182"/>
      <c r="J122" s="183">
        <f t="shared" si="20"/>
        <v>0</v>
      </c>
      <c r="K122" s="179" t="s">
        <v>19</v>
      </c>
      <c r="L122" s="184"/>
      <c r="M122" s="185" t="s">
        <v>19</v>
      </c>
      <c r="N122" s="186" t="s">
        <v>45</v>
      </c>
      <c r="P122" s="141">
        <f t="shared" si="21"/>
        <v>0</v>
      </c>
      <c r="Q122" s="141">
        <v>0</v>
      </c>
      <c r="R122" s="141">
        <f t="shared" si="22"/>
        <v>0</v>
      </c>
      <c r="S122" s="141">
        <v>0</v>
      </c>
      <c r="T122" s="142">
        <f t="shared" si="23"/>
        <v>0</v>
      </c>
      <c r="AR122" s="143" t="s">
        <v>498</v>
      </c>
      <c r="AT122" s="143" t="s">
        <v>424</v>
      </c>
      <c r="AU122" s="143" t="s">
        <v>83</v>
      </c>
      <c r="AY122" s="18" t="s">
        <v>210</v>
      </c>
      <c r="BE122" s="144">
        <f t="shared" si="24"/>
        <v>0</v>
      </c>
      <c r="BF122" s="144">
        <f t="shared" si="25"/>
        <v>0</v>
      </c>
      <c r="BG122" s="144">
        <f t="shared" si="26"/>
        <v>0</v>
      </c>
      <c r="BH122" s="144">
        <f t="shared" si="27"/>
        <v>0</v>
      </c>
      <c r="BI122" s="144">
        <f t="shared" si="28"/>
        <v>0</v>
      </c>
      <c r="BJ122" s="18" t="s">
        <v>81</v>
      </c>
      <c r="BK122" s="144">
        <f t="shared" si="29"/>
        <v>0</v>
      </c>
      <c r="BL122" s="18" t="s">
        <v>368</v>
      </c>
      <c r="BM122" s="143" t="s">
        <v>5569</v>
      </c>
    </row>
    <row r="123" spans="2:65" s="1" customFormat="1" ht="16.5" customHeight="1">
      <c r="B123" s="33"/>
      <c r="C123" s="177" t="s">
        <v>435</v>
      </c>
      <c r="D123" s="177" t="s">
        <v>424</v>
      </c>
      <c r="E123" s="178" t="s">
        <v>5570</v>
      </c>
      <c r="F123" s="179" t="s">
        <v>3878</v>
      </c>
      <c r="G123" s="180" t="s">
        <v>295</v>
      </c>
      <c r="H123" s="181">
        <v>1</v>
      </c>
      <c r="I123" s="182"/>
      <c r="J123" s="183">
        <f t="shared" si="20"/>
        <v>0</v>
      </c>
      <c r="K123" s="179" t="s">
        <v>19</v>
      </c>
      <c r="L123" s="184"/>
      <c r="M123" s="200" t="s">
        <v>19</v>
      </c>
      <c r="N123" s="201" t="s">
        <v>45</v>
      </c>
      <c r="O123" s="191"/>
      <c r="P123" s="192">
        <f t="shared" si="21"/>
        <v>0</v>
      </c>
      <c r="Q123" s="192">
        <v>0</v>
      </c>
      <c r="R123" s="192">
        <f t="shared" si="22"/>
        <v>0</v>
      </c>
      <c r="S123" s="192">
        <v>0</v>
      </c>
      <c r="T123" s="193">
        <f t="shared" si="23"/>
        <v>0</v>
      </c>
      <c r="AR123" s="143" t="s">
        <v>498</v>
      </c>
      <c r="AT123" s="143" t="s">
        <v>424</v>
      </c>
      <c r="AU123" s="143" t="s">
        <v>83</v>
      </c>
      <c r="AY123" s="18" t="s">
        <v>210</v>
      </c>
      <c r="BE123" s="144">
        <f t="shared" si="24"/>
        <v>0</v>
      </c>
      <c r="BF123" s="144">
        <f t="shared" si="25"/>
        <v>0</v>
      </c>
      <c r="BG123" s="144">
        <f t="shared" si="26"/>
        <v>0</v>
      </c>
      <c r="BH123" s="144">
        <f t="shared" si="27"/>
        <v>0</v>
      </c>
      <c r="BI123" s="144">
        <f t="shared" si="28"/>
        <v>0</v>
      </c>
      <c r="BJ123" s="18" t="s">
        <v>81</v>
      </c>
      <c r="BK123" s="144">
        <f t="shared" si="29"/>
        <v>0</v>
      </c>
      <c r="BL123" s="18" t="s">
        <v>368</v>
      </c>
      <c r="BM123" s="143" t="s">
        <v>5571</v>
      </c>
    </row>
    <row r="124" spans="2:12" s="1" customFormat="1" ht="6.95" customHeight="1">
      <c r="B124" s="42"/>
      <c r="C124" s="43"/>
      <c r="D124" s="43"/>
      <c r="E124" s="43"/>
      <c r="F124" s="43"/>
      <c r="G124" s="43"/>
      <c r="H124" s="43"/>
      <c r="I124" s="43"/>
      <c r="J124" s="43"/>
      <c r="K124" s="43"/>
      <c r="L124" s="33"/>
    </row>
  </sheetData>
  <sheetProtection algorithmName="SHA-512" hashValue="x9gy+kAd6IJS/2KoXItofQ3vEbfjCovVz/aieSBq8z9MbtR5an+blVBNKoQL4ttuwFGmimn/naX/Yv32Eevdgg==" saltValue="HkroFaRcB6xbvyXRISnQMOKdNxZiDiUZEo5Z2STLO/lT6vqFf7i/N9zTt83+9jTKGupM0/ex2I7lE2mngfMcLA==" spinCount="100000" sheet="1" objects="1" scenarios="1" formatColumns="0" formatRows="0" autoFilter="0"/>
  <autoFilter ref="C94:K123"/>
  <mergeCells count="15">
    <mergeCell ref="E81:H81"/>
    <mergeCell ref="E85:H85"/>
    <mergeCell ref="E83:H83"/>
    <mergeCell ref="E87:H87"/>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2:BM295"/>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8"/>
      <c r="M2" s="288"/>
      <c r="N2" s="288"/>
      <c r="O2" s="288"/>
      <c r="P2" s="288"/>
      <c r="Q2" s="288"/>
      <c r="R2" s="288"/>
      <c r="S2" s="288"/>
      <c r="T2" s="288"/>
      <c r="U2" s="288"/>
      <c r="V2" s="288"/>
      <c r="AT2" s="18" t="s">
        <v>161</v>
      </c>
    </row>
    <row r="3" spans="2:46" ht="6.95" customHeight="1">
      <c r="B3" s="19"/>
      <c r="C3" s="20"/>
      <c r="D3" s="20"/>
      <c r="E3" s="20"/>
      <c r="F3" s="20"/>
      <c r="G3" s="20"/>
      <c r="H3" s="20"/>
      <c r="I3" s="20"/>
      <c r="J3" s="20"/>
      <c r="K3" s="20"/>
      <c r="L3" s="21"/>
      <c r="AT3" s="18" t="s">
        <v>83</v>
      </c>
    </row>
    <row r="4" spans="2:46" ht="24.95" customHeight="1">
      <c r="B4" s="21"/>
      <c r="D4" s="22" t="s">
        <v>166</v>
      </c>
      <c r="L4" s="21"/>
      <c r="M4" s="91" t="s">
        <v>10</v>
      </c>
      <c r="AT4" s="18" t="s">
        <v>4</v>
      </c>
    </row>
    <row r="5" spans="2:12" ht="6.95" customHeight="1">
      <c r="B5" s="21"/>
      <c r="L5" s="21"/>
    </row>
    <row r="6" spans="2:12" ht="12" customHeight="1">
      <c r="B6" s="21"/>
      <c r="D6" s="28" t="s">
        <v>16</v>
      </c>
      <c r="L6" s="21"/>
    </row>
    <row r="7" spans="2:12" ht="16.5" customHeight="1">
      <c r="B7" s="21"/>
      <c r="E7" s="326" t="str">
        <f>'Rekapitulace stavby'!K6</f>
        <v>Revitalizace Starého děkanství, Nymburk</v>
      </c>
      <c r="F7" s="327"/>
      <c r="G7" s="327"/>
      <c r="H7" s="327"/>
      <c r="L7" s="21"/>
    </row>
    <row r="8" spans="2:12" ht="12.75">
      <c r="B8" s="21"/>
      <c r="D8" s="28" t="s">
        <v>167</v>
      </c>
      <c r="L8" s="21"/>
    </row>
    <row r="9" spans="2:12" ht="16.5" customHeight="1">
      <c r="B9" s="21"/>
      <c r="E9" s="326" t="s">
        <v>4923</v>
      </c>
      <c r="F9" s="288"/>
      <c r="G9" s="288"/>
      <c r="H9" s="288"/>
      <c r="L9" s="21"/>
    </row>
    <row r="10" spans="2:12" ht="12" customHeight="1">
      <c r="B10" s="21"/>
      <c r="D10" s="28" t="s">
        <v>169</v>
      </c>
      <c r="L10" s="21"/>
    </row>
    <row r="11" spans="2:12" s="1" customFormat="1" ht="16.5" customHeight="1">
      <c r="B11" s="33"/>
      <c r="E11" s="322" t="s">
        <v>4107</v>
      </c>
      <c r="F11" s="328"/>
      <c r="G11" s="328"/>
      <c r="H11" s="328"/>
      <c r="L11" s="33"/>
    </row>
    <row r="12" spans="2:12" s="1" customFormat="1" ht="12" customHeight="1">
      <c r="B12" s="33"/>
      <c r="D12" s="28" t="s">
        <v>171</v>
      </c>
      <c r="L12" s="33"/>
    </row>
    <row r="13" spans="2:12" s="1" customFormat="1" ht="16.5" customHeight="1">
      <c r="B13" s="33"/>
      <c r="E13" s="309" t="s">
        <v>4108</v>
      </c>
      <c r="F13" s="328"/>
      <c r="G13" s="328"/>
      <c r="H13" s="328"/>
      <c r="L13" s="33"/>
    </row>
    <row r="14" spans="2:12" s="1" customFormat="1" ht="11.25">
      <c r="B14" s="33"/>
      <c r="L14" s="33"/>
    </row>
    <row r="15" spans="2:12" s="1" customFormat="1" ht="12" customHeight="1">
      <c r="B15" s="33"/>
      <c r="D15" s="28" t="s">
        <v>18</v>
      </c>
      <c r="F15" s="26" t="s">
        <v>19</v>
      </c>
      <c r="I15" s="28" t="s">
        <v>20</v>
      </c>
      <c r="J15" s="26" t="s">
        <v>19</v>
      </c>
      <c r="L15" s="33"/>
    </row>
    <row r="16" spans="2:12" s="1" customFormat="1" ht="12" customHeight="1">
      <c r="B16" s="33"/>
      <c r="D16" s="28" t="s">
        <v>21</v>
      </c>
      <c r="F16" s="26" t="s">
        <v>27</v>
      </c>
      <c r="I16" s="28" t="s">
        <v>23</v>
      </c>
      <c r="J16" s="50" t="str">
        <f>'Rekapitulace stavby'!AN8</f>
        <v>2. 5. 2022</v>
      </c>
      <c r="L16" s="33"/>
    </row>
    <row r="17" spans="2:12" s="1" customFormat="1" ht="10.9" customHeight="1">
      <c r="B17" s="33"/>
      <c r="L17" s="33"/>
    </row>
    <row r="18" spans="2:12" s="1" customFormat="1" ht="12" customHeight="1">
      <c r="B18" s="33"/>
      <c r="D18" s="28" t="s">
        <v>25</v>
      </c>
      <c r="I18" s="28" t="s">
        <v>26</v>
      </c>
      <c r="J18" s="26" t="str">
        <f>IF('Rekapitulace stavby'!AN10="","",'Rekapitulace stavby'!AN10)</f>
        <v/>
      </c>
      <c r="L18" s="33"/>
    </row>
    <row r="19" spans="2:12" s="1" customFormat="1" ht="18" customHeight="1">
      <c r="B19" s="33"/>
      <c r="E19" s="26" t="str">
        <f>IF('Rekapitulace stavby'!E11="","",'Rekapitulace stavby'!E11)</f>
        <v xml:space="preserve"> </v>
      </c>
      <c r="I19" s="28" t="s">
        <v>28</v>
      </c>
      <c r="J19" s="26" t="str">
        <f>IF('Rekapitulace stavby'!AN11="","",'Rekapitulace stavby'!AN11)</f>
        <v/>
      </c>
      <c r="L19" s="33"/>
    </row>
    <row r="20" spans="2:12" s="1" customFormat="1" ht="6.95" customHeight="1">
      <c r="B20" s="33"/>
      <c r="L20" s="33"/>
    </row>
    <row r="21" spans="2:12" s="1" customFormat="1" ht="12" customHeight="1">
      <c r="B21" s="33"/>
      <c r="D21" s="28" t="s">
        <v>29</v>
      </c>
      <c r="I21" s="28" t="s">
        <v>26</v>
      </c>
      <c r="J21" s="29" t="str">
        <f>'Rekapitulace stavby'!AN13</f>
        <v>Vyplň údaj</v>
      </c>
      <c r="L21" s="33"/>
    </row>
    <row r="22" spans="2:12" s="1" customFormat="1" ht="18" customHeight="1">
      <c r="B22" s="33"/>
      <c r="E22" s="329" t="str">
        <f>'Rekapitulace stavby'!E14</f>
        <v>Vyplň údaj</v>
      </c>
      <c r="F22" s="287"/>
      <c r="G22" s="287"/>
      <c r="H22" s="287"/>
      <c r="I22" s="28" t="s">
        <v>28</v>
      </c>
      <c r="J22" s="29" t="str">
        <f>'Rekapitulace stavby'!AN14</f>
        <v>Vyplň údaj</v>
      </c>
      <c r="L22" s="33"/>
    </row>
    <row r="23" spans="2:12" s="1" customFormat="1" ht="6.95" customHeight="1">
      <c r="B23" s="33"/>
      <c r="L23" s="33"/>
    </row>
    <row r="24" spans="2:12" s="1" customFormat="1" ht="12" customHeight="1">
      <c r="B24" s="33"/>
      <c r="D24" s="28" t="s">
        <v>31</v>
      </c>
      <c r="I24" s="28" t="s">
        <v>26</v>
      </c>
      <c r="J24" s="26" t="str">
        <f>IF('Rekapitulace stavby'!AN16="","",'Rekapitulace stavby'!AN16)</f>
        <v>06083927</v>
      </c>
      <c r="L24" s="33"/>
    </row>
    <row r="25" spans="2:12" s="1" customFormat="1" ht="18" customHeight="1">
      <c r="B25" s="33"/>
      <c r="E25" s="26" t="str">
        <f>IF('Rekapitulace stavby'!E17="","",'Rekapitulace stavby'!E17)</f>
        <v>FAPAL s.r.o.</v>
      </c>
      <c r="I25" s="28" t="s">
        <v>28</v>
      </c>
      <c r="J25" s="26" t="str">
        <f>IF('Rekapitulace stavby'!AN17="","",'Rekapitulace stavby'!AN17)</f>
        <v/>
      </c>
      <c r="L25" s="33"/>
    </row>
    <row r="26" spans="2:12" s="1" customFormat="1" ht="6.95" customHeight="1">
      <c r="B26" s="33"/>
      <c r="L26" s="33"/>
    </row>
    <row r="27" spans="2:12" s="1" customFormat="1" ht="12" customHeight="1">
      <c r="B27" s="33"/>
      <c r="D27" s="28" t="s">
        <v>35</v>
      </c>
      <c r="I27" s="28" t="s">
        <v>26</v>
      </c>
      <c r="J27" s="26" t="str">
        <f>IF('Rekapitulace stavby'!AN19="","",'Rekapitulace stavby'!AN19)</f>
        <v>47747528</v>
      </c>
      <c r="L27" s="33"/>
    </row>
    <row r="28" spans="2:12" s="1" customFormat="1" ht="18" customHeight="1">
      <c r="B28" s="33"/>
      <c r="E28" s="26" t="str">
        <f>IF('Rekapitulace stavby'!E20="","",'Rekapitulace stavby'!E20)</f>
        <v>Veronika Šoulová</v>
      </c>
      <c r="I28" s="28" t="s">
        <v>28</v>
      </c>
      <c r="J28" s="26" t="str">
        <f>IF('Rekapitulace stavby'!AN20="","",'Rekapitulace stavby'!AN20)</f>
        <v/>
      </c>
      <c r="L28" s="33"/>
    </row>
    <row r="29" spans="2:12" s="1" customFormat="1" ht="6.95" customHeight="1">
      <c r="B29" s="33"/>
      <c r="L29" s="33"/>
    </row>
    <row r="30" spans="2:12" s="1" customFormat="1" ht="12" customHeight="1">
      <c r="B30" s="33"/>
      <c r="D30" s="28" t="s">
        <v>38</v>
      </c>
      <c r="L30" s="33"/>
    </row>
    <row r="31" spans="2:12" s="7" customFormat="1" ht="16.5" customHeight="1">
      <c r="B31" s="92"/>
      <c r="E31" s="292" t="s">
        <v>19</v>
      </c>
      <c r="F31" s="292"/>
      <c r="G31" s="292"/>
      <c r="H31" s="292"/>
      <c r="L31" s="92"/>
    </row>
    <row r="32" spans="2:12" s="1" customFormat="1" ht="6.95" customHeight="1">
      <c r="B32" s="33"/>
      <c r="L32" s="33"/>
    </row>
    <row r="33" spans="2:12" s="1" customFormat="1" ht="6.95" customHeight="1">
      <c r="B33" s="33"/>
      <c r="D33" s="51"/>
      <c r="E33" s="51"/>
      <c r="F33" s="51"/>
      <c r="G33" s="51"/>
      <c r="H33" s="51"/>
      <c r="I33" s="51"/>
      <c r="J33" s="51"/>
      <c r="K33" s="51"/>
      <c r="L33" s="33"/>
    </row>
    <row r="34" spans="2:12" s="1" customFormat="1" ht="25.35" customHeight="1">
      <c r="B34" s="33"/>
      <c r="D34" s="93" t="s">
        <v>40</v>
      </c>
      <c r="J34" s="64">
        <f>ROUND(J94,2)</f>
        <v>0</v>
      </c>
      <c r="L34" s="33"/>
    </row>
    <row r="35" spans="2:12" s="1" customFormat="1" ht="6.95" customHeight="1">
      <c r="B35" s="33"/>
      <c r="D35" s="51"/>
      <c r="E35" s="51"/>
      <c r="F35" s="51"/>
      <c r="G35" s="51"/>
      <c r="H35" s="51"/>
      <c r="I35" s="51"/>
      <c r="J35" s="51"/>
      <c r="K35" s="51"/>
      <c r="L35" s="33"/>
    </row>
    <row r="36" spans="2:12" s="1" customFormat="1" ht="14.45" customHeight="1">
      <c r="B36" s="33"/>
      <c r="F36" s="36" t="s">
        <v>42</v>
      </c>
      <c r="I36" s="36" t="s">
        <v>41</v>
      </c>
      <c r="J36" s="36" t="s">
        <v>43</v>
      </c>
      <c r="L36" s="33"/>
    </row>
    <row r="37" spans="2:12" s="1" customFormat="1" ht="14.45" customHeight="1">
      <c r="B37" s="33"/>
      <c r="D37" s="53" t="s">
        <v>44</v>
      </c>
      <c r="E37" s="28" t="s">
        <v>45</v>
      </c>
      <c r="F37" s="83">
        <f>ROUND((SUM(BE94:BE294)),2)</f>
        <v>0</v>
      </c>
      <c r="I37" s="94">
        <v>0.21</v>
      </c>
      <c r="J37" s="83">
        <f>ROUND(((SUM(BE94:BE294))*I37),2)</f>
        <v>0</v>
      </c>
      <c r="L37" s="33"/>
    </row>
    <row r="38" spans="2:12" s="1" customFormat="1" ht="14.45" customHeight="1">
      <c r="B38" s="33"/>
      <c r="E38" s="28" t="s">
        <v>46</v>
      </c>
      <c r="F38" s="83">
        <f>ROUND((SUM(BF94:BF294)),2)</f>
        <v>0</v>
      </c>
      <c r="I38" s="94">
        <v>0.15</v>
      </c>
      <c r="J38" s="83">
        <f>ROUND(((SUM(BF94:BF294))*I38),2)</f>
        <v>0</v>
      </c>
      <c r="L38" s="33"/>
    </row>
    <row r="39" spans="2:12" s="1" customFormat="1" ht="14.45" customHeight="1" hidden="1">
      <c r="B39" s="33"/>
      <c r="E39" s="28" t="s">
        <v>47</v>
      </c>
      <c r="F39" s="83">
        <f>ROUND((SUM(BG94:BG294)),2)</f>
        <v>0</v>
      </c>
      <c r="I39" s="94">
        <v>0.21</v>
      </c>
      <c r="J39" s="83">
        <f>0</f>
        <v>0</v>
      </c>
      <c r="L39" s="33"/>
    </row>
    <row r="40" spans="2:12" s="1" customFormat="1" ht="14.45" customHeight="1" hidden="1">
      <c r="B40" s="33"/>
      <c r="E40" s="28" t="s">
        <v>48</v>
      </c>
      <c r="F40" s="83">
        <f>ROUND((SUM(BH94:BH294)),2)</f>
        <v>0</v>
      </c>
      <c r="I40" s="94">
        <v>0.15</v>
      </c>
      <c r="J40" s="83">
        <f>0</f>
        <v>0</v>
      </c>
      <c r="L40" s="33"/>
    </row>
    <row r="41" spans="2:12" s="1" customFormat="1" ht="14.45" customHeight="1" hidden="1">
      <c r="B41" s="33"/>
      <c r="E41" s="28" t="s">
        <v>49</v>
      </c>
      <c r="F41" s="83">
        <f>ROUND((SUM(BI94:BI294)),2)</f>
        <v>0</v>
      </c>
      <c r="I41" s="94">
        <v>0</v>
      </c>
      <c r="J41" s="83">
        <f>0</f>
        <v>0</v>
      </c>
      <c r="L41" s="33"/>
    </row>
    <row r="42" spans="2:12" s="1" customFormat="1" ht="6.95" customHeight="1">
      <c r="B42" s="33"/>
      <c r="L42" s="33"/>
    </row>
    <row r="43" spans="2:12" s="1" customFormat="1" ht="25.35" customHeight="1">
      <c r="B43" s="33"/>
      <c r="C43" s="95"/>
      <c r="D43" s="96" t="s">
        <v>50</v>
      </c>
      <c r="E43" s="55"/>
      <c r="F43" s="55"/>
      <c r="G43" s="97" t="s">
        <v>51</v>
      </c>
      <c r="H43" s="98" t="s">
        <v>52</v>
      </c>
      <c r="I43" s="55"/>
      <c r="J43" s="99">
        <f>SUM(J34:J41)</f>
        <v>0</v>
      </c>
      <c r="K43" s="100"/>
      <c r="L43" s="33"/>
    </row>
    <row r="44" spans="2:12" s="1" customFormat="1" ht="14.45" customHeight="1">
      <c r="B44" s="42"/>
      <c r="C44" s="43"/>
      <c r="D44" s="43"/>
      <c r="E44" s="43"/>
      <c r="F44" s="43"/>
      <c r="G44" s="43"/>
      <c r="H44" s="43"/>
      <c r="I44" s="43"/>
      <c r="J44" s="43"/>
      <c r="K44" s="43"/>
      <c r="L44" s="33"/>
    </row>
    <row r="48" spans="2:12" s="1" customFormat="1" ht="6.95" customHeight="1">
      <c r="B48" s="44"/>
      <c r="C48" s="45"/>
      <c r="D48" s="45"/>
      <c r="E48" s="45"/>
      <c r="F48" s="45"/>
      <c r="G48" s="45"/>
      <c r="H48" s="45"/>
      <c r="I48" s="45"/>
      <c r="J48" s="45"/>
      <c r="K48" s="45"/>
      <c r="L48" s="33"/>
    </row>
    <row r="49" spans="2:12" s="1" customFormat="1" ht="24.95" customHeight="1">
      <c r="B49" s="33"/>
      <c r="C49" s="22" t="s">
        <v>173</v>
      </c>
      <c r="L49" s="33"/>
    </row>
    <row r="50" spans="2:12" s="1" customFormat="1" ht="6.95" customHeight="1">
      <c r="B50" s="33"/>
      <c r="L50" s="33"/>
    </row>
    <row r="51" spans="2:12" s="1" customFormat="1" ht="12" customHeight="1">
      <c r="B51" s="33"/>
      <c r="C51" s="28" t="s">
        <v>16</v>
      </c>
      <c r="L51" s="33"/>
    </row>
    <row r="52" spans="2:12" s="1" customFormat="1" ht="16.5" customHeight="1">
      <c r="B52" s="33"/>
      <c r="E52" s="326" t="str">
        <f>E7</f>
        <v>Revitalizace Starého děkanství, Nymburk</v>
      </c>
      <c r="F52" s="327"/>
      <c r="G52" s="327"/>
      <c r="H52" s="327"/>
      <c r="L52" s="33"/>
    </row>
    <row r="53" spans="2:12" ht="12" customHeight="1">
      <c r="B53" s="21"/>
      <c r="C53" s="28" t="s">
        <v>167</v>
      </c>
      <c r="L53" s="21"/>
    </row>
    <row r="54" spans="2:12" ht="16.5" customHeight="1">
      <c r="B54" s="21"/>
      <c r="E54" s="326" t="s">
        <v>4923</v>
      </c>
      <c r="F54" s="288"/>
      <c r="G54" s="288"/>
      <c r="H54" s="288"/>
      <c r="L54" s="21"/>
    </row>
    <row r="55" spans="2:12" ht="12" customHeight="1">
      <c r="B55" s="21"/>
      <c r="C55" s="28" t="s">
        <v>169</v>
      </c>
      <c r="L55" s="21"/>
    </row>
    <row r="56" spans="2:12" s="1" customFormat="1" ht="16.5" customHeight="1">
      <c r="B56" s="33"/>
      <c r="E56" s="322" t="s">
        <v>4107</v>
      </c>
      <c r="F56" s="328"/>
      <c r="G56" s="328"/>
      <c r="H56" s="328"/>
      <c r="L56" s="33"/>
    </row>
    <row r="57" spans="2:12" s="1" customFormat="1" ht="12" customHeight="1">
      <c r="B57" s="33"/>
      <c r="C57" s="28" t="s">
        <v>171</v>
      </c>
      <c r="L57" s="33"/>
    </row>
    <row r="58" spans="2:12" s="1" customFormat="1" ht="16.5" customHeight="1">
      <c r="B58" s="33"/>
      <c r="E58" s="309" t="str">
        <f>E13</f>
        <v>03.1 - Návrh úprav parteru</v>
      </c>
      <c r="F58" s="328"/>
      <c r="G58" s="328"/>
      <c r="H58" s="328"/>
      <c r="L58" s="33"/>
    </row>
    <row r="59" spans="2:12" s="1" customFormat="1" ht="6.95" customHeight="1">
      <c r="B59" s="33"/>
      <c r="L59" s="33"/>
    </row>
    <row r="60" spans="2:12" s="1" customFormat="1" ht="12" customHeight="1">
      <c r="B60" s="33"/>
      <c r="C60" s="28" t="s">
        <v>21</v>
      </c>
      <c r="F60" s="26" t="str">
        <f>F16</f>
        <v xml:space="preserve"> </v>
      </c>
      <c r="I60" s="28" t="s">
        <v>23</v>
      </c>
      <c r="J60" s="50" t="str">
        <f>IF(J16="","",J16)</f>
        <v>2. 5. 2022</v>
      </c>
      <c r="L60" s="33"/>
    </row>
    <row r="61" spans="2:12" s="1" customFormat="1" ht="6.95" customHeight="1">
      <c r="B61" s="33"/>
      <c r="L61" s="33"/>
    </row>
    <row r="62" spans="2:12" s="1" customFormat="1" ht="15.2" customHeight="1">
      <c r="B62" s="33"/>
      <c r="C62" s="28" t="s">
        <v>25</v>
      </c>
      <c r="F62" s="26" t="str">
        <f>E19</f>
        <v xml:space="preserve"> </v>
      </c>
      <c r="I62" s="28" t="s">
        <v>31</v>
      </c>
      <c r="J62" s="31" t="str">
        <f>E25</f>
        <v>FAPAL s.r.o.</v>
      </c>
      <c r="L62" s="33"/>
    </row>
    <row r="63" spans="2:12" s="1" customFormat="1" ht="15.2" customHeight="1">
      <c r="B63" s="33"/>
      <c r="C63" s="28" t="s">
        <v>29</v>
      </c>
      <c r="F63" s="26" t="str">
        <f>IF(E22="","",E22)</f>
        <v>Vyplň údaj</v>
      </c>
      <c r="I63" s="28" t="s">
        <v>35</v>
      </c>
      <c r="J63" s="31" t="str">
        <f>E28</f>
        <v>Veronika Šoulová</v>
      </c>
      <c r="L63" s="33"/>
    </row>
    <row r="64" spans="2:12" s="1" customFormat="1" ht="10.35" customHeight="1">
      <c r="B64" s="33"/>
      <c r="L64" s="33"/>
    </row>
    <row r="65" spans="2:12" s="1" customFormat="1" ht="29.25" customHeight="1">
      <c r="B65" s="33"/>
      <c r="C65" s="101" t="s">
        <v>174</v>
      </c>
      <c r="D65" s="95"/>
      <c r="E65" s="95"/>
      <c r="F65" s="95"/>
      <c r="G65" s="95"/>
      <c r="H65" s="95"/>
      <c r="I65" s="95"/>
      <c r="J65" s="102" t="s">
        <v>175</v>
      </c>
      <c r="K65" s="95"/>
      <c r="L65" s="33"/>
    </row>
    <row r="66" spans="2:12" s="1" customFormat="1" ht="10.35" customHeight="1">
      <c r="B66" s="33"/>
      <c r="L66" s="33"/>
    </row>
    <row r="67" spans="2:47" s="1" customFormat="1" ht="22.9" customHeight="1">
      <c r="B67" s="33"/>
      <c r="C67" s="103" t="s">
        <v>72</v>
      </c>
      <c r="J67" s="64">
        <f>J94</f>
        <v>0</v>
      </c>
      <c r="L67" s="33"/>
      <c r="AU67" s="18" t="s">
        <v>176</v>
      </c>
    </row>
    <row r="68" spans="2:12" s="8" customFormat="1" ht="24.95" customHeight="1">
      <c r="B68" s="104"/>
      <c r="D68" s="105" t="s">
        <v>5572</v>
      </c>
      <c r="E68" s="106"/>
      <c r="F68" s="106"/>
      <c r="G68" s="106"/>
      <c r="H68" s="106"/>
      <c r="I68" s="106"/>
      <c r="J68" s="107">
        <f>J95</f>
        <v>0</v>
      </c>
      <c r="L68" s="104"/>
    </row>
    <row r="69" spans="2:12" s="8" customFormat="1" ht="24.95" customHeight="1">
      <c r="B69" s="104"/>
      <c r="D69" s="105" t="s">
        <v>4110</v>
      </c>
      <c r="E69" s="106"/>
      <c r="F69" s="106"/>
      <c r="G69" s="106"/>
      <c r="H69" s="106"/>
      <c r="I69" s="106"/>
      <c r="J69" s="107">
        <f>J289</f>
        <v>0</v>
      </c>
      <c r="L69" s="104"/>
    </row>
    <row r="70" spans="2:12" s="9" customFormat="1" ht="19.9" customHeight="1">
      <c r="B70" s="108"/>
      <c r="D70" s="109" t="s">
        <v>185</v>
      </c>
      <c r="E70" s="110"/>
      <c r="F70" s="110"/>
      <c r="G70" s="110"/>
      <c r="H70" s="110"/>
      <c r="I70" s="110"/>
      <c r="J70" s="111">
        <f>J290</f>
        <v>0</v>
      </c>
      <c r="L70" s="108"/>
    </row>
    <row r="71" spans="2:12" s="1" customFormat="1" ht="21.75" customHeight="1">
      <c r="B71" s="33"/>
      <c r="L71" s="33"/>
    </row>
    <row r="72" spans="2:12" s="1" customFormat="1" ht="6.95" customHeight="1">
      <c r="B72" s="42"/>
      <c r="C72" s="43"/>
      <c r="D72" s="43"/>
      <c r="E72" s="43"/>
      <c r="F72" s="43"/>
      <c r="G72" s="43"/>
      <c r="H72" s="43"/>
      <c r="I72" s="43"/>
      <c r="J72" s="43"/>
      <c r="K72" s="43"/>
      <c r="L72" s="33"/>
    </row>
    <row r="76" spans="2:12" s="1" customFormat="1" ht="6.95" customHeight="1">
      <c r="B76" s="44"/>
      <c r="C76" s="45"/>
      <c r="D76" s="45"/>
      <c r="E76" s="45"/>
      <c r="F76" s="45"/>
      <c r="G76" s="45"/>
      <c r="H76" s="45"/>
      <c r="I76" s="45"/>
      <c r="J76" s="45"/>
      <c r="K76" s="45"/>
      <c r="L76" s="33"/>
    </row>
    <row r="77" spans="2:12" s="1" customFormat="1" ht="24.95" customHeight="1">
      <c r="B77" s="33"/>
      <c r="C77" s="22" t="s">
        <v>195</v>
      </c>
      <c r="L77" s="33"/>
    </row>
    <row r="78" spans="2:12" s="1" customFormat="1" ht="6.95" customHeight="1">
      <c r="B78" s="33"/>
      <c r="L78" s="33"/>
    </row>
    <row r="79" spans="2:12" s="1" customFormat="1" ht="12" customHeight="1">
      <c r="B79" s="33"/>
      <c r="C79" s="28" t="s">
        <v>16</v>
      </c>
      <c r="L79" s="33"/>
    </row>
    <row r="80" spans="2:12" s="1" customFormat="1" ht="16.5" customHeight="1">
      <c r="B80" s="33"/>
      <c r="E80" s="326" t="str">
        <f>E7</f>
        <v>Revitalizace Starého děkanství, Nymburk</v>
      </c>
      <c r="F80" s="327"/>
      <c r="G80" s="327"/>
      <c r="H80" s="327"/>
      <c r="L80" s="33"/>
    </row>
    <row r="81" spans="2:12" ht="12" customHeight="1">
      <c r="B81" s="21"/>
      <c r="C81" s="28" t="s">
        <v>167</v>
      </c>
      <c r="L81" s="21"/>
    </row>
    <row r="82" spans="2:12" ht="16.5" customHeight="1">
      <c r="B82" s="21"/>
      <c r="E82" s="326" t="s">
        <v>4923</v>
      </c>
      <c r="F82" s="288"/>
      <c r="G82" s="288"/>
      <c r="H82" s="288"/>
      <c r="L82" s="21"/>
    </row>
    <row r="83" spans="2:12" ht="12" customHeight="1">
      <c r="B83" s="21"/>
      <c r="C83" s="28" t="s">
        <v>169</v>
      </c>
      <c r="L83" s="21"/>
    </row>
    <row r="84" spans="2:12" s="1" customFormat="1" ht="16.5" customHeight="1">
      <c r="B84" s="33"/>
      <c r="E84" s="322" t="s">
        <v>4107</v>
      </c>
      <c r="F84" s="328"/>
      <c r="G84" s="328"/>
      <c r="H84" s="328"/>
      <c r="L84" s="33"/>
    </row>
    <row r="85" spans="2:12" s="1" customFormat="1" ht="12" customHeight="1">
      <c r="B85" s="33"/>
      <c r="C85" s="28" t="s">
        <v>171</v>
      </c>
      <c r="L85" s="33"/>
    </row>
    <row r="86" spans="2:12" s="1" customFormat="1" ht="16.5" customHeight="1">
      <c r="B86" s="33"/>
      <c r="E86" s="309" t="str">
        <f>E13</f>
        <v>03.1 - Návrh úprav parteru</v>
      </c>
      <c r="F86" s="328"/>
      <c r="G86" s="328"/>
      <c r="H86" s="328"/>
      <c r="L86" s="33"/>
    </row>
    <row r="87" spans="2:12" s="1" customFormat="1" ht="6.95" customHeight="1">
      <c r="B87" s="33"/>
      <c r="L87" s="33"/>
    </row>
    <row r="88" spans="2:12" s="1" customFormat="1" ht="12" customHeight="1">
      <c r="B88" s="33"/>
      <c r="C88" s="28" t="s">
        <v>21</v>
      </c>
      <c r="F88" s="26" t="str">
        <f>F16</f>
        <v xml:space="preserve"> </v>
      </c>
      <c r="I88" s="28" t="s">
        <v>23</v>
      </c>
      <c r="J88" s="50" t="str">
        <f>IF(J16="","",J16)</f>
        <v>2. 5. 2022</v>
      </c>
      <c r="L88" s="33"/>
    </row>
    <row r="89" spans="2:12" s="1" customFormat="1" ht="6.95" customHeight="1">
      <c r="B89" s="33"/>
      <c r="L89" s="33"/>
    </row>
    <row r="90" spans="2:12" s="1" customFormat="1" ht="15.2" customHeight="1">
      <c r="B90" s="33"/>
      <c r="C90" s="28" t="s">
        <v>25</v>
      </c>
      <c r="F90" s="26" t="str">
        <f>E19</f>
        <v xml:space="preserve"> </v>
      </c>
      <c r="I90" s="28" t="s">
        <v>31</v>
      </c>
      <c r="J90" s="31" t="str">
        <f>E25</f>
        <v>FAPAL s.r.o.</v>
      </c>
      <c r="L90" s="33"/>
    </row>
    <row r="91" spans="2:12" s="1" customFormat="1" ht="15.2" customHeight="1">
      <c r="B91" s="33"/>
      <c r="C91" s="28" t="s">
        <v>29</v>
      </c>
      <c r="F91" s="26" t="str">
        <f>IF(E22="","",E22)</f>
        <v>Vyplň údaj</v>
      </c>
      <c r="I91" s="28" t="s">
        <v>35</v>
      </c>
      <c r="J91" s="31" t="str">
        <f>E28</f>
        <v>Veronika Šoulová</v>
      </c>
      <c r="L91" s="33"/>
    </row>
    <row r="92" spans="2:12" s="1" customFormat="1" ht="10.35" customHeight="1">
      <c r="B92" s="33"/>
      <c r="L92" s="33"/>
    </row>
    <row r="93" spans="2:20" s="10" customFormat="1" ht="29.25" customHeight="1">
      <c r="B93" s="112"/>
      <c r="C93" s="113" t="s">
        <v>196</v>
      </c>
      <c r="D93" s="114" t="s">
        <v>59</v>
      </c>
      <c r="E93" s="114" t="s">
        <v>55</v>
      </c>
      <c r="F93" s="114" t="s">
        <v>56</v>
      </c>
      <c r="G93" s="114" t="s">
        <v>197</v>
      </c>
      <c r="H93" s="114" t="s">
        <v>198</v>
      </c>
      <c r="I93" s="114" t="s">
        <v>199</v>
      </c>
      <c r="J93" s="114" t="s">
        <v>175</v>
      </c>
      <c r="K93" s="115" t="s">
        <v>200</v>
      </c>
      <c r="L93" s="112"/>
      <c r="M93" s="57" t="s">
        <v>19</v>
      </c>
      <c r="N93" s="58" t="s">
        <v>44</v>
      </c>
      <c r="O93" s="58" t="s">
        <v>201</v>
      </c>
      <c r="P93" s="58" t="s">
        <v>202</v>
      </c>
      <c r="Q93" s="58" t="s">
        <v>203</v>
      </c>
      <c r="R93" s="58" t="s">
        <v>204</v>
      </c>
      <c r="S93" s="58" t="s">
        <v>205</v>
      </c>
      <c r="T93" s="59" t="s">
        <v>206</v>
      </c>
    </row>
    <row r="94" spans="2:63" s="1" customFormat="1" ht="22.9" customHeight="1">
      <c r="B94" s="33"/>
      <c r="C94" s="62" t="s">
        <v>207</v>
      </c>
      <c r="J94" s="116">
        <f>BK94</f>
        <v>0</v>
      </c>
      <c r="L94" s="33"/>
      <c r="M94" s="60"/>
      <c r="N94" s="51"/>
      <c r="O94" s="51"/>
      <c r="P94" s="117">
        <f>P95+P289</f>
        <v>0</v>
      </c>
      <c r="Q94" s="51"/>
      <c r="R94" s="117">
        <f>R95+R289</f>
        <v>12.83339269</v>
      </c>
      <c r="S94" s="51"/>
      <c r="T94" s="118">
        <f>T95+T289</f>
        <v>0.00539</v>
      </c>
      <c r="AT94" s="18" t="s">
        <v>73</v>
      </c>
      <c r="AU94" s="18" t="s">
        <v>176</v>
      </c>
      <c r="BK94" s="119">
        <f>BK95+BK289</f>
        <v>0</v>
      </c>
    </row>
    <row r="95" spans="2:63" s="11" customFormat="1" ht="25.9" customHeight="1">
      <c r="B95" s="120"/>
      <c r="D95" s="121" t="s">
        <v>73</v>
      </c>
      <c r="E95" s="122" t="s">
        <v>3473</v>
      </c>
      <c r="F95" s="122" t="s">
        <v>5573</v>
      </c>
      <c r="I95" s="123"/>
      <c r="J95" s="124">
        <f>BK95</f>
        <v>0</v>
      </c>
      <c r="L95" s="120"/>
      <c r="M95" s="125"/>
      <c r="P95" s="126">
        <f>SUM(P96:P288)</f>
        <v>0</v>
      </c>
      <c r="R95" s="126">
        <f>SUM(R96:R288)</f>
        <v>12.83339269</v>
      </c>
      <c r="T95" s="127">
        <f>SUM(T96:T288)</f>
        <v>0.00539</v>
      </c>
      <c r="AR95" s="121" t="s">
        <v>81</v>
      </c>
      <c r="AT95" s="128" t="s">
        <v>73</v>
      </c>
      <c r="AU95" s="128" t="s">
        <v>74</v>
      </c>
      <c r="AY95" s="121" t="s">
        <v>210</v>
      </c>
      <c r="BK95" s="129">
        <f>SUM(BK96:BK288)</f>
        <v>0</v>
      </c>
    </row>
    <row r="96" spans="2:65" s="1" customFormat="1" ht="16.5" customHeight="1">
      <c r="B96" s="33"/>
      <c r="C96" s="132" t="s">
        <v>81</v>
      </c>
      <c r="D96" s="132" t="s">
        <v>212</v>
      </c>
      <c r="E96" s="133" t="s">
        <v>4463</v>
      </c>
      <c r="F96" s="134" t="s">
        <v>4464</v>
      </c>
      <c r="G96" s="135" t="s">
        <v>270</v>
      </c>
      <c r="H96" s="136">
        <v>1.08</v>
      </c>
      <c r="I96" s="137"/>
      <c r="J96" s="138">
        <f>ROUND(I96*H96,2)</f>
        <v>0</v>
      </c>
      <c r="K96" s="134" t="s">
        <v>216</v>
      </c>
      <c r="L96" s="33"/>
      <c r="M96" s="139" t="s">
        <v>19</v>
      </c>
      <c r="N96" s="140" t="s">
        <v>45</v>
      </c>
      <c r="P96" s="141">
        <f>O96*H96</f>
        <v>0</v>
      </c>
      <c r="Q96" s="141">
        <v>0</v>
      </c>
      <c r="R96" s="141">
        <f>Q96*H96</f>
        <v>0</v>
      </c>
      <c r="S96" s="141">
        <v>0</v>
      </c>
      <c r="T96" s="142">
        <f>S96*H96</f>
        <v>0</v>
      </c>
      <c r="AR96" s="143" t="s">
        <v>217</v>
      </c>
      <c r="AT96" s="143" t="s">
        <v>212</v>
      </c>
      <c r="AU96" s="143" t="s">
        <v>81</v>
      </c>
      <c r="AY96" s="18" t="s">
        <v>210</v>
      </c>
      <c r="BE96" s="144">
        <f>IF(N96="základní",J96,0)</f>
        <v>0</v>
      </c>
      <c r="BF96" s="144">
        <f>IF(N96="snížená",J96,0)</f>
        <v>0</v>
      </c>
      <c r="BG96" s="144">
        <f>IF(N96="zákl. přenesená",J96,0)</f>
        <v>0</v>
      </c>
      <c r="BH96" s="144">
        <f>IF(N96="sníž. přenesená",J96,0)</f>
        <v>0</v>
      </c>
      <c r="BI96" s="144">
        <f>IF(N96="nulová",J96,0)</f>
        <v>0</v>
      </c>
      <c r="BJ96" s="18" t="s">
        <v>81</v>
      </c>
      <c r="BK96" s="144">
        <f>ROUND(I96*H96,2)</f>
        <v>0</v>
      </c>
      <c r="BL96" s="18" t="s">
        <v>217</v>
      </c>
      <c r="BM96" s="143" t="s">
        <v>498</v>
      </c>
    </row>
    <row r="97" spans="2:47" s="1" customFormat="1" ht="11.25">
      <c r="B97" s="33"/>
      <c r="D97" s="145" t="s">
        <v>219</v>
      </c>
      <c r="F97" s="146" t="s">
        <v>4466</v>
      </c>
      <c r="I97" s="147"/>
      <c r="L97" s="33"/>
      <c r="M97" s="148"/>
      <c r="T97" s="54"/>
      <c r="AT97" s="18" t="s">
        <v>219</v>
      </c>
      <c r="AU97" s="18" t="s">
        <v>81</v>
      </c>
    </row>
    <row r="98" spans="2:51" s="13" customFormat="1" ht="11.25">
      <c r="B98" s="156"/>
      <c r="D98" s="150" t="s">
        <v>221</v>
      </c>
      <c r="E98" s="157" t="s">
        <v>19</v>
      </c>
      <c r="F98" s="158" t="s">
        <v>5574</v>
      </c>
      <c r="H98" s="159">
        <v>1.08</v>
      </c>
      <c r="I98" s="160"/>
      <c r="L98" s="156"/>
      <c r="M98" s="161"/>
      <c r="T98" s="162"/>
      <c r="AT98" s="157" t="s">
        <v>221</v>
      </c>
      <c r="AU98" s="157" t="s">
        <v>81</v>
      </c>
      <c r="AV98" s="13" t="s">
        <v>83</v>
      </c>
      <c r="AW98" s="13" t="s">
        <v>34</v>
      </c>
      <c r="AX98" s="13" t="s">
        <v>81</v>
      </c>
      <c r="AY98" s="157" t="s">
        <v>210</v>
      </c>
    </row>
    <row r="99" spans="2:65" s="1" customFormat="1" ht="24.2" customHeight="1">
      <c r="B99" s="33"/>
      <c r="C99" s="132" t="s">
        <v>83</v>
      </c>
      <c r="D99" s="132" t="s">
        <v>212</v>
      </c>
      <c r="E99" s="133" t="s">
        <v>5575</v>
      </c>
      <c r="F99" s="134" t="s">
        <v>5576</v>
      </c>
      <c r="G99" s="135" t="s">
        <v>215</v>
      </c>
      <c r="H99" s="136">
        <v>0.648</v>
      </c>
      <c r="I99" s="137"/>
      <c r="J99" s="138">
        <f>ROUND(I99*H99,2)</f>
        <v>0</v>
      </c>
      <c r="K99" s="134" t="s">
        <v>216</v>
      </c>
      <c r="L99" s="33"/>
      <c r="M99" s="139" t="s">
        <v>19</v>
      </c>
      <c r="N99" s="140" t="s">
        <v>45</v>
      </c>
      <c r="P99" s="141">
        <f>O99*H99</f>
        <v>0</v>
      </c>
      <c r="Q99" s="141">
        <v>0</v>
      </c>
      <c r="R99" s="141">
        <f>Q99*H99</f>
        <v>0</v>
      </c>
      <c r="S99" s="141">
        <v>0</v>
      </c>
      <c r="T99" s="142">
        <f>S99*H99</f>
        <v>0</v>
      </c>
      <c r="AR99" s="143" t="s">
        <v>217</v>
      </c>
      <c r="AT99" s="143" t="s">
        <v>212</v>
      </c>
      <c r="AU99" s="143" t="s">
        <v>81</v>
      </c>
      <c r="AY99" s="18" t="s">
        <v>210</v>
      </c>
      <c r="BE99" s="144">
        <f>IF(N99="základní",J99,0)</f>
        <v>0</v>
      </c>
      <c r="BF99" s="144">
        <f>IF(N99="snížená",J99,0)</f>
        <v>0</v>
      </c>
      <c r="BG99" s="144">
        <f>IF(N99="zákl. přenesená",J99,0)</f>
        <v>0</v>
      </c>
      <c r="BH99" s="144">
        <f>IF(N99="sníž. přenesená",J99,0)</f>
        <v>0</v>
      </c>
      <c r="BI99" s="144">
        <f>IF(N99="nulová",J99,0)</f>
        <v>0</v>
      </c>
      <c r="BJ99" s="18" t="s">
        <v>81</v>
      </c>
      <c r="BK99" s="144">
        <f>ROUND(I99*H99,2)</f>
        <v>0</v>
      </c>
      <c r="BL99" s="18" t="s">
        <v>217</v>
      </c>
      <c r="BM99" s="143" t="s">
        <v>514</v>
      </c>
    </row>
    <row r="100" spans="2:47" s="1" customFormat="1" ht="11.25">
      <c r="B100" s="33"/>
      <c r="D100" s="145" t="s">
        <v>219</v>
      </c>
      <c r="F100" s="146" t="s">
        <v>5577</v>
      </c>
      <c r="I100" s="147"/>
      <c r="L100" s="33"/>
      <c r="M100" s="148"/>
      <c r="T100" s="54"/>
      <c r="AT100" s="18" t="s">
        <v>219</v>
      </c>
      <c r="AU100" s="18" t="s">
        <v>81</v>
      </c>
    </row>
    <row r="101" spans="2:51" s="12" customFormat="1" ht="11.25">
      <c r="B101" s="149"/>
      <c r="D101" s="150" t="s">
        <v>221</v>
      </c>
      <c r="E101" s="151" t="s">
        <v>19</v>
      </c>
      <c r="F101" s="152" t="s">
        <v>5578</v>
      </c>
      <c r="H101" s="151" t="s">
        <v>19</v>
      </c>
      <c r="I101" s="153"/>
      <c r="L101" s="149"/>
      <c r="M101" s="154"/>
      <c r="T101" s="155"/>
      <c r="AT101" s="151" t="s">
        <v>221</v>
      </c>
      <c r="AU101" s="151" t="s">
        <v>81</v>
      </c>
      <c r="AV101" s="12" t="s">
        <v>81</v>
      </c>
      <c r="AW101" s="12" t="s">
        <v>34</v>
      </c>
      <c r="AX101" s="12" t="s">
        <v>74</v>
      </c>
      <c r="AY101" s="151" t="s">
        <v>210</v>
      </c>
    </row>
    <row r="102" spans="2:51" s="13" customFormat="1" ht="11.25">
      <c r="B102" s="156"/>
      <c r="D102" s="150" t="s">
        <v>221</v>
      </c>
      <c r="E102" s="157" t="s">
        <v>19</v>
      </c>
      <c r="F102" s="158" t="s">
        <v>5579</v>
      </c>
      <c r="H102" s="159">
        <v>0.648</v>
      </c>
      <c r="I102" s="160"/>
      <c r="L102" s="156"/>
      <c r="M102" s="161"/>
      <c r="T102" s="162"/>
      <c r="AT102" s="157" t="s">
        <v>221</v>
      </c>
      <c r="AU102" s="157" t="s">
        <v>81</v>
      </c>
      <c r="AV102" s="13" t="s">
        <v>83</v>
      </c>
      <c r="AW102" s="13" t="s">
        <v>34</v>
      </c>
      <c r="AX102" s="13" t="s">
        <v>74</v>
      </c>
      <c r="AY102" s="157" t="s">
        <v>210</v>
      </c>
    </row>
    <row r="103" spans="2:51" s="15" customFormat="1" ht="11.25">
      <c r="B103" s="170"/>
      <c r="D103" s="150" t="s">
        <v>221</v>
      </c>
      <c r="E103" s="171" t="s">
        <v>19</v>
      </c>
      <c r="F103" s="172" t="s">
        <v>236</v>
      </c>
      <c r="H103" s="173">
        <v>0.648</v>
      </c>
      <c r="I103" s="174"/>
      <c r="L103" s="170"/>
      <c r="M103" s="175"/>
      <c r="T103" s="176"/>
      <c r="AT103" s="171" t="s">
        <v>221</v>
      </c>
      <c r="AU103" s="171" t="s">
        <v>81</v>
      </c>
      <c r="AV103" s="15" t="s">
        <v>217</v>
      </c>
      <c r="AW103" s="15" t="s">
        <v>34</v>
      </c>
      <c r="AX103" s="15" t="s">
        <v>81</v>
      </c>
      <c r="AY103" s="171" t="s">
        <v>210</v>
      </c>
    </row>
    <row r="104" spans="2:65" s="1" customFormat="1" ht="16.5" customHeight="1">
      <c r="B104" s="33"/>
      <c r="C104" s="132" t="s">
        <v>91</v>
      </c>
      <c r="D104" s="132" t="s">
        <v>212</v>
      </c>
      <c r="E104" s="133" t="s">
        <v>5580</v>
      </c>
      <c r="F104" s="134" t="s">
        <v>5581</v>
      </c>
      <c r="G104" s="135" t="s">
        <v>215</v>
      </c>
      <c r="H104" s="136">
        <v>0.864</v>
      </c>
      <c r="I104" s="137"/>
      <c r="J104" s="138">
        <f>ROUND(I104*H104,2)</f>
        <v>0</v>
      </c>
      <c r="K104" s="134" t="s">
        <v>216</v>
      </c>
      <c r="L104" s="33"/>
      <c r="M104" s="139" t="s">
        <v>19</v>
      </c>
      <c r="N104" s="140" t="s">
        <v>45</v>
      </c>
      <c r="P104" s="141">
        <f>O104*H104</f>
        <v>0</v>
      </c>
      <c r="Q104" s="141">
        <v>2.47214</v>
      </c>
      <c r="R104" s="141">
        <f>Q104*H104</f>
        <v>2.1359289599999998</v>
      </c>
      <c r="S104" s="141">
        <v>0</v>
      </c>
      <c r="T104" s="142">
        <f>S104*H104</f>
        <v>0</v>
      </c>
      <c r="AR104" s="143" t="s">
        <v>217</v>
      </c>
      <c r="AT104" s="143" t="s">
        <v>212</v>
      </c>
      <c r="AU104" s="143" t="s">
        <v>81</v>
      </c>
      <c r="AY104" s="18" t="s">
        <v>210</v>
      </c>
      <c r="BE104" s="144">
        <f>IF(N104="základní",J104,0)</f>
        <v>0</v>
      </c>
      <c r="BF104" s="144">
        <f>IF(N104="snížená",J104,0)</f>
        <v>0</v>
      </c>
      <c r="BG104" s="144">
        <f>IF(N104="zákl. přenesená",J104,0)</f>
        <v>0</v>
      </c>
      <c r="BH104" s="144">
        <f>IF(N104="sníž. přenesená",J104,0)</f>
        <v>0</v>
      </c>
      <c r="BI104" s="144">
        <f>IF(N104="nulová",J104,0)</f>
        <v>0</v>
      </c>
      <c r="BJ104" s="18" t="s">
        <v>81</v>
      </c>
      <c r="BK104" s="144">
        <f>ROUND(I104*H104,2)</f>
        <v>0</v>
      </c>
      <c r="BL104" s="18" t="s">
        <v>217</v>
      </c>
      <c r="BM104" s="143" t="s">
        <v>540</v>
      </c>
    </row>
    <row r="105" spans="2:47" s="1" customFormat="1" ht="11.25">
      <c r="B105" s="33"/>
      <c r="D105" s="145" t="s">
        <v>219</v>
      </c>
      <c r="F105" s="146" t="s">
        <v>5582</v>
      </c>
      <c r="I105" s="147"/>
      <c r="L105" s="33"/>
      <c r="M105" s="148"/>
      <c r="T105" s="54"/>
      <c r="AT105" s="18" t="s">
        <v>219</v>
      </c>
      <c r="AU105" s="18" t="s">
        <v>81</v>
      </c>
    </row>
    <row r="106" spans="2:51" s="12" customFormat="1" ht="11.25">
      <c r="B106" s="149"/>
      <c r="D106" s="150" t="s">
        <v>221</v>
      </c>
      <c r="E106" s="151" t="s">
        <v>19</v>
      </c>
      <c r="F106" s="152" t="s">
        <v>5583</v>
      </c>
      <c r="H106" s="151" t="s">
        <v>19</v>
      </c>
      <c r="I106" s="153"/>
      <c r="L106" s="149"/>
      <c r="M106" s="154"/>
      <c r="T106" s="155"/>
      <c r="AT106" s="151" t="s">
        <v>221</v>
      </c>
      <c r="AU106" s="151" t="s">
        <v>81</v>
      </c>
      <c r="AV106" s="12" t="s">
        <v>81</v>
      </c>
      <c r="AW106" s="12" t="s">
        <v>34</v>
      </c>
      <c r="AX106" s="12" t="s">
        <v>74</v>
      </c>
      <c r="AY106" s="151" t="s">
        <v>210</v>
      </c>
    </row>
    <row r="107" spans="2:51" s="13" customFormat="1" ht="11.25">
      <c r="B107" s="156"/>
      <c r="D107" s="150" t="s">
        <v>221</v>
      </c>
      <c r="E107" s="157" t="s">
        <v>19</v>
      </c>
      <c r="F107" s="158" t="s">
        <v>5584</v>
      </c>
      <c r="H107" s="159">
        <v>0.864</v>
      </c>
      <c r="I107" s="160"/>
      <c r="L107" s="156"/>
      <c r="M107" s="161"/>
      <c r="T107" s="162"/>
      <c r="AT107" s="157" t="s">
        <v>221</v>
      </c>
      <c r="AU107" s="157" t="s">
        <v>81</v>
      </c>
      <c r="AV107" s="13" t="s">
        <v>83</v>
      </c>
      <c r="AW107" s="13" t="s">
        <v>34</v>
      </c>
      <c r="AX107" s="13" t="s">
        <v>74</v>
      </c>
      <c r="AY107" s="157" t="s">
        <v>210</v>
      </c>
    </row>
    <row r="108" spans="2:51" s="15" customFormat="1" ht="11.25">
      <c r="B108" s="170"/>
      <c r="D108" s="150" t="s">
        <v>221</v>
      </c>
      <c r="E108" s="171" t="s">
        <v>19</v>
      </c>
      <c r="F108" s="172" t="s">
        <v>236</v>
      </c>
      <c r="H108" s="173">
        <v>0.864</v>
      </c>
      <c r="I108" s="174"/>
      <c r="L108" s="170"/>
      <c r="M108" s="175"/>
      <c r="T108" s="176"/>
      <c r="AT108" s="171" t="s">
        <v>221</v>
      </c>
      <c r="AU108" s="171" t="s">
        <v>81</v>
      </c>
      <c r="AV108" s="15" t="s">
        <v>217</v>
      </c>
      <c r="AW108" s="15" t="s">
        <v>34</v>
      </c>
      <c r="AX108" s="15" t="s">
        <v>81</v>
      </c>
      <c r="AY108" s="171" t="s">
        <v>210</v>
      </c>
    </row>
    <row r="109" spans="2:65" s="1" customFormat="1" ht="24.2" customHeight="1">
      <c r="B109" s="33"/>
      <c r="C109" s="132" t="s">
        <v>217</v>
      </c>
      <c r="D109" s="132" t="s">
        <v>212</v>
      </c>
      <c r="E109" s="133" t="s">
        <v>5585</v>
      </c>
      <c r="F109" s="134" t="s">
        <v>5586</v>
      </c>
      <c r="G109" s="135" t="s">
        <v>409</v>
      </c>
      <c r="H109" s="136">
        <v>1</v>
      </c>
      <c r="I109" s="137"/>
      <c r="J109" s="138">
        <f>ROUND(I109*H109,2)</f>
        <v>0</v>
      </c>
      <c r="K109" s="134" t="s">
        <v>216</v>
      </c>
      <c r="L109" s="33"/>
      <c r="M109" s="139" t="s">
        <v>19</v>
      </c>
      <c r="N109" s="140" t="s">
        <v>45</v>
      </c>
      <c r="P109" s="141">
        <f>O109*H109</f>
        <v>0</v>
      </c>
      <c r="Q109" s="141">
        <v>1.94565</v>
      </c>
      <c r="R109" s="141">
        <f>Q109*H109</f>
        <v>1.94565</v>
      </c>
      <c r="S109" s="141">
        <v>0</v>
      </c>
      <c r="T109" s="142">
        <f>S109*H109</f>
        <v>0</v>
      </c>
      <c r="AR109" s="143" t="s">
        <v>217</v>
      </c>
      <c r="AT109" s="143" t="s">
        <v>212</v>
      </c>
      <c r="AU109" s="143" t="s">
        <v>81</v>
      </c>
      <c r="AY109" s="18" t="s">
        <v>210</v>
      </c>
      <c r="BE109" s="144">
        <f>IF(N109="základní",J109,0)</f>
        <v>0</v>
      </c>
      <c r="BF109" s="144">
        <f>IF(N109="snížená",J109,0)</f>
        <v>0</v>
      </c>
      <c r="BG109" s="144">
        <f>IF(N109="zákl. přenesená",J109,0)</f>
        <v>0</v>
      </c>
      <c r="BH109" s="144">
        <f>IF(N109="sníž. přenesená",J109,0)</f>
        <v>0</v>
      </c>
      <c r="BI109" s="144">
        <f>IF(N109="nulová",J109,0)</f>
        <v>0</v>
      </c>
      <c r="BJ109" s="18" t="s">
        <v>81</v>
      </c>
      <c r="BK109" s="144">
        <f>ROUND(I109*H109,2)</f>
        <v>0</v>
      </c>
      <c r="BL109" s="18" t="s">
        <v>217</v>
      </c>
      <c r="BM109" s="143" t="s">
        <v>560</v>
      </c>
    </row>
    <row r="110" spans="2:47" s="1" customFormat="1" ht="11.25">
      <c r="B110" s="33"/>
      <c r="D110" s="145" t="s">
        <v>219</v>
      </c>
      <c r="F110" s="146" t="s">
        <v>5587</v>
      </c>
      <c r="I110" s="147"/>
      <c r="L110" s="33"/>
      <c r="M110" s="148"/>
      <c r="T110" s="54"/>
      <c r="AT110" s="18" t="s">
        <v>219</v>
      </c>
      <c r="AU110" s="18" t="s">
        <v>81</v>
      </c>
    </row>
    <row r="111" spans="2:51" s="12" customFormat="1" ht="11.25">
      <c r="B111" s="149"/>
      <c r="D111" s="150" t="s">
        <v>221</v>
      </c>
      <c r="E111" s="151" t="s">
        <v>19</v>
      </c>
      <c r="F111" s="152" t="s">
        <v>5588</v>
      </c>
      <c r="H111" s="151" t="s">
        <v>19</v>
      </c>
      <c r="I111" s="153"/>
      <c r="L111" s="149"/>
      <c r="M111" s="154"/>
      <c r="T111" s="155"/>
      <c r="AT111" s="151" t="s">
        <v>221</v>
      </c>
      <c r="AU111" s="151" t="s">
        <v>81</v>
      </c>
      <c r="AV111" s="12" t="s">
        <v>81</v>
      </c>
      <c r="AW111" s="12" t="s">
        <v>34</v>
      </c>
      <c r="AX111" s="12" t="s">
        <v>74</v>
      </c>
      <c r="AY111" s="151" t="s">
        <v>210</v>
      </c>
    </row>
    <row r="112" spans="2:51" s="12" customFormat="1" ht="11.25">
      <c r="B112" s="149"/>
      <c r="D112" s="150" t="s">
        <v>221</v>
      </c>
      <c r="E112" s="151" t="s">
        <v>19</v>
      </c>
      <c r="F112" s="152" t="s">
        <v>5589</v>
      </c>
      <c r="H112" s="151" t="s">
        <v>19</v>
      </c>
      <c r="I112" s="153"/>
      <c r="L112" s="149"/>
      <c r="M112" s="154"/>
      <c r="T112" s="155"/>
      <c r="AT112" s="151" t="s">
        <v>221</v>
      </c>
      <c r="AU112" s="151" t="s">
        <v>81</v>
      </c>
      <c r="AV112" s="12" t="s">
        <v>81</v>
      </c>
      <c r="AW112" s="12" t="s">
        <v>34</v>
      </c>
      <c r="AX112" s="12" t="s">
        <v>74</v>
      </c>
      <c r="AY112" s="151" t="s">
        <v>210</v>
      </c>
    </row>
    <row r="113" spans="2:51" s="12" customFormat="1" ht="22.5">
      <c r="B113" s="149"/>
      <c r="D113" s="150" t="s">
        <v>221</v>
      </c>
      <c r="E113" s="151" t="s">
        <v>19</v>
      </c>
      <c r="F113" s="152" t="s">
        <v>5590</v>
      </c>
      <c r="H113" s="151" t="s">
        <v>19</v>
      </c>
      <c r="I113" s="153"/>
      <c r="L113" s="149"/>
      <c r="M113" s="154"/>
      <c r="T113" s="155"/>
      <c r="AT113" s="151" t="s">
        <v>221</v>
      </c>
      <c r="AU113" s="151" t="s">
        <v>81</v>
      </c>
      <c r="AV113" s="12" t="s">
        <v>81</v>
      </c>
      <c r="AW113" s="12" t="s">
        <v>34</v>
      </c>
      <c r="AX113" s="12" t="s">
        <v>74</v>
      </c>
      <c r="AY113" s="151" t="s">
        <v>210</v>
      </c>
    </row>
    <row r="114" spans="2:51" s="13" customFormat="1" ht="11.25">
      <c r="B114" s="156"/>
      <c r="D114" s="150" t="s">
        <v>221</v>
      </c>
      <c r="E114" s="157" t="s">
        <v>19</v>
      </c>
      <c r="F114" s="158" t="s">
        <v>81</v>
      </c>
      <c r="H114" s="159">
        <v>1</v>
      </c>
      <c r="I114" s="160"/>
      <c r="L114" s="156"/>
      <c r="M114" s="161"/>
      <c r="T114" s="162"/>
      <c r="AT114" s="157" t="s">
        <v>221</v>
      </c>
      <c r="AU114" s="157" t="s">
        <v>81</v>
      </c>
      <c r="AV114" s="13" t="s">
        <v>83</v>
      </c>
      <c r="AW114" s="13" t="s">
        <v>34</v>
      </c>
      <c r="AX114" s="13" t="s">
        <v>74</v>
      </c>
      <c r="AY114" s="157" t="s">
        <v>210</v>
      </c>
    </row>
    <row r="115" spans="2:51" s="15" customFormat="1" ht="11.25">
      <c r="B115" s="170"/>
      <c r="D115" s="150" t="s">
        <v>221</v>
      </c>
      <c r="E115" s="171" t="s">
        <v>19</v>
      </c>
      <c r="F115" s="172" t="s">
        <v>236</v>
      </c>
      <c r="H115" s="173">
        <v>1</v>
      </c>
      <c r="I115" s="174"/>
      <c r="L115" s="170"/>
      <c r="M115" s="175"/>
      <c r="T115" s="176"/>
      <c r="AT115" s="171" t="s">
        <v>221</v>
      </c>
      <c r="AU115" s="171" t="s">
        <v>81</v>
      </c>
      <c r="AV115" s="15" t="s">
        <v>217</v>
      </c>
      <c r="AW115" s="15" t="s">
        <v>34</v>
      </c>
      <c r="AX115" s="15" t="s">
        <v>81</v>
      </c>
      <c r="AY115" s="171" t="s">
        <v>210</v>
      </c>
    </row>
    <row r="116" spans="2:65" s="1" customFormat="1" ht="24.2" customHeight="1">
      <c r="B116" s="33"/>
      <c r="C116" s="132" t="s">
        <v>267</v>
      </c>
      <c r="D116" s="132" t="s">
        <v>212</v>
      </c>
      <c r="E116" s="133" t="s">
        <v>5591</v>
      </c>
      <c r="F116" s="134" t="s">
        <v>5592</v>
      </c>
      <c r="G116" s="135" t="s">
        <v>270</v>
      </c>
      <c r="H116" s="136">
        <v>2.5</v>
      </c>
      <c r="I116" s="137"/>
      <c r="J116" s="138">
        <f>ROUND(I116*H116,2)</f>
        <v>0</v>
      </c>
      <c r="K116" s="134" t="s">
        <v>216</v>
      </c>
      <c r="L116" s="33"/>
      <c r="M116" s="139" t="s">
        <v>19</v>
      </c>
      <c r="N116" s="140" t="s">
        <v>45</v>
      </c>
      <c r="P116" s="141">
        <f>O116*H116</f>
        <v>0</v>
      </c>
      <c r="Q116" s="141">
        <v>0</v>
      </c>
      <c r="R116" s="141">
        <f>Q116*H116</f>
        <v>0</v>
      </c>
      <c r="S116" s="141">
        <v>0</v>
      </c>
      <c r="T116" s="142">
        <f>S116*H116</f>
        <v>0</v>
      </c>
      <c r="AR116" s="143" t="s">
        <v>368</v>
      </c>
      <c r="AT116" s="143" t="s">
        <v>212</v>
      </c>
      <c r="AU116" s="143" t="s">
        <v>81</v>
      </c>
      <c r="AY116" s="18" t="s">
        <v>210</v>
      </c>
      <c r="BE116" s="144">
        <f>IF(N116="základní",J116,0)</f>
        <v>0</v>
      </c>
      <c r="BF116" s="144">
        <f>IF(N116="snížená",J116,0)</f>
        <v>0</v>
      </c>
      <c r="BG116" s="144">
        <f>IF(N116="zákl. přenesená",J116,0)</f>
        <v>0</v>
      </c>
      <c r="BH116" s="144">
        <f>IF(N116="sníž. přenesená",J116,0)</f>
        <v>0</v>
      </c>
      <c r="BI116" s="144">
        <f>IF(N116="nulová",J116,0)</f>
        <v>0</v>
      </c>
      <c r="BJ116" s="18" t="s">
        <v>81</v>
      </c>
      <c r="BK116" s="144">
        <f>ROUND(I116*H116,2)</f>
        <v>0</v>
      </c>
      <c r="BL116" s="18" t="s">
        <v>368</v>
      </c>
      <c r="BM116" s="143" t="s">
        <v>5593</v>
      </c>
    </row>
    <row r="117" spans="2:47" s="1" customFormat="1" ht="11.25">
      <c r="B117" s="33"/>
      <c r="D117" s="145" t="s">
        <v>219</v>
      </c>
      <c r="F117" s="146" t="s">
        <v>5594</v>
      </c>
      <c r="I117" s="147"/>
      <c r="L117" s="33"/>
      <c r="M117" s="148"/>
      <c r="T117" s="54"/>
      <c r="AT117" s="18" t="s">
        <v>219</v>
      </c>
      <c r="AU117" s="18" t="s">
        <v>81</v>
      </c>
    </row>
    <row r="118" spans="2:65" s="1" customFormat="1" ht="16.5" customHeight="1">
      <c r="B118" s="33"/>
      <c r="C118" s="177" t="s">
        <v>276</v>
      </c>
      <c r="D118" s="177" t="s">
        <v>424</v>
      </c>
      <c r="E118" s="178" t="s">
        <v>5595</v>
      </c>
      <c r="F118" s="179" t="s">
        <v>5596</v>
      </c>
      <c r="G118" s="180" t="s">
        <v>356</v>
      </c>
      <c r="H118" s="181">
        <v>0.001</v>
      </c>
      <c r="I118" s="182"/>
      <c r="J118" s="183">
        <f>ROUND(I118*H118,2)</f>
        <v>0</v>
      </c>
      <c r="K118" s="179" t="s">
        <v>216</v>
      </c>
      <c r="L118" s="184"/>
      <c r="M118" s="185" t="s">
        <v>19</v>
      </c>
      <c r="N118" s="186" t="s">
        <v>45</v>
      </c>
      <c r="P118" s="141">
        <f>O118*H118</f>
        <v>0</v>
      </c>
      <c r="Q118" s="141">
        <v>1</v>
      </c>
      <c r="R118" s="141">
        <f>Q118*H118</f>
        <v>0.001</v>
      </c>
      <c r="S118" s="141">
        <v>0</v>
      </c>
      <c r="T118" s="142">
        <f>S118*H118</f>
        <v>0</v>
      </c>
      <c r="AR118" s="143" t="s">
        <v>498</v>
      </c>
      <c r="AT118" s="143" t="s">
        <v>424</v>
      </c>
      <c r="AU118" s="143" t="s">
        <v>81</v>
      </c>
      <c r="AY118" s="18" t="s">
        <v>210</v>
      </c>
      <c r="BE118" s="144">
        <f>IF(N118="základní",J118,0)</f>
        <v>0</v>
      </c>
      <c r="BF118" s="144">
        <f>IF(N118="snížená",J118,0)</f>
        <v>0</v>
      </c>
      <c r="BG118" s="144">
        <f>IF(N118="zákl. přenesená",J118,0)</f>
        <v>0</v>
      </c>
      <c r="BH118" s="144">
        <f>IF(N118="sníž. přenesená",J118,0)</f>
        <v>0</v>
      </c>
      <c r="BI118" s="144">
        <f>IF(N118="nulová",J118,0)</f>
        <v>0</v>
      </c>
      <c r="BJ118" s="18" t="s">
        <v>81</v>
      </c>
      <c r="BK118" s="144">
        <f>ROUND(I118*H118,2)</f>
        <v>0</v>
      </c>
      <c r="BL118" s="18" t="s">
        <v>368</v>
      </c>
      <c r="BM118" s="143" t="s">
        <v>5597</v>
      </c>
    </row>
    <row r="119" spans="2:51" s="13" customFormat="1" ht="11.25">
      <c r="B119" s="156"/>
      <c r="D119" s="150" t="s">
        <v>221</v>
      </c>
      <c r="F119" s="158" t="s">
        <v>5598</v>
      </c>
      <c r="H119" s="159">
        <v>0.001</v>
      </c>
      <c r="I119" s="160"/>
      <c r="L119" s="156"/>
      <c r="M119" s="161"/>
      <c r="T119" s="162"/>
      <c r="AT119" s="157" t="s">
        <v>221</v>
      </c>
      <c r="AU119" s="157" t="s">
        <v>81</v>
      </c>
      <c r="AV119" s="13" t="s">
        <v>83</v>
      </c>
      <c r="AW119" s="13" t="s">
        <v>4</v>
      </c>
      <c r="AX119" s="13" t="s">
        <v>81</v>
      </c>
      <c r="AY119" s="157" t="s">
        <v>210</v>
      </c>
    </row>
    <row r="120" spans="2:65" s="1" customFormat="1" ht="16.5" customHeight="1">
      <c r="B120" s="33"/>
      <c r="C120" s="132" t="s">
        <v>281</v>
      </c>
      <c r="D120" s="132" t="s">
        <v>212</v>
      </c>
      <c r="E120" s="133" t="s">
        <v>5599</v>
      </c>
      <c r="F120" s="134" t="s">
        <v>5600</v>
      </c>
      <c r="G120" s="135" t="s">
        <v>270</v>
      </c>
      <c r="H120" s="136">
        <v>2.5</v>
      </c>
      <c r="I120" s="137"/>
      <c r="J120" s="138">
        <f>ROUND(I120*H120,2)</f>
        <v>0</v>
      </c>
      <c r="K120" s="134" t="s">
        <v>216</v>
      </c>
      <c r="L120" s="33"/>
      <c r="M120" s="139" t="s">
        <v>19</v>
      </c>
      <c r="N120" s="140" t="s">
        <v>45</v>
      </c>
      <c r="P120" s="141">
        <f>O120*H120</f>
        <v>0</v>
      </c>
      <c r="Q120" s="141">
        <v>0.0004</v>
      </c>
      <c r="R120" s="141">
        <f>Q120*H120</f>
        <v>0.001</v>
      </c>
      <c r="S120" s="141">
        <v>0</v>
      </c>
      <c r="T120" s="142">
        <f>S120*H120</f>
        <v>0</v>
      </c>
      <c r="AR120" s="143" t="s">
        <v>217</v>
      </c>
      <c r="AT120" s="143" t="s">
        <v>212</v>
      </c>
      <c r="AU120" s="143" t="s">
        <v>81</v>
      </c>
      <c r="AY120" s="18" t="s">
        <v>210</v>
      </c>
      <c r="BE120" s="144">
        <f>IF(N120="základní",J120,0)</f>
        <v>0</v>
      </c>
      <c r="BF120" s="144">
        <f>IF(N120="snížená",J120,0)</f>
        <v>0</v>
      </c>
      <c r="BG120" s="144">
        <f>IF(N120="zákl. přenesená",J120,0)</f>
        <v>0</v>
      </c>
      <c r="BH120" s="144">
        <f>IF(N120="sníž. přenesená",J120,0)</f>
        <v>0</v>
      </c>
      <c r="BI120" s="144">
        <f>IF(N120="nulová",J120,0)</f>
        <v>0</v>
      </c>
      <c r="BJ120" s="18" t="s">
        <v>81</v>
      </c>
      <c r="BK120" s="144">
        <f>ROUND(I120*H120,2)</f>
        <v>0</v>
      </c>
      <c r="BL120" s="18" t="s">
        <v>217</v>
      </c>
      <c r="BM120" s="143" t="s">
        <v>572</v>
      </c>
    </row>
    <row r="121" spans="2:47" s="1" customFormat="1" ht="11.25">
      <c r="B121" s="33"/>
      <c r="D121" s="145" t="s">
        <v>219</v>
      </c>
      <c r="F121" s="146" t="s">
        <v>5601</v>
      </c>
      <c r="I121" s="147"/>
      <c r="L121" s="33"/>
      <c r="M121" s="148"/>
      <c r="T121" s="54"/>
      <c r="AT121" s="18" t="s">
        <v>219</v>
      </c>
      <c r="AU121" s="18" t="s">
        <v>81</v>
      </c>
    </row>
    <row r="122" spans="2:51" s="12" customFormat="1" ht="11.25">
      <c r="B122" s="149"/>
      <c r="D122" s="150" t="s">
        <v>221</v>
      </c>
      <c r="E122" s="151" t="s">
        <v>19</v>
      </c>
      <c r="F122" s="152" t="s">
        <v>5602</v>
      </c>
      <c r="H122" s="151" t="s">
        <v>19</v>
      </c>
      <c r="I122" s="153"/>
      <c r="L122" s="149"/>
      <c r="M122" s="154"/>
      <c r="T122" s="155"/>
      <c r="AT122" s="151" t="s">
        <v>221</v>
      </c>
      <c r="AU122" s="151" t="s">
        <v>81</v>
      </c>
      <c r="AV122" s="12" t="s">
        <v>81</v>
      </c>
      <c r="AW122" s="12" t="s">
        <v>34</v>
      </c>
      <c r="AX122" s="12" t="s">
        <v>74</v>
      </c>
      <c r="AY122" s="151" t="s">
        <v>210</v>
      </c>
    </row>
    <row r="123" spans="2:51" s="13" customFormat="1" ht="11.25">
      <c r="B123" s="156"/>
      <c r="D123" s="150" t="s">
        <v>221</v>
      </c>
      <c r="E123" s="157" t="s">
        <v>19</v>
      </c>
      <c r="F123" s="158" t="s">
        <v>5603</v>
      </c>
      <c r="H123" s="159">
        <v>2.5</v>
      </c>
      <c r="I123" s="160"/>
      <c r="L123" s="156"/>
      <c r="M123" s="161"/>
      <c r="T123" s="162"/>
      <c r="AT123" s="157" t="s">
        <v>221</v>
      </c>
      <c r="AU123" s="157" t="s">
        <v>81</v>
      </c>
      <c r="AV123" s="13" t="s">
        <v>83</v>
      </c>
      <c r="AW123" s="13" t="s">
        <v>34</v>
      </c>
      <c r="AX123" s="13" t="s">
        <v>81</v>
      </c>
      <c r="AY123" s="157" t="s">
        <v>210</v>
      </c>
    </row>
    <row r="124" spans="2:65" s="1" customFormat="1" ht="24.2" customHeight="1">
      <c r="B124" s="33"/>
      <c r="C124" s="177" t="s">
        <v>286</v>
      </c>
      <c r="D124" s="177" t="s">
        <v>424</v>
      </c>
      <c r="E124" s="178" t="s">
        <v>5604</v>
      </c>
      <c r="F124" s="179" t="s">
        <v>5605</v>
      </c>
      <c r="G124" s="180" t="s">
        <v>270</v>
      </c>
      <c r="H124" s="181">
        <v>2.75</v>
      </c>
      <c r="I124" s="182"/>
      <c r="J124" s="183">
        <f>ROUND(I124*H124,2)</f>
        <v>0</v>
      </c>
      <c r="K124" s="179" t="s">
        <v>216</v>
      </c>
      <c r="L124" s="184"/>
      <c r="M124" s="185" t="s">
        <v>19</v>
      </c>
      <c r="N124" s="186" t="s">
        <v>45</v>
      </c>
      <c r="P124" s="141">
        <f>O124*H124</f>
        <v>0</v>
      </c>
      <c r="Q124" s="141">
        <v>0.0054</v>
      </c>
      <c r="R124" s="141">
        <f>Q124*H124</f>
        <v>0.01485</v>
      </c>
      <c r="S124" s="141">
        <v>0</v>
      </c>
      <c r="T124" s="142">
        <f>S124*H124</f>
        <v>0</v>
      </c>
      <c r="AR124" s="143" t="s">
        <v>286</v>
      </c>
      <c r="AT124" s="143" t="s">
        <v>424</v>
      </c>
      <c r="AU124" s="143" t="s">
        <v>81</v>
      </c>
      <c r="AY124" s="18" t="s">
        <v>210</v>
      </c>
      <c r="BE124" s="144">
        <f>IF(N124="základní",J124,0)</f>
        <v>0</v>
      </c>
      <c r="BF124" s="144">
        <f>IF(N124="snížená",J124,0)</f>
        <v>0</v>
      </c>
      <c r="BG124" s="144">
        <f>IF(N124="zákl. přenesená",J124,0)</f>
        <v>0</v>
      </c>
      <c r="BH124" s="144">
        <f>IF(N124="sníž. přenesená",J124,0)</f>
        <v>0</v>
      </c>
      <c r="BI124" s="144">
        <f>IF(N124="nulová",J124,0)</f>
        <v>0</v>
      </c>
      <c r="BJ124" s="18" t="s">
        <v>81</v>
      </c>
      <c r="BK124" s="144">
        <f>ROUND(I124*H124,2)</f>
        <v>0</v>
      </c>
      <c r="BL124" s="18" t="s">
        <v>217</v>
      </c>
      <c r="BM124" s="143" t="s">
        <v>5606</v>
      </c>
    </row>
    <row r="125" spans="2:51" s="13" customFormat="1" ht="11.25">
      <c r="B125" s="156"/>
      <c r="D125" s="150" t="s">
        <v>221</v>
      </c>
      <c r="E125" s="157" t="s">
        <v>19</v>
      </c>
      <c r="F125" s="158" t="s">
        <v>5603</v>
      </c>
      <c r="H125" s="159">
        <v>2.5</v>
      </c>
      <c r="I125" s="160"/>
      <c r="L125" s="156"/>
      <c r="M125" s="161"/>
      <c r="T125" s="162"/>
      <c r="AT125" s="157" t="s">
        <v>221</v>
      </c>
      <c r="AU125" s="157" t="s">
        <v>81</v>
      </c>
      <c r="AV125" s="13" t="s">
        <v>83</v>
      </c>
      <c r="AW125" s="13" t="s">
        <v>34</v>
      </c>
      <c r="AX125" s="13" t="s">
        <v>81</v>
      </c>
      <c r="AY125" s="157" t="s">
        <v>210</v>
      </c>
    </row>
    <row r="126" spans="2:51" s="13" customFormat="1" ht="11.25">
      <c r="B126" s="156"/>
      <c r="D126" s="150" t="s">
        <v>221</v>
      </c>
      <c r="F126" s="158" t="s">
        <v>5607</v>
      </c>
      <c r="H126" s="159">
        <v>2.75</v>
      </c>
      <c r="I126" s="160"/>
      <c r="L126" s="156"/>
      <c r="M126" s="161"/>
      <c r="T126" s="162"/>
      <c r="AT126" s="157" t="s">
        <v>221</v>
      </c>
      <c r="AU126" s="157" t="s">
        <v>81</v>
      </c>
      <c r="AV126" s="13" t="s">
        <v>83</v>
      </c>
      <c r="AW126" s="13" t="s">
        <v>4</v>
      </c>
      <c r="AX126" s="13" t="s">
        <v>81</v>
      </c>
      <c r="AY126" s="157" t="s">
        <v>210</v>
      </c>
    </row>
    <row r="127" spans="2:65" s="1" customFormat="1" ht="16.5" customHeight="1">
      <c r="B127" s="33"/>
      <c r="C127" s="132" t="s">
        <v>292</v>
      </c>
      <c r="D127" s="132" t="s">
        <v>212</v>
      </c>
      <c r="E127" s="133" t="s">
        <v>5608</v>
      </c>
      <c r="F127" s="134" t="s">
        <v>5609</v>
      </c>
      <c r="G127" s="135" t="s">
        <v>270</v>
      </c>
      <c r="H127" s="136">
        <v>1.62</v>
      </c>
      <c r="I127" s="137"/>
      <c r="J127" s="138">
        <f>ROUND(I127*H127,2)</f>
        <v>0</v>
      </c>
      <c r="K127" s="134" t="s">
        <v>216</v>
      </c>
      <c r="L127" s="33"/>
      <c r="M127" s="139" t="s">
        <v>19</v>
      </c>
      <c r="N127" s="140" t="s">
        <v>45</v>
      </c>
      <c r="P127" s="141">
        <f>O127*H127</f>
        <v>0</v>
      </c>
      <c r="Q127" s="141">
        <v>0.04984</v>
      </c>
      <c r="R127" s="141">
        <f>Q127*H127</f>
        <v>0.08074080000000002</v>
      </c>
      <c r="S127" s="141">
        <v>0</v>
      </c>
      <c r="T127" s="142">
        <f>S127*H127</f>
        <v>0</v>
      </c>
      <c r="AR127" s="143" t="s">
        <v>217</v>
      </c>
      <c r="AT127" s="143" t="s">
        <v>212</v>
      </c>
      <c r="AU127" s="143" t="s">
        <v>81</v>
      </c>
      <c r="AY127" s="18" t="s">
        <v>210</v>
      </c>
      <c r="BE127" s="144">
        <f>IF(N127="základní",J127,0)</f>
        <v>0</v>
      </c>
      <c r="BF127" s="144">
        <f>IF(N127="snížená",J127,0)</f>
        <v>0</v>
      </c>
      <c r="BG127" s="144">
        <f>IF(N127="zákl. přenesená",J127,0)</f>
        <v>0</v>
      </c>
      <c r="BH127" s="144">
        <f>IF(N127="sníž. přenesená",J127,0)</f>
        <v>0</v>
      </c>
      <c r="BI127" s="144">
        <f>IF(N127="nulová",J127,0)</f>
        <v>0</v>
      </c>
      <c r="BJ127" s="18" t="s">
        <v>81</v>
      </c>
      <c r="BK127" s="144">
        <f>ROUND(I127*H127,2)</f>
        <v>0</v>
      </c>
      <c r="BL127" s="18" t="s">
        <v>217</v>
      </c>
      <c r="BM127" s="143" t="s">
        <v>589</v>
      </c>
    </row>
    <row r="128" spans="2:47" s="1" customFormat="1" ht="11.25">
      <c r="B128" s="33"/>
      <c r="D128" s="145" t="s">
        <v>219</v>
      </c>
      <c r="F128" s="146" t="s">
        <v>5610</v>
      </c>
      <c r="I128" s="147"/>
      <c r="L128" s="33"/>
      <c r="M128" s="148"/>
      <c r="T128" s="54"/>
      <c r="AT128" s="18" t="s">
        <v>219</v>
      </c>
      <c r="AU128" s="18" t="s">
        <v>81</v>
      </c>
    </row>
    <row r="129" spans="2:51" s="12" customFormat="1" ht="11.25">
      <c r="B129" s="149"/>
      <c r="D129" s="150" t="s">
        <v>221</v>
      </c>
      <c r="E129" s="151" t="s">
        <v>19</v>
      </c>
      <c r="F129" s="152" t="s">
        <v>5611</v>
      </c>
      <c r="H129" s="151" t="s">
        <v>19</v>
      </c>
      <c r="I129" s="153"/>
      <c r="L129" s="149"/>
      <c r="M129" s="154"/>
      <c r="T129" s="155"/>
      <c r="AT129" s="151" t="s">
        <v>221</v>
      </c>
      <c r="AU129" s="151" t="s">
        <v>81</v>
      </c>
      <c r="AV129" s="12" t="s">
        <v>81</v>
      </c>
      <c r="AW129" s="12" t="s">
        <v>34</v>
      </c>
      <c r="AX129" s="12" t="s">
        <v>74</v>
      </c>
      <c r="AY129" s="151" t="s">
        <v>210</v>
      </c>
    </row>
    <row r="130" spans="2:51" s="13" customFormat="1" ht="11.25">
      <c r="B130" s="156"/>
      <c r="D130" s="150" t="s">
        <v>221</v>
      </c>
      <c r="E130" s="157" t="s">
        <v>19</v>
      </c>
      <c r="F130" s="158" t="s">
        <v>5612</v>
      </c>
      <c r="H130" s="159">
        <v>1.62</v>
      </c>
      <c r="I130" s="160"/>
      <c r="L130" s="156"/>
      <c r="M130" s="161"/>
      <c r="T130" s="162"/>
      <c r="AT130" s="157" t="s">
        <v>221</v>
      </c>
      <c r="AU130" s="157" t="s">
        <v>81</v>
      </c>
      <c r="AV130" s="13" t="s">
        <v>83</v>
      </c>
      <c r="AW130" s="13" t="s">
        <v>34</v>
      </c>
      <c r="AX130" s="13" t="s">
        <v>74</v>
      </c>
      <c r="AY130" s="157" t="s">
        <v>210</v>
      </c>
    </row>
    <row r="131" spans="2:51" s="15" customFormat="1" ht="11.25">
      <c r="B131" s="170"/>
      <c r="D131" s="150" t="s">
        <v>221</v>
      </c>
      <c r="E131" s="171" t="s">
        <v>19</v>
      </c>
      <c r="F131" s="172" t="s">
        <v>236</v>
      </c>
      <c r="H131" s="173">
        <v>1.62</v>
      </c>
      <c r="I131" s="174"/>
      <c r="L131" s="170"/>
      <c r="M131" s="175"/>
      <c r="T131" s="176"/>
      <c r="AT131" s="171" t="s">
        <v>221</v>
      </c>
      <c r="AU131" s="171" t="s">
        <v>81</v>
      </c>
      <c r="AV131" s="15" t="s">
        <v>217</v>
      </c>
      <c r="AW131" s="15" t="s">
        <v>34</v>
      </c>
      <c r="AX131" s="15" t="s">
        <v>81</v>
      </c>
      <c r="AY131" s="171" t="s">
        <v>210</v>
      </c>
    </row>
    <row r="132" spans="2:65" s="1" customFormat="1" ht="24.2" customHeight="1">
      <c r="B132" s="33"/>
      <c r="C132" s="132" t="s">
        <v>299</v>
      </c>
      <c r="D132" s="132" t="s">
        <v>212</v>
      </c>
      <c r="E132" s="133" t="s">
        <v>5613</v>
      </c>
      <c r="F132" s="134" t="s">
        <v>5614</v>
      </c>
      <c r="G132" s="135" t="s">
        <v>417</v>
      </c>
      <c r="H132" s="136">
        <v>5.4</v>
      </c>
      <c r="I132" s="137"/>
      <c r="J132" s="138">
        <f>ROUND(I132*H132,2)</f>
        <v>0</v>
      </c>
      <c r="K132" s="134" t="s">
        <v>216</v>
      </c>
      <c r="L132" s="33"/>
      <c r="M132" s="139" t="s">
        <v>19</v>
      </c>
      <c r="N132" s="140" t="s">
        <v>45</v>
      </c>
      <c r="P132" s="141">
        <f>O132*H132</f>
        <v>0</v>
      </c>
      <c r="Q132" s="141">
        <v>0.03465</v>
      </c>
      <c r="R132" s="141">
        <f>Q132*H132</f>
        <v>0.18711000000000003</v>
      </c>
      <c r="S132" s="141">
        <v>0</v>
      </c>
      <c r="T132" s="142">
        <f>S132*H132</f>
        <v>0</v>
      </c>
      <c r="AR132" s="143" t="s">
        <v>217</v>
      </c>
      <c r="AT132" s="143" t="s">
        <v>212</v>
      </c>
      <c r="AU132" s="143" t="s">
        <v>81</v>
      </c>
      <c r="AY132" s="18" t="s">
        <v>210</v>
      </c>
      <c r="BE132" s="144">
        <f>IF(N132="základní",J132,0)</f>
        <v>0</v>
      </c>
      <c r="BF132" s="144">
        <f>IF(N132="snížená",J132,0)</f>
        <v>0</v>
      </c>
      <c r="BG132" s="144">
        <f>IF(N132="zákl. přenesená",J132,0)</f>
        <v>0</v>
      </c>
      <c r="BH132" s="144">
        <f>IF(N132="sníž. přenesená",J132,0)</f>
        <v>0</v>
      </c>
      <c r="BI132" s="144">
        <f>IF(N132="nulová",J132,0)</f>
        <v>0</v>
      </c>
      <c r="BJ132" s="18" t="s">
        <v>81</v>
      </c>
      <c r="BK132" s="144">
        <f>ROUND(I132*H132,2)</f>
        <v>0</v>
      </c>
      <c r="BL132" s="18" t="s">
        <v>217</v>
      </c>
      <c r="BM132" s="143" t="s">
        <v>5615</v>
      </c>
    </row>
    <row r="133" spans="2:47" s="1" customFormat="1" ht="11.25">
      <c r="B133" s="33"/>
      <c r="D133" s="145" t="s">
        <v>219</v>
      </c>
      <c r="F133" s="146" t="s">
        <v>5616</v>
      </c>
      <c r="I133" s="147"/>
      <c r="L133" s="33"/>
      <c r="M133" s="148"/>
      <c r="T133" s="54"/>
      <c r="AT133" s="18" t="s">
        <v>219</v>
      </c>
      <c r="AU133" s="18" t="s">
        <v>81</v>
      </c>
    </row>
    <row r="134" spans="2:51" s="13" customFormat="1" ht="11.25">
      <c r="B134" s="156"/>
      <c r="D134" s="150" t="s">
        <v>221</v>
      </c>
      <c r="E134" s="157" t="s">
        <v>19</v>
      </c>
      <c r="F134" s="158" t="s">
        <v>5617</v>
      </c>
      <c r="H134" s="159">
        <v>3.6</v>
      </c>
      <c r="I134" s="160"/>
      <c r="L134" s="156"/>
      <c r="M134" s="161"/>
      <c r="T134" s="162"/>
      <c r="AT134" s="157" t="s">
        <v>221</v>
      </c>
      <c r="AU134" s="157" t="s">
        <v>81</v>
      </c>
      <c r="AV134" s="13" t="s">
        <v>83</v>
      </c>
      <c r="AW134" s="13" t="s">
        <v>34</v>
      </c>
      <c r="AX134" s="13" t="s">
        <v>74</v>
      </c>
      <c r="AY134" s="157" t="s">
        <v>210</v>
      </c>
    </row>
    <row r="135" spans="2:51" s="13" customFormat="1" ht="11.25">
      <c r="B135" s="156"/>
      <c r="D135" s="150" t="s">
        <v>221</v>
      </c>
      <c r="E135" s="157" t="s">
        <v>19</v>
      </c>
      <c r="F135" s="158" t="s">
        <v>5022</v>
      </c>
      <c r="H135" s="159">
        <v>1.8</v>
      </c>
      <c r="I135" s="160"/>
      <c r="L135" s="156"/>
      <c r="M135" s="161"/>
      <c r="T135" s="162"/>
      <c r="AT135" s="157" t="s">
        <v>221</v>
      </c>
      <c r="AU135" s="157" t="s">
        <v>81</v>
      </c>
      <c r="AV135" s="13" t="s">
        <v>83</v>
      </c>
      <c r="AW135" s="13" t="s">
        <v>34</v>
      </c>
      <c r="AX135" s="13" t="s">
        <v>74</v>
      </c>
      <c r="AY135" s="157" t="s">
        <v>210</v>
      </c>
    </row>
    <row r="136" spans="2:51" s="15" customFormat="1" ht="11.25">
      <c r="B136" s="170"/>
      <c r="D136" s="150" t="s">
        <v>221</v>
      </c>
      <c r="E136" s="171" t="s">
        <v>19</v>
      </c>
      <c r="F136" s="172" t="s">
        <v>236</v>
      </c>
      <c r="H136" s="173">
        <v>5.4</v>
      </c>
      <c r="I136" s="174"/>
      <c r="L136" s="170"/>
      <c r="M136" s="175"/>
      <c r="T136" s="176"/>
      <c r="AT136" s="171" t="s">
        <v>221</v>
      </c>
      <c r="AU136" s="171" t="s">
        <v>81</v>
      </c>
      <c r="AV136" s="15" t="s">
        <v>217</v>
      </c>
      <c r="AW136" s="15" t="s">
        <v>34</v>
      </c>
      <c r="AX136" s="15" t="s">
        <v>81</v>
      </c>
      <c r="AY136" s="171" t="s">
        <v>210</v>
      </c>
    </row>
    <row r="137" spans="2:65" s="1" customFormat="1" ht="16.5" customHeight="1">
      <c r="B137" s="33"/>
      <c r="C137" s="132" t="s">
        <v>307</v>
      </c>
      <c r="D137" s="132" t="s">
        <v>212</v>
      </c>
      <c r="E137" s="133" t="s">
        <v>5618</v>
      </c>
      <c r="F137" s="134" t="s">
        <v>5619</v>
      </c>
      <c r="G137" s="135" t="s">
        <v>868</v>
      </c>
      <c r="H137" s="136">
        <v>2</v>
      </c>
      <c r="I137" s="137"/>
      <c r="J137" s="138">
        <f>ROUND(I137*H137,2)</f>
        <v>0</v>
      </c>
      <c r="K137" s="134" t="s">
        <v>296</v>
      </c>
      <c r="L137" s="33"/>
      <c r="M137" s="139" t="s">
        <v>19</v>
      </c>
      <c r="N137" s="140" t="s">
        <v>45</v>
      </c>
      <c r="P137" s="141">
        <f>O137*H137</f>
        <v>0</v>
      </c>
      <c r="Q137" s="141">
        <v>0</v>
      </c>
      <c r="R137" s="141">
        <f>Q137*H137</f>
        <v>0</v>
      </c>
      <c r="S137" s="141">
        <v>0</v>
      </c>
      <c r="T137" s="142">
        <f>S137*H137</f>
        <v>0</v>
      </c>
      <c r="AR137" s="143" t="s">
        <v>217</v>
      </c>
      <c r="AT137" s="143" t="s">
        <v>212</v>
      </c>
      <c r="AU137" s="143" t="s">
        <v>81</v>
      </c>
      <c r="AY137" s="18" t="s">
        <v>210</v>
      </c>
      <c r="BE137" s="144">
        <f>IF(N137="základní",J137,0)</f>
        <v>0</v>
      </c>
      <c r="BF137" s="144">
        <f>IF(N137="snížená",J137,0)</f>
        <v>0</v>
      </c>
      <c r="BG137" s="144">
        <f>IF(N137="zákl. přenesená",J137,0)</f>
        <v>0</v>
      </c>
      <c r="BH137" s="144">
        <f>IF(N137="sníž. přenesená",J137,0)</f>
        <v>0</v>
      </c>
      <c r="BI137" s="144">
        <f>IF(N137="nulová",J137,0)</f>
        <v>0</v>
      </c>
      <c r="BJ137" s="18" t="s">
        <v>81</v>
      </c>
      <c r="BK137" s="144">
        <f>ROUND(I137*H137,2)</f>
        <v>0</v>
      </c>
      <c r="BL137" s="18" t="s">
        <v>217</v>
      </c>
      <c r="BM137" s="143" t="s">
        <v>601</v>
      </c>
    </row>
    <row r="138" spans="2:65" s="1" customFormat="1" ht="16.5" customHeight="1">
      <c r="B138" s="33"/>
      <c r="C138" s="132" t="s">
        <v>314</v>
      </c>
      <c r="D138" s="132" t="s">
        <v>212</v>
      </c>
      <c r="E138" s="133" t="s">
        <v>5618</v>
      </c>
      <c r="F138" s="134" t="s">
        <v>5619</v>
      </c>
      <c r="G138" s="135" t="s">
        <v>868</v>
      </c>
      <c r="H138" s="136">
        <v>1</v>
      </c>
      <c r="I138" s="137"/>
      <c r="J138" s="138">
        <f>ROUND(I138*H138,2)</f>
        <v>0</v>
      </c>
      <c r="K138" s="134" t="s">
        <v>296</v>
      </c>
      <c r="L138" s="33"/>
      <c r="M138" s="139" t="s">
        <v>19</v>
      </c>
      <c r="N138" s="140" t="s">
        <v>45</v>
      </c>
      <c r="P138" s="141">
        <f>O138*H138</f>
        <v>0</v>
      </c>
      <c r="Q138" s="141">
        <v>0</v>
      </c>
      <c r="R138" s="141">
        <f>Q138*H138</f>
        <v>0</v>
      </c>
      <c r="S138" s="141">
        <v>0</v>
      </c>
      <c r="T138" s="142">
        <f>S138*H138</f>
        <v>0</v>
      </c>
      <c r="AR138" s="143" t="s">
        <v>217</v>
      </c>
      <c r="AT138" s="143" t="s">
        <v>212</v>
      </c>
      <c r="AU138" s="143" t="s">
        <v>81</v>
      </c>
      <c r="AY138" s="18" t="s">
        <v>210</v>
      </c>
      <c r="BE138" s="144">
        <f>IF(N138="základní",J138,0)</f>
        <v>0</v>
      </c>
      <c r="BF138" s="144">
        <f>IF(N138="snížená",J138,0)</f>
        <v>0</v>
      </c>
      <c r="BG138" s="144">
        <f>IF(N138="zákl. přenesená",J138,0)</f>
        <v>0</v>
      </c>
      <c r="BH138" s="144">
        <f>IF(N138="sníž. přenesená",J138,0)</f>
        <v>0</v>
      </c>
      <c r="BI138" s="144">
        <f>IF(N138="nulová",J138,0)</f>
        <v>0</v>
      </c>
      <c r="BJ138" s="18" t="s">
        <v>81</v>
      </c>
      <c r="BK138" s="144">
        <f>ROUND(I138*H138,2)</f>
        <v>0</v>
      </c>
      <c r="BL138" s="18" t="s">
        <v>217</v>
      </c>
      <c r="BM138" s="143" t="s">
        <v>618</v>
      </c>
    </row>
    <row r="139" spans="2:65" s="1" customFormat="1" ht="16.5" customHeight="1">
      <c r="B139" s="33"/>
      <c r="C139" s="132" t="s">
        <v>332</v>
      </c>
      <c r="D139" s="132" t="s">
        <v>212</v>
      </c>
      <c r="E139" s="133" t="s">
        <v>4463</v>
      </c>
      <c r="F139" s="134" t="s">
        <v>4464</v>
      </c>
      <c r="G139" s="135" t="s">
        <v>270</v>
      </c>
      <c r="H139" s="136">
        <v>18.52</v>
      </c>
      <c r="I139" s="137"/>
      <c r="J139" s="138">
        <f>ROUND(I139*H139,2)</f>
        <v>0</v>
      </c>
      <c r="K139" s="134" t="s">
        <v>216</v>
      </c>
      <c r="L139" s="33"/>
      <c r="M139" s="139" t="s">
        <v>19</v>
      </c>
      <c r="N139" s="140" t="s">
        <v>45</v>
      </c>
      <c r="P139" s="141">
        <f>O139*H139</f>
        <v>0</v>
      </c>
      <c r="Q139" s="141">
        <v>0</v>
      </c>
      <c r="R139" s="141">
        <f>Q139*H139</f>
        <v>0</v>
      </c>
      <c r="S139" s="141">
        <v>0</v>
      </c>
      <c r="T139" s="142">
        <f>S139*H139</f>
        <v>0</v>
      </c>
      <c r="AR139" s="143" t="s">
        <v>217</v>
      </c>
      <c r="AT139" s="143" t="s">
        <v>212</v>
      </c>
      <c r="AU139" s="143" t="s">
        <v>81</v>
      </c>
      <c r="AY139" s="18" t="s">
        <v>210</v>
      </c>
      <c r="BE139" s="144">
        <f>IF(N139="základní",J139,0)</f>
        <v>0</v>
      </c>
      <c r="BF139" s="144">
        <f>IF(N139="snížená",J139,0)</f>
        <v>0</v>
      </c>
      <c r="BG139" s="144">
        <f>IF(N139="zákl. přenesená",J139,0)</f>
        <v>0</v>
      </c>
      <c r="BH139" s="144">
        <f>IF(N139="sníž. přenesená",J139,0)</f>
        <v>0</v>
      </c>
      <c r="BI139" s="144">
        <f>IF(N139="nulová",J139,0)</f>
        <v>0</v>
      </c>
      <c r="BJ139" s="18" t="s">
        <v>81</v>
      </c>
      <c r="BK139" s="144">
        <f>ROUND(I139*H139,2)</f>
        <v>0</v>
      </c>
      <c r="BL139" s="18" t="s">
        <v>217</v>
      </c>
      <c r="BM139" s="143" t="s">
        <v>690</v>
      </c>
    </row>
    <row r="140" spans="2:47" s="1" customFormat="1" ht="11.25">
      <c r="B140" s="33"/>
      <c r="D140" s="145" t="s">
        <v>219</v>
      </c>
      <c r="F140" s="146" t="s">
        <v>4466</v>
      </c>
      <c r="I140" s="147"/>
      <c r="L140" s="33"/>
      <c r="M140" s="148"/>
      <c r="T140" s="54"/>
      <c r="AT140" s="18" t="s">
        <v>219</v>
      </c>
      <c r="AU140" s="18" t="s">
        <v>81</v>
      </c>
    </row>
    <row r="141" spans="2:51" s="12" customFormat="1" ht="11.25">
      <c r="B141" s="149"/>
      <c r="D141" s="150" t="s">
        <v>221</v>
      </c>
      <c r="E141" s="151" t="s">
        <v>19</v>
      </c>
      <c r="F141" s="152" t="s">
        <v>5620</v>
      </c>
      <c r="H141" s="151" t="s">
        <v>19</v>
      </c>
      <c r="I141" s="153"/>
      <c r="L141" s="149"/>
      <c r="M141" s="154"/>
      <c r="T141" s="155"/>
      <c r="AT141" s="151" t="s">
        <v>221</v>
      </c>
      <c r="AU141" s="151" t="s">
        <v>81</v>
      </c>
      <c r="AV141" s="12" t="s">
        <v>81</v>
      </c>
      <c r="AW141" s="12" t="s">
        <v>34</v>
      </c>
      <c r="AX141" s="12" t="s">
        <v>74</v>
      </c>
      <c r="AY141" s="151" t="s">
        <v>210</v>
      </c>
    </row>
    <row r="142" spans="2:51" s="12" customFormat="1" ht="11.25">
      <c r="B142" s="149"/>
      <c r="D142" s="150" t="s">
        <v>221</v>
      </c>
      <c r="E142" s="151" t="s">
        <v>19</v>
      </c>
      <c r="F142" s="152" t="s">
        <v>5621</v>
      </c>
      <c r="H142" s="151" t="s">
        <v>19</v>
      </c>
      <c r="I142" s="153"/>
      <c r="L142" s="149"/>
      <c r="M142" s="154"/>
      <c r="T142" s="155"/>
      <c r="AT142" s="151" t="s">
        <v>221</v>
      </c>
      <c r="AU142" s="151" t="s">
        <v>81</v>
      </c>
      <c r="AV142" s="12" t="s">
        <v>81</v>
      </c>
      <c r="AW142" s="12" t="s">
        <v>34</v>
      </c>
      <c r="AX142" s="12" t="s">
        <v>74</v>
      </c>
      <c r="AY142" s="151" t="s">
        <v>210</v>
      </c>
    </row>
    <row r="143" spans="2:51" s="13" customFormat="1" ht="11.25">
      <c r="B143" s="156"/>
      <c r="D143" s="150" t="s">
        <v>221</v>
      </c>
      <c r="E143" s="157" t="s">
        <v>19</v>
      </c>
      <c r="F143" s="158" t="s">
        <v>5622</v>
      </c>
      <c r="H143" s="159">
        <v>18.52</v>
      </c>
      <c r="I143" s="160"/>
      <c r="L143" s="156"/>
      <c r="M143" s="161"/>
      <c r="T143" s="162"/>
      <c r="AT143" s="157" t="s">
        <v>221</v>
      </c>
      <c r="AU143" s="157" t="s">
        <v>81</v>
      </c>
      <c r="AV143" s="13" t="s">
        <v>83</v>
      </c>
      <c r="AW143" s="13" t="s">
        <v>34</v>
      </c>
      <c r="AX143" s="13" t="s">
        <v>74</v>
      </c>
      <c r="AY143" s="157" t="s">
        <v>210</v>
      </c>
    </row>
    <row r="144" spans="2:51" s="15" customFormat="1" ht="11.25">
      <c r="B144" s="170"/>
      <c r="D144" s="150" t="s">
        <v>221</v>
      </c>
      <c r="E144" s="171" t="s">
        <v>19</v>
      </c>
      <c r="F144" s="172" t="s">
        <v>236</v>
      </c>
      <c r="H144" s="173">
        <v>18.52</v>
      </c>
      <c r="I144" s="174"/>
      <c r="L144" s="170"/>
      <c r="M144" s="175"/>
      <c r="T144" s="176"/>
      <c r="AT144" s="171" t="s">
        <v>221</v>
      </c>
      <c r="AU144" s="171" t="s">
        <v>81</v>
      </c>
      <c r="AV144" s="15" t="s">
        <v>217</v>
      </c>
      <c r="AW144" s="15" t="s">
        <v>34</v>
      </c>
      <c r="AX144" s="15" t="s">
        <v>81</v>
      </c>
      <c r="AY144" s="171" t="s">
        <v>210</v>
      </c>
    </row>
    <row r="145" spans="2:65" s="1" customFormat="1" ht="24.2" customHeight="1">
      <c r="B145" s="33"/>
      <c r="C145" s="132" t="s">
        <v>349</v>
      </c>
      <c r="D145" s="132" t="s">
        <v>212</v>
      </c>
      <c r="E145" s="133" t="s">
        <v>5623</v>
      </c>
      <c r="F145" s="134" t="s">
        <v>5624</v>
      </c>
      <c r="G145" s="135" t="s">
        <v>215</v>
      </c>
      <c r="H145" s="136">
        <v>4.879</v>
      </c>
      <c r="I145" s="137"/>
      <c r="J145" s="138">
        <f>ROUND(I145*H145,2)</f>
        <v>0</v>
      </c>
      <c r="K145" s="134" t="s">
        <v>216</v>
      </c>
      <c r="L145" s="33"/>
      <c r="M145" s="139" t="s">
        <v>19</v>
      </c>
      <c r="N145" s="140" t="s">
        <v>45</v>
      </c>
      <c r="P145" s="141">
        <f>O145*H145</f>
        <v>0</v>
      </c>
      <c r="Q145" s="141">
        <v>0</v>
      </c>
      <c r="R145" s="141">
        <f>Q145*H145</f>
        <v>0</v>
      </c>
      <c r="S145" s="141">
        <v>0</v>
      </c>
      <c r="T145" s="142">
        <f>S145*H145</f>
        <v>0</v>
      </c>
      <c r="AR145" s="143" t="s">
        <v>217</v>
      </c>
      <c r="AT145" s="143" t="s">
        <v>212</v>
      </c>
      <c r="AU145" s="143" t="s">
        <v>81</v>
      </c>
      <c r="AY145" s="18" t="s">
        <v>210</v>
      </c>
      <c r="BE145" s="144">
        <f>IF(N145="základní",J145,0)</f>
        <v>0</v>
      </c>
      <c r="BF145" s="144">
        <f>IF(N145="snížená",J145,0)</f>
        <v>0</v>
      </c>
      <c r="BG145" s="144">
        <f>IF(N145="zákl. přenesená",J145,0)</f>
        <v>0</v>
      </c>
      <c r="BH145" s="144">
        <f>IF(N145="sníž. přenesená",J145,0)</f>
        <v>0</v>
      </c>
      <c r="BI145" s="144">
        <f>IF(N145="nulová",J145,0)</f>
        <v>0</v>
      </c>
      <c r="BJ145" s="18" t="s">
        <v>81</v>
      </c>
      <c r="BK145" s="144">
        <f>ROUND(I145*H145,2)</f>
        <v>0</v>
      </c>
      <c r="BL145" s="18" t="s">
        <v>217</v>
      </c>
      <c r="BM145" s="143" t="s">
        <v>718</v>
      </c>
    </row>
    <row r="146" spans="2:47" s="1" customFormat="1" ht="11.25">
      <c r="B146" s="33"/>
      <c r="D146" s="145" t="s">
        <v>219</v>
      </c>
      <c r="F146" s="146" t="s">
        <v>5625</v>
      </c>
      <c r="I146" s="147"/>
      <c r="L146" s="33"/>
      <c r="M146" s="148"/>
      <c r="T146" s="54"/>
      <c r="AT146" s="18" t="s">
        <v>219</v>
      </c>
      <c r="AU146" s="18" t="s">
        <v>81</v>
      </c>
    </row>
    <row r="147" spans="2:51" s="12" customFormat="1" ht="11.25">
      <c r="B147" s="149"/>
      <c r="D147" s="150" t="s">
        <v>221</v>
      </c>
      <c r="E147" s="151" t="s">
        <v>19</v>
      </c>
      <c r="F147" s="152" t="s">
        <v>5626</v>
      </c>
      <c r="H147" s="151" t="s">
        <v>19</v>
      </c>
      <c r="I147" s="153"/>
      <c r="L147" s="149"/>
      <c r="M147" s="154"/>
      <c r="T147" s="155"/>
      <c r="AT147" s="151" t="s">
        <v>221</v>
      </c>
      <c r="AU147" s="151" t="s">
        <v>81</v>
      </c>
      <c r="AV147" s="12" t="s">
        <v>81</v>
      </c>
      <c r="AW147" s="12" t="s">
        <v>34</v>
      </c>
      <c r="AX147" s="12" t="s">
        <v>74</v>
      </c>
      <c r="AY147" s="151" t="s">
        <v>210</v>
      </c>
    </row>
    <row r="148" spans="2:51" s="13" customFormat="1" ht="11.25">
      <c r="B148" s="156"/>
      <c r="D148" s="150" t="s">
        <v>221</v>
      </c>
      <c r="E148" s="157" t="s">
        <v>19</v>
      </c>
      <c r="F148" s="158" t="s">
        <v>5627</v>
      </c>
      <c r="H148" s="159">
        <v>0.647</v>
      </c>
      <c r="I148" s="160"/>
      <c r="L148" s="156"/>
      <c r="M148" s="161"/>
      <c r="T148" s="162"/>
      <c r="AT148" s="157" t="s">
        <v>221</v>
      </c>
      <c r="AU148" s="157" t="s">
        <v>81</v>
      </c>
      <c r="AV148" s="13" t="s">
        <v>83</v>
      </c>
      <c r="AW148" s="13" t="s">
        <v>34</v>
      </c>
      <c r="AX148" s="13" t="s">
        <v>74</v>
      </c>
      <c r="AY148" s="157" t="s">
        <v>210</v>
      </c>
    </row>
    <row r="149" spans="2:51" s="13" customFormat="1" ht="11.25">
      <c r="B149" s="156"/>
      <c r="D149" s="150" t="s">
        <v>221</v>
      </c>
      <c r="E149" s="157" t="s">
        <v>19</v>
      </c>
      <c r="F149" s="158" t="s">
        <v>5628</v>
      </c>
      <c r="H149" s="159">
        <v>0.265</v>
      </c>
      <c r="I149" s="160"/>
      <c r="L149" s="156"/>
      <c r="M149" s="161"/>
      <c r="T149" s="162"/>
      <c r="AT149" s="157" t="s">
        <v>221</v>
      </c>
      <c r="AU149" s="157" t="s">
        <v>81</v>
      </c>
      <c r="AV149" s="13" t="s">
        <v>83</v>
      </c>
      <c r="AW149" s="13" t="s">
        <v>34</v>
      </c>
      <c r="AX149" s="13" t="s">
        <v>74</v>
      </c>
      <c r="AY149" s="157" t="s">
        <v>210</v>
      </c>
    </row>
    <row r="150" spans="2:51" s="13" customFormat="1" ht="11.25">
      <c r="B150" s="156"/>
      <c r="D150" s="150" t="s">
        <v>221</v>
      </c>
      <c r="E150" s="157" t="s">
        <v>19</v>
      </c>
      <c r="F150" s="158" t="s">
        <v>5629</v>
      </c>
      <c r="H150" s="159">
        <v>0.406</v>
      </c>
      <c r="I150" s="160"/>
      <c r="L150" s="156"/>
      <c r="M150" s="161"/>
      <c r="T150" s="162"/>
      <c r="AT150" s="157" t="s">
        <v>221</v>
      </c>
      <c r="AU150" s="157" t="s">
        <v>81</v>
      </c>
      <c r="AV150" s="13" t="s">
        <v>83</v>
      </c>
      <c r="AW150" s="13" t="s">
        <v>34</v>
      </c>
      <c r="AX150" s="13" t="s">
        <v>74</v>
      </c>
      <c r="AY150" s="157" t="s">
        <v>210</v>
      </c>
    </row>
    <row r="151" spans="2:51" s="13" customFormat="1" ht="11.25">
      <c r="B151" s="156"/>
      <c r="D151" s="150" t="s">
        <v>221</v>
      </c>
      <c r="E151" s="157" t="s">
        <v>19</v>
      </c>
      <c r="F151" s="158" t="s">
        <v>5630</v>
      </c>
      <c r="H151" s="159">
        <v>1.394</v>
      </c>
      <c r="I151" s="160"/>
      <c r="L151" s="156"/>
      <c r="M151" s="161"/>
      <c r="T151" s="162"/>
      <c r="AT151" s="157" t="s">
        <v>221</v>
      </c>
      <c r="AU151" s="157" t="s">
        <v>81</v>
      </c>
      <c r="AV151" s="13" t="s">
        <v>83</v>
      </c>
      <c r="AW151" s="13" t="s">
        <v>34</v>
      </c>
      <c r="AX151" s="13" t="s">
        <v>74</v>
      </c>
      <c r="AY151" s="157" t="s">
        <v>210</v>
      </c>
    </row>
    <row r="152" spans="2:51" s="13" customFormat="1" ht="11.25">
      <c r="B152" s="156"/>
      <c r="D152" s="150" t="s">
        <v>221</v>
      </c>
      <c r="E152" s="157" t="s">
        <v>19</v>
      </c>
      <c r="F152" s="158" t="s">
        <v>5631</v>
      </c>
      <c r="H152" s="159">
        <v>2.167</v>
      </c>
      <c r="I152" s="160"/>
      <c r="L152" s="156"/>
      <c r="M152" s="161"/>
      <c r="T152" s="162"/>
      <c r="AT152" s="157" t="s">
        <v>221</v>
      </c>
      <c r="AU152" s="157" t="s">
        <v>81</v>
      </c>
      <c r="AV152" s="13" t="s">
        <v>83</v>
      </c>
      <c r="AW152" s="13" t="s">
        <v>34</v>
      </c>
      <c r="AX152" s="13" t="s">
        <v>74</v>
      </c>
      <c r="AY152" s="157" t="s">
        <v>210</v>
      </c>
    </row>
    <row r="153" spans="2:51" s="15" customFormat="1" ht="11.25">
      <c r="B153" s="170"/>
      <c r="D153" s="150" t="s">
        <v>221</v>
      </c>
      <c r="E153" s="171" t="s">
        <v>19</v>
      </c>
      <c r="F153" s="172" t="s">
        <v>236</v>
      </c>
      <c r="H153" s="173">
        <v>4.879</v>
      </c>
      <c r="I153" s="174"/>
      <c r="L153" s="170"/>
      <c r="M153" s="175"/>
      <c r="T153" s="176"/>
      <c r="AT153" s="171" t="s">
        <v>221</v>
      </c>
      <c r="AU153" s="171" t="s">
        <v>81</v>
      </c>
      <c r="AV153" s="15" t="s">
        <v>217</v>
      </c>
      <c r="AW153" s="15" t="s">
        <v>34</v>
      </c>
      <c r="AX153" s="15" t="s">
        <v>81</v>
      </c>
      <c r="AY153" s="171" t="s">
        <v>210</v>
      </c>
    </row>
    <row r="154" spans="2:65" s="1" customFormat="1" ht="24.2" customHeight="1">
      <c r="B154" s="33"/>
      <c r="C154" s="132" t="s">
        <v>8</v>
      </c>
      <c r="D154" s="132" t="s">
        <v>212</v>
      </c>
      <c r="E154" s="133" t="s">
        <v>5632</v>
      </c>
      <c r="F154" s="134" t="s">
        <v>5633</v>
      </c>
      <c r="G154" s="135" t="s">
        <v>270</v>
      </c>
      <c r="H154" s="136">
        <v>31.78</v>
      </c>
      <c r="I154" s="137"/>
      <c r="J154" s="138">
        <f>ROUND(I154*H154,2)</f>
        <v>0</v>
      </c>
      <c r="K154" s="134" t="s">
        <v>216</v>
      </c>
      <c r="L154" s="33"/>
      <c r="M154" s="139" t="s">
        <v>19</v>
      </c>
      <c r="N154" s="140" t="s">
        <v>45</v>
      </c>
      <c r="P154" s="141">
        <f>O154*H154</f>
        <v>0</v>
      </c>
      <c r="Q154" s="141">
        <v>0</v>
      </c>
      <c r="R154" s="141">
        <f>Q154*H154</f>
        <v>0</v>
      </c>
      <c r="S154" s="141">
        <v>0</v>
      </c>
      <c r="T154" s="142">
        <f>S154*H154</f>
        <v>0</v>
      </c>
      <c r="AR154" s="143" t="s">
        <v>217</v>
      </c>
      <c r="AT154" s="143" t="s">
        <v>212</v>
      </c>
      <c r="AU154" s="143" t="s">
        <v>81</v>
      </c>
      <c r="AY154" s="18" t="s">
        <v>210</v>
      </c>
      <c r="BE154" s="144">
        <f>IF(N154="základní",J154,0)</f>
        <v>0</v>
      </c>
      <c r="BF154" s="144">
        <f>IF(N154="snížená",J154,0)</f>
        <v>0</v>
      </c>
      <c r="BG154" s="144">
        <f>IF(N154="zákl. přenesená",J154,0)</f>
        <v>0</v>
      </c>
      <c r="BH154" s="144">
        <f>IF(N154="sníž. přenesená",J154,0)</f>
        <v>0</v>
      </c>
      <c r="BI154" s="144">
        <f>IF(N154="nulová",J154,0)</f>
        <v>0</v>
      </c>
      <c r="BJ154" s="18" t="s">
        <v>81</v>
      </c>
      <c r="BK154" s="144">
        <f>ROUND(I154*H154,2)</f>
        <v>0</v>
      </c>
      <c r="BL154" s="18" t="s">
        <v>217</v>
      </c>
      <c r="BM154" s="143" t="s">
        <v>847</v>
      </c>
    </row>
    <row r="155" spans="2:47" s="1" customFormat="1" ht="11.25">
      <c r="B155" s="33"/>
      <c r="D155" s="145" t="s">
        <v>219</v>
      </c>
      <c r="F155" s="146" t="s">
        <v>5634</v>
      </c>
      <c r="I155" s="147"/>
      <c r="L155" s="33"/>
      <c r="M155" s="148"/>
      <c r="T155" s="54"/>
      <c r="AT155" s="18" t="s">
        <v>219</v>
      </c>
      <c r="AU155" s="18" t="s">
        <v>81</v>
      </c>
    </row>
    <row r="156" spans="2:51" s="12" customFormat="1" ht="11.25">
      <c r="B156" s="149"/>
      <c r="D156" s="150" t="s">
        <v>221</v>
      </c>
      <c r="E156" s="151" t="s">
        <v>19</v>
      </c>
      <c r="F156" s="152" t="s">
        <v>5635</v>
      </c>
      <c r="H156" s="151" t="s">
        <v>19</v>
      </c>
      <c r="I156" s="153"/>
      <c r="L156" s="149"/>
      <c r="M156" s="154"/>
      <c r="T156" s="155"/>
      <c r="AT156" s="151" t="s">
        <v>221</v>
      </c>
      <c r="AU156" s="151" t="s">
        <v>81</v>
      </c>
      <c r="AV156" s="12" t="s">
        <v>81</v>
      </c>
      <c r="AW156" s="12" t="s">
        <v>34</v>
      </c>
      <c r="AX156" s="12" t="s">
        <v>74</v>
      </c>
      <c r="AY156" s="151" t="s">
        <v>210</v>
      </c>
    </row>
    <row r="157" spans="2:51" s="12" customFormat="1" ht="11.25">
      <c r="B157" s="149"/>
      <c r="D157" s="150" t="s">
        <v>221</v>
      </c>
      <c r="E157" s="151" t="s">
        <v>19</v>
      </c>
      <c r="F157" s="152" t="s">
        <v>5636</v>
      </c>
      <c r="H157" s="151" t="s">
        <v>19</v>
      </c>
      <c r="I157" s="153"/>
      <c r="L157" s="149"/>
      <c r="M157" s="154"/>
      <c r="T157" s="155"/>
      <c r="AT157" s="151" t="s">
        <v>221</v>
      </c>
      <c r="AU157" s="151" t="s">
        <v>81</v>
      </c>
      <c r="AV157" s="12" t="s">
        <v>81</v>
      </c>
      <c r="AW157" s="12" t="s">
        <v>34</v>
      </c>
      <c r="AX157" s="12" t="s">
        <v>74</v>
      </c>
      <c r="AY157" s="151" t="s">
        <v>210</v>
      </c>
    </row>
    <row r="158" spans="2:51" s="13" customFormat="1" ht="11.25">
      <c r="B158" s="156"/>
      <c r="D158" s="150" t="s">
        <v>221</v>
      </c>
      <c r="E158" s="157" t="s">
        <v>19</v>
      </c>
      <c r="F158" s="158" t="s">
        <v>5637</v>
      </c>
      <c r="H158" s="159">
        <v>31.78</v>
      </c>
      <c r="I158" s="160"/>
      <c r="L158" s="156"/>
      <c r="M158" s="161"/>
      <c r="T158" s="162"/>
      <c r="AT158" s="157" t="s">
        <v>221</v>
      </c>
      <c r="AU158" s="157" t="s">
        <v>81</v>
      </c>
      <c r="AV158" s="13" t="s">
        <v>83</v>
      </c>
      <c r="AW158" s="13" t="s">
        <v>34</v>
      </c>
      <c r="AX158" s="13" t="s">
        <v>74</v>
      </c>
      <c r="AY158" s="157" t="s">
        <v>210</v>
      </c>
    </row>
    <row r="159" spans="2:51" s="15" customFormat="1" ht="11.25">
      <c r="B159" s="170"/>
      <c r="D159" s="150" t="s">
        <v>221</v>
      </c>
      <c r="E159" s="171" t="s">
        <v>19</v>
      </c>
      <c r="F159" s="172" t="s">
        <v>236</v>
      </c>
      <c r="H159" s="173">
        <v>31.78</v>
      </c>
      <c r="I159" s="174"/>
      <c r="L159" s="170"/>
      <c r="M159" s="175"/>
      <c r="T159" s="176"/>
      <c r="AT159" s="171" t="s">
        <v>221</v>
      </c>
      <c r="AU159" s="171" t="s">
        <v>81</v>
      </c>
      <c r="AV159" s="15" t="s">
        <v>217</v>
      </c>
      <c r="AW159" s="15" t="s">
        <v>34</v>
      </c>
      <c r="AX159" s="15" t="s">
        <v>81</v>
      </c>
      <c r="AY159" s="171" t="s">
        <v>210</v>
      </c>
    </row>
    <row r="160" spans="2:65" s="1" customFormat="1" ht="24.2" customHeight="1">
      <c r="B160" s="33"/>
      <c r="C160" s="132" t="s">
        <v>368</v>
      </c>
      <c r="D160" s="132" t="s">
        <v>212</v>
      </c>
      <c r="E160" s="133" t="s">
        <v>4716</v>
      </c>
      <c r="F160" s="134" t="s">
        <v>4717</v>
      </c>
      <c r="G160" s="135" t="s">
        <v>270</v>
      </c>
      <c r="H160" s="136">
        <v>31.78</v>
      </c>
      <c r="I160" s="137"/>
      <c r="J160" s="138">
        <f>ROUND(I160*H160,2)</f>
        <v>0</v>
      </c>
      <c r="K160" s="134" t="s">
        <v>216</v>
      </c>
      <c r="L160" s="33"/>
      <c r="M160" s="139" t="s">
        <v>19</v>
      </c>
      <c r="N160" s="140" t="s">
        <v>45</v>
      </c>
      <c r="P160" s="141">
        <f>O160*H160</f>
        <v>0</v>
      </c>
      <c r="Q160" s="141">
        <v>0</v>
      </c>
      <c r="R160" s="141">
        <f>Q160*H160</f>
        <v>0</v>
      </c>
      <c r="S160" s="141">
        <v>0</v>
      </c>
      <c r="T160" s="142">
        <f>S160*H160</f>
        <v>0</v>
      </c>
      <c r="AR160" s="143" t="s">
        <v>217</v>
      </c>
      <c r="AT160" s="143" t="s">
        <v>212</v>
      </c>
      <c r="AU160" s="143" t="s">
        <v>81</v>
      </c>
      <c r="AY160" s="18" t="s">
        <v>210</v>
      </c>
      <c r="BE160" s="144">
        <f>IF(N160="základní",J160,0)</f>
        <v>0</v>
      </c>
      <c r="BF160" s="144">
        <f>IF(N160="snížená",J160,0)</f>
        <v>0</v>
      </c>
      <c r="BG160" s="144">
        <f>IF(N160="zákl. přenesená",J160,0)</f>
        <v>0</v>
      </c>
      <c r="BH160" s="144">
        <f>IF(N160="sníž. přenesená",J160,0)</f>
        <v>0</v>
      </c>
      <c r="BI160" s="144">
        <f>IF(N160="nulová",J160,0)</f>
        <v>0</v>
      </c>
      <c r="BJ160" s="18" t="s">
        <v>81</v>
      </c>
      <c r="BK160" s="144">
        <f>ROUND(I160*H160,2)</f>
        <v>0</v>
      </c>
      <c r="BL160" s="18" t="s">
        <v>217</v>
      </c>
      <c r="BM160" s="143" t="s">
        <v>860</v>
      </c>
    </row>
    <row r="161" spans="2:47" s="1" customFormat="1" ht="11.25">
      <c r="B161" s="33"/>
      <c r="D161" s="145" t="s">
        <v>219</v>
      </c>
      <c r="F161" s="146" t="s">
        <v>4719</v>
      </c>
      <c r="I161" s="147"/>
      <c r="L161" s="33"/>
      <c r="M161" s="148"/>
      <c r="T161" s="54"/>
      <c r="AT161" s="18" t="s">
        <v>219</v>
      </c>
      <c r="AU161" s="18" t="s">
        <v>81</v>
      </c>
    </row>
    <row r="162" spans="2:51" s="12" customFormat="1" ht="11.25">
      <c r="B162" s="149"/>
      <c r="D162" s="150" t="s">
        <v>221</v>
      </c>
      <c r="E162" s="151" t="s">
        <v>19</v>
      </c>
      <c r="F162" s="152" t="s">
        <v>5638</v>
      </c>
      <c r="H162" s="151" t="s">
        <v>19</v>
      </c>
      <c r="I162" s="153"/>
      <c r="L162" s="149"/>
      <c r="M162" s="154"/>
      <c r="T162" s="155"/>
      <c r="AT162" s="151" t="s">
        <v>221</v>
      </c>
      <c r="AU162" s="151" t="s">
        <v>81</v>
      </c>
      <c r="AV162" s="12" t="s">
        <v>81</v>
      </c>
      <c r="AW162" s="12" t="s">
        <v>34</v>
      </c>
      <c r="AX162" s="12" t="s">
        <v>74</v>
      </c>
      <c r="AY162" s="151" t="s">
        <v>210</v>
      </c>
    </row>
    <row r="163" spans="2:51" s="12" customFormat="1" ht="11.25">
      <c r="B163" s="149"/>
      <c r="D163" s="150" t="s">
        <v>221</v>
      </c>
      <c r="E163" s="151" t="s">
        <v>19</v>
      </c>
      <c r="F163" s="152" t="s">
        <v>5636</v>
      </c>
      <c r="H163" s="151" t="s">
        <v>19</v>
      </c>
      <c r="I163" s="153"/>
      <c r="L163" s="149"/>
      <c r="M163" s="154"/>
      <c r="T163" s="155"/>
      <c r="AT163" s="151" t="s">
        <v>221</v>
      </c>
      <c r="AU163" s="151" t="s">
        <v>81</v>
      </c>
      <c r="AV163" s="12" t="s">
        <v>81</v>
      </c>
      <c r="AW163" s="12" t="s">
        <v>34</v>
      </c>
      <c r="AX163" s="12" t="s">
        <v>74</v>
      </c>
      <c r="AY163" s="151" t="s">
        <v>210</v>
      </c>
    </row>
    <row r="164" spans="2:51" s="13" customFormat="1" ht="11.25">
      <c r="B164" s="156"/>
      <c r="D164" s="150" t="s">
        <v>221</v>
      </c>
      <c r="E164" s="157" t="s">
        <v>19</v>
      </c>
      <c r="F164" s="158" t="s">
        <v>5637</v>
      </c>
      <c r="H164" s="159">
        <v>31.78</v>
      </c>
      <c r="I164" s="160"/>
      <c r="L164" s="156"/>
      <c r="M164" s="161"/>
      <c r="T164" s="162"/>
      <c r="AT164" s="157" t="s">
        <v>221</v>
      </c>
      <c r="AU164" s="157" t="s">
        <v>81</v>
      </c>
      <c r="AV164" s="13" t="s">
        <v>83</v>
      </c>
      <c r="AW164" s="13" t="s">
        <v>34</v>
      </c>
      <c r="AX164" s="13" t="s">
        <v>74</v>
      </c>
      <c r="AY164" s="157" t="s">
        <v>210</v>
      </c>
    </row>
    <row r="165" spans="2:51" s="15" customFormat="1" ht="11.25">
      <c r="B165" s="170"/>
      <c r="D165" s="150" t="s">
        <v>221</v>
      </c>
      <c r="E165" s="171" t="s">
        <v>19</v>
      </c>
      <c r="F165" s="172" t="s">
        <v>236</v>
      </c>
      <c r="H165" s="173">
        <v>31.78</v>
      </c>
      <c r="I165" s="174"/>
      <c r="L165" s="170"/>
      <c r="M165" s="175"/>
      <c r="T165" s="176"/>
      <c r="AT165" s="171" t="s">
        <v>221</v>
      </c>
      <c r="AU165" s="171" t="s">
        <v>81</v>
      </c>
      <c r="AV165" s="15" t="s">
        <v>217</v>
      </c>
      <c r="AW165" s="15" t="s">
        <v>34</v>
      </c>
      <c r="AX165" s="15" t="s">
        <v>81</v>
      </c>
      <c r="AY165" s="171" t="s">
        <v>210</v>
      </c>
    </row>
    <row r="166" spans="2:65" s="1" customFormat="1" ht="24.2" customHeight="1">
      <c r="B166" s="33"/>
      <c r="C166" s="132" t="s">
        <v>374</v>
      </c>
      <c r="D166" s="132" t="s">
        <v>212</v>
      </c>
      <c r="E166" s="133" t="s">
        <v>5639</v>
      </c>
      <c r="F166" s="134" t="s">
        <v>5640</v>
      </c>
      <c r="G166" s="135" t="s">
        <v>270</v>
      </c>
      <c r="H166" s="136">
        <v>31.78</v>
      </c>
      <c r="I166" s="137"/>
      <c r="J166" s="138">
        <f>ROUND(I166*H166,2)</f>
        <v>0</v>
      </c>
      <c r="K166" s="134" t="s">
        <v>216</v>
      </c>
      <c r="L166" s="33"/>
      <c r="M166" s="139" t="s">
        <v>19</v>
      </c>
      <c r="N166" s="140" t="s">
        <v>45</v>
      </c>
      <c r="P166" s="141">
        <f>O166*H166</f>
        <v>0</v>
      </c>
      <c r="Q166" s="141">
        <v>0</v>
      </c>
      <c r="R166" s="141">
        <f>Q166*H166</f>
        <v>0</v>
      </c>
      <c r="S166" s="141">
        <v>0</v>
      </c>
      <c r="T166" s="142">
        <f>S166*H166</f>
        <v>0</v>
      </c>
      <c r="AR166" s="143" t="s">
        <v>217</v>
      </c>
      <c r="AT166" s="143" t="s">
        <v>212</v>
      </c>
      <c r="AU166" s="143" t="s">
        <v>81</v>
      </c>
      <c r="AY166" s="18" t="s">
        <v>210</v>
      </c>
      <c r="BE166" s="144">
        <f>IF(N166="základní",J166,0)</f>
        <v>0</v>
      </c>
      <c r="BF166" s="144">
        <f>IF(N166="snížená",J166,0)</f>
        <v>0</v>
      </c>
      <c r="BG166" s="144">
        <f>IF(N166="zákl. přenesená",J166,0)</f>
        <v>0</v>
      </c>
      <c r="BH166" s="144">
        <f>IF(N166="sníž. přenesená",J166,0)</f>
        <v>0</v>
      </c>
      <c r="BI166" s="144">
        <f>IF(N166="nulová",J166,0)</f>
        <v>0</v>
      </c>
      <c r="BJ166" s="18" t="s">
        <v>81</v>
      </c>
      <c r="BK166" s="144">
        <f>ROUND(I166*H166,2)</f>
        <v>0</v>
      </c>
      <c r="BL166" s="18" t="s">
        <v>217</v>
      </c>
      <c r="BM166" s="143" t="s">
        <v>872</v>
      </c>
    </row>
    <row r="167" spans="2:47" s="1" customFormat="1" ht="11.25">
      <c r="B167" s="33"/>
      <c r="D167" s="145" t="s">
        <v>219</v>
      </c>
      <c r="F167" s="146" t="s">
        <v>5641</v>
      </c>
      <c r="I167" s="147"/>
      <c r="L167" s="33"/>
      <c r="M167" s="148"/>
      <c r="T167" s="54"/>
      <c r="AT167" s="18" t="s">
        <v>219</v>
      </c>
      <c r="AU167" s="18" t="s">
        <v>81</v>
      </c>
    </row>
    <row r="168" spans="2:51" s="12" customFormat="1" ht="11.25">
      <c r="B168" s="149"/>
      <c r="D168" s="150" t="s">
        <v>221</v>
      </c>
      <c r="E168" s="151" t="s">
        <v>19</v>
      </c>
      <c r="F168" s="152" t="s">
        <v>5642</v>
      </c>
      <c r="H168" s="151" t="s">
        <v>19</v>
      </c>
      <c r="I168" s="153"/>
      <c r="L168" s="149"/>
      <c r="M168" s="154"/>
      <c r="T168" s="155"/>
      <c r="AT168" s="151" t="s">
        <v>221</v>
      </c>
      <c r="AU168" s="151" t="s">
        <v>81</v>
      </c>
      <c r="AV168" s="12" t="s">
        <v>81</v>
      </c>
      <c r="AW168" s="12" t="s">
        <v>34</v>
      </c>
      <c r="AX168" s="12" t="s">
        <v>74</v>
      </c>
      <c r="AY168" s="151" t="s">
        <v>210</v>
      </c>
    </row>
    <row r="169" spans="2:51" s="12" customFormat="1" ht="11.25">
      <c r="B169" s="149"/>
      <c r="D169" s="150" t="s">
        <v>221</v>
      </c>
      <c r="E169" s="151" t="s">
        <v>19</v>
      </c>
      <c r="F169" s="152" t="s">
        <v>5636</v>
      </c>
      <c r="H169" s="151" t="s">
        <v>19</v>
      </c>
      <c r="I169" s="153"/>
      <c r="L169" s="149"/>
      <c r="M169" s="154"/>
      <c r="T169" s="155"/>
      <c r="AT169" s="151" t="s">
        <v>221</v>
      </c>
      <c r="AU169" s="151" t="s">
        <v>81</v>
      </c>
      <c r="AV169" s="12" t="s">
        <v>81</v>
      </c>
      <c r="AW169" s="12" t="s">
        <v>34</v>
      </c>
      <c r="AX169" s="12" t="s">
        <v>74</v>
      </c>
      <c r="AY169" s="151" t="s">
        <v>210</v>
      </c>
    </row>
    <row r="170" spans="2:51" s="13" customFormat="1" ht="11.25">
      <c r="B170" s="156"/>
      <c r="D170" s="150" t="s">
        <v>221</v>
      </c>
      <c r="E170" s="157" t="s">
        <v>19</v>
      </c>
      <c r="F170" s="158" t="s">
        <v>5637</v>
      </c>
      <c r="H170" s="159">
        <v>31.78</v>
      </c>
      <c r="I170" s="160"/>
      <c r="L170" s="156"/>
      <c r="M170" s="161"/>
      <c r="T170" s="162"/>
      <c r="AT170" s="157" t="s">
        <v>221</v>
      </c>
      <c r="AU170" s="157" t="s">
        <v>81</v>
      </c>
      <c r="AV170" s="13" t="s">
        <v>83</v>
      </c>
      <c r="AW170" s="13" t="s">
        <v>34</v>
      </c>
      <c r="AX170" s="13" t="s">
        <v>74</v>
      </c>
      <c r="AY170" s="157" t="s">
        <v>210</v>
      </c>
    </row>
    <row r="171" spans="2:51" s="15" customFormat="1" ht="11.25">
      <c r="B171" s="170"/>
      <c r="D171" s="150" t="s">
        <v>221</v>
      </c>
      <c r="E171" s="171" t="s">
        <v>19</v>
      </c>
      <c r="F171" s="172" t="s">
        <v>236</v>
      </c>
      <c r="H171" s="173">
        <v>31.78</v>
      </c>
      <c r="I171" s="174"/>
      <c r="L171" s="170"/>
      <c r="M171" s="175"/>
      <c r="T171" s="176"/>
      <c r="AT171" s="171" t="s">
        <v>221</v>
      </c>
      <c r="AU171" s="171" t="s">
        <v>81</v>
      </c>
      <c r="AV171" s="15" t="s">
        <v>217</v>
      </c>
      <c r="AW171" s="15" t="s">
        <v>34</v>
      </c>
      <c r="AX171" s="15" t="s">
        <v>81</v>
      </c>
      <c r="AY171" s="171" t="s">
        <v>210</v>
      </c>
    </row>
    <row r="172" spans="2:65" s="1" customFormat="1" ht="16.5" customHeight="1">
      <c r="B172" s="33"/>
      <c r="C172" s="132" t="s">
        <v>386</v>
      </c>
      <c r="D172" s="132" t="s">
        <v>212</v>
      </c>
      <c r="E172" s="133" t="s">
        <v>5643</v>
      </c>
      <c r="F172" s="134" t="s">
        <v>5644</v>
      </c>
      <c r="G172" s="135" t="s">
        <v>270</v>
      </c>
      <c r="H172" s="136">
        <v>34.958</v>
      </c>
      <c r="I172" s="137"/>
      <c r="J172" s="138">
        <f>ROUND(I172*H172,2)</f>
        <v>0</v>
      </c>
      <c r="K172" s="134" t="s">
        <v>296</v>
      </c>
      <c r="L172" s="33"/>
      <c r="M172" s="139" t="s">
        <v>19</v>
      </c>
      <c r="N172" s="140" t="s">
        <v>45</v>
      </c>
      <c r="P172" s="141">
        <f>O172*H172</f>
        <v>0</v>
      </c>
      <c r="Q172" s="141">
        <v>0.006</v>
      </c>
      <c r="R172" s="141">
        <f>Q172*H172</f>
        <v>0.209748</v>
      </c>
      <c r="S172" s="141">
        <v>0</v>
      </c>
      <c r="T172" s="142">
        <f>S172*H172</f>
        <v>0</v>
      </c>
      <c r="AR172" s="143" t="s">
        <v>217</v>
      </c>
      <c r="AT172" s="143" t="s">
        <v>212</v>
      </c>
      <c r="AU172" s="143" t="s">
        <v>81</v>
      </c>
      <c r="AY172" s="18" t="s">
        <v>210</v>
      </c>
      <c r="BE172" s="144">
        <f>IF(N172="základní",J172,0)</f>
        <v>0</v>
      </c>
      <c r="BF172" s="144">
        <f>IF(N172="snížená",J172,0)</f>
        <v>0</v>
      </c>
      <c r="BG172" s="144">
        <f>IF(N172="zákl. přenesená",J172,0)</f>
        <v>0</v>
      </c>
      <c r="BH172" s="144">
        <f>IF(N172="sníž. přenesená",J172,0)</f>
        <v>0</v>
      </c>
      <c r="BI172" s="144">
        <f>IF(N172="nulová",J172,0)</f>
        <v>0</v>
      </c>
      <c r="BJ172" s="18" t="s">
        <v>81</v>
      </c>
      <c r="BK172" s="144">
        <f>ROUND(I172*H172,2)</f>
        <v>0</v>
      </c>
      <c r="BL172" s="18" t="s">
        <v>217</v>
      </c>
      <c r="BM172" s="143" t="s">
        <v>884</v>
      </c>
    </row>
    <row r="173" spans="2:51" s="12" customFormat="1" ht="11.25">
      <c r="B173" s="149"/>
      <c r="D173" s="150" t="s">
        <v>221</v>
      </c>
      <c r="E173" s="151" t="s">
        <v>19</v>
      </c>
      <c r="F173" s="152" t="s">
        <v>5645</v>
      </c>
      <c r="H173" s="151" t="s">
        <v>19</v>
      </c>
      <c r="I173" s="153"/>
      <c r="L173" s="149"/>
      <c r="M173" s="154"/>
      <c r="T173" s="155"/>
      <c r="AT173" s="151" t="s">
        <v>221</v>
      </c>
      <c r="AU173" s="151" t="s">
        <v>81</v>
      </c>
      <c r="AV173" s="12" t="s">
        <v>81</v>
      </c>
      <c r="AW173" s="12" t="s">
        <v>34</v>
      </c>
      <c r="AX173" s="12" t="s">
        <v>74</v>
      </c>
      <c r="AY173" s="151" t="s">
        <v>210</v>
      </c>
    </row>
    <row r="174" spans="2:51" s="12" customFormat="1" ht="22.5">
      <c r="B174" s="149"/>
      <c r="D174" s="150" t="s">
        <v>221</v>
      </c>
      <c r="E174" s="151" t="s">
        <v>19</v>
      </c>
      <c r="F174" s="152" t="s">
        <v>5646</v>
      </c>
      <c r="H174" s="151" t="s">
        <v>19</v>
      </c>
      <c r="I174" s="153"/>
      <c r="L174" s="149"/>
      <c r="M174" s="154"/>
      <c r="T174" s="155"/>
      <c r="AT174" s="151" t="s">
        <v>221</v>
      </c>
      <c r="AU174" s="151" t="s">
        <v>81</v>
      </c>
      <c r="AV174" s="12" t="s">
        <v>81</v>
      </c>
      <c r="AW174" s="12" t="s">
        <v>34</v>
      </c>
      <c r="AX174" s="12" t="s">
        <v>74</v>
      </c>
      <c r="AY174" s="151" t="s">
        <v>210</v>
      </c>
    </row>
    <row r="175" spans="2:51" s="13" customFormat="1" ht="11.25">
      <c r="B175" s="156"/>
      <c r="D175" s="150" t="s">
        <v>221</v>
      </c>
      <c r="E175" s="157" t="s">
        <v>19</v>
      </c>
      <c r="F175" s="158" t="s">
        <v>5647</v>
      </c>
      <c r="H175" s="159">
        <v>34.958</v>
      </c>
      <c r="I175" s="160"/>
      <c r="L175" s="156"/>
      <c r="M175" s="161"/>
      <c r="T175" s="162"/>
      <c r="AT175" s="157" t="s">
        <v>221</v>
      </c>
      <c r="AU175" s="157" t="s">
        <v>81</v>
      </c>
      <c r="AV175" s="13" t="s">
        <v>83</v>
      </c>
      <c r="AW175" s="13" t="s">
        <v>34</v>
      </c>
      <c r="AX175" s="13" t="s">
        <v>74</v>
      </c>
      <c r="AY175" s="157" t="s">
        <v>210</v>
      </c>
    </row>
    <row r="176" spans="2:51" s="15" customFormat="1" ht="11.25">
      <c r="B176" s="170"/>
      <c r="D176" s="150" t="s">
        <v>221</v>
      </c>
      <c r="E176" s="171" t="s">
        <v>19</v>
      </c>
      <c r="F176" s="172" t="s">
        <v>236</v>
      </c>
      <c r="H176" s="173">
        <v>34.958</v>
      </c>
      <c r="I176" s="174"/>
      <c r="L176" s="170"/>
      <c r="M176" s="175"/>
      <c r="T176" s="176"/>
      <c r="AT176" s="171" t="s">
        <v>221</v>
      </c>
      <c r="AU176" s="171" t="s">
        <v>81</v>
      </c>
      <c r="AV176" s="15" t="s">
        <v>217</v>
      </c>
      <c r="AW176" s="15" t="s">
        <v>34</v>
      </c>
      <c r="AX176" s="15" t="s">
        <v>81</v>
      </c>
      <c r="AY176" s="171" t="s">
        <v>210</v>
      </c>
    </row>
    <row r="177" spans="2:65" s="1" customFormat="1" ht="16.5" customHeight="1">
      <c r="B177" s="33"/>
      <c r="C177" s="132" t="s">
        <v>399</v>
      </c>
      <c r="D177" s="132" t="s">
        <v>212</v>
      </c>
      <c r="E177" s="133" t="s">
        <v>5648</v>
      </c>
      <c r="F177" s="134" t="s">
        <v>5649</v>
      </c>
      <c r="G177" s="135" t="s">
        <v>270</v>
      </c>
      <c r="H177" s="136">
        <v>0.77</v>
      </c>
      <c r="I177" s="137"/>
      <c r="J177" s="138">
        <f>ROUND(I177*H177,2)</f>
        <v>0</v>
      </c>
      <c r="K177" s="134" t="s">
        <v>296</v>
      </c>
      <c r="L177" s="33"/>
      <c r="M177" s="139" t="s">
        <v>19</v>
      </c>
      <c r="N177" s="140" t="s">
        <v>45</v>
      </c>
      <c r="P177" s="141">
        <f>O177*H177</f>
        <v>0</v>
      </c>
      <c r="Q177" s="141">
        <v>0</v>
      </c>
      <c r="R177" s="141">
        <f>Q177*H177</f>
        <v>0</v>
      </c>
      <c r="S177" s="141">
        <v>0.007</v>
      </c>
      <c r="T177" s="142">
        <f>S177*H177</f>
        <v>0.00539</v>
      </c>
      <c r="AR177" s="143" t="s">
        <v>217</v>
      </c>
      <c r="AT177" s="143" t="s">
        <v>212</v>
      </c>
      <c r="AU177" s="143" t="s">
        <v>81</v>
      </c>
      <c r="AY177" s="18" t="s">
        <v>210</v>
      </c>
      <c r="BE177" s="144">
        <f>IF(N177="základní",J177,0)</f>
        <v>0</v>
      </c>
      <c r="BF177" s="144">
        <f>IF(N177="snížená",J177,0)</f>
        <v>0</v>
      </c>
      <c r="BG177" s="144">
        <f>IF(N177="zákl. přenesená",J177,0)</f>
        <v>0</v>
      </c>
      <c r="BH177" s="144">
        <f>IF(N177="sníž. přenesená",J177,0)</f>
        <v>0</v>
      </c>
      <c r="BI177" s="144">
        <f>IF(N177="nulová",J177,0)</f>
        <v>0</v>
      </c>
      <c r="BJ177" s="18" t="s">
        <v>81</v>
      </c>
      <c r="BK177" s="144">
        <f>ROUND(I177*H177,2)</f>
        <v>0</v>
      </c>
      <c r="BL177" s="18" t="s">
        <v>217</v>
      </c>
      <c r="BM177" s="143" t="s">
        <v>898</v>
      </c>
    </row>
    <row r="178" spans="2:51" s="12" customFormat="1" ht="22.5">
      <c r="B178" s="149"/>
      <c r="D178" s="150" t="s">
        <v>221</v>
      </c>
      <c r="E178" s="151" t="s">
        <v>19</v>
      </c>
      <c r="F178" s="152" t="s">
        <v>5650</v>
      </c>
      <c r="H178" s="151" t="s">
        <v>19</v>
      </c>
      <c r="I178" s="153"/>
      <c r="L178" s="149"/>
      <c r="M178" s="154"/>
      <c r="T178" s="155"/>
      <c r="AT178" s="151" t="s">
        <v>221</v>
      </c>
      <c r="AU178" s="151" t="s">
        <v>81</v>
      </c>
      <c r="AV178" s="12" t="s">
        <v>81</v>
      </c>
      <c r="AW178" s="12" t="s">
        <v>34</v>
      </c>
      <c r="AX178" s="12" t="s">
        <v>74</v>
      </c>
      <c r="AY178" s="151" t="s">
        <v>210</v>
      </c>
    </row>
    <row r="179" spans="2:51" s="13" customFormat="1" ht="11.25">
      <c r="B179" s="156"/>
      <c r="D179" s="150" t="s">
        <v>221</v>
      </c>
      <c r="E179" s="157" t="s">
        <v>19</v>
      </c>
      <c r="F179" s="158" t="s">
        <v>5651</v>
      </c>
      <c r="H179" s="159">
        <v>0.77</v>
      </c>
      <c r="I179" s="160"/>
      <c r="L179" s="156"/>
      <c r="M179" s="161"/>
      <c r="T179" s="162"/>
      <c r="AT179" s="157" t="s">
        <v>221</v>
      </c>
      <c r="AU179" s="157" t="s">
        <v>81</v>
      </c>
      <c r="AV179" s="13" t="s">
        <v>83</v>
      </c>
      <c r="AW179" s="13" t="s">
        <v>34</v>
      </c>
      <c r="AX179" s="13" t="s">
        <v>74</v>
      </c>
      <c r="AY179" s="157" t="s">
        <v>210</v>
      </c>
    </row>
    <row r="180" spans="2:51" s="15" customFormat="1" ht="11.25">
      <c r="B180" s="170"/>
      <c r="D180" s="150" t="s">
        <v>221</v>
      </c>
      <c r="E180" s="171" t="s">
        <v>19</v>
      </c>
      <c r="F180" s="172" t="s">
        <v>236</v>
      </c>
      <c r="H180" s="173">
        <v>0.77</v>
      </c>
      <c r="I180" s="174"/>
      <c r="L180" s="170"/>
      <c r="M180" s="175"/>
      <c r="T180" s="176"/>
      <c r="AT180" s="171" t="s">
        <v>221</v>
      </c>
      <c r="AU180" s="171" t="s">
        <v>81</v>
      </c>
      <c r="AV180" s="15" t="s">
        <v>217</v>
      </c>
      <c r="AW180" s="15" t="s">
        <v>34</v>
      </c>
      <c r="AX180" s="15" t="s">
        <v>81</v>
      </c>
      <c r="AY180" s="171" t="s">
        <v>210</v>
      </c>
    </row>
    <row r="181" spans="2:65" s="1" customFormat="1" ht="16.5" customHeight="1">
      <c r="B181" s="33"/>
      <c r="C181" s="132" t="s">
        <v>406</v>
      </c>
      <c r="D181" s="132" t="s">
        <v>212</v>
      </c>
      <c r="E181" s="133" t="s">
        <v>4463</v>
      </c>
      <c r="F181" s="134" t="s">
        <v>4464</v>
      </c>
      <c r="G181" s="135" t="s">
        <v>270</v>
      </c>
      <c r="H181" s="136">
        <v>386.16</v>
      </c>
      <c r="I181" s="137"/>
      <c r="J181" s="138">
        <f>ROUND(I181*H181,2)</f>
        <v>0</v>
      </c>
      <c r="K181" s="134" t="s">
        <v>216</v>
      </c>
      <c r="L181" s="33"/>
      <c r="M181" s="139" t="s">
        <v>19</v>
      </c>
      <c r="N181" s="140" t="s">
        <v>45</v>
      </c>
      <c r="P181" s="141">
        <f>O181*H181</f>
        <v>0</v>
      </c>
      <c r="Q181" s="141">
        <v>0</v>
      </c>
      <c r="R181" s="141">
        <f>Q181*H181</f>
        <v>0</v>
      </c>
      <c r="S181" s="141">
        <v>0</v>
      </c>
      <c r="T181" s="142">
        <f>S181*H181</f>
        <v>0</v>
      </c>
      <c r="AR181" s="143" t="s">
        <v>217</v>
      </c>
      <c r="AT181" s="143" t="s">
        <v>212</v>
      </c>
      <c r="AU181" s="143" t="s">
        <v>81</v>
      </c>
      <c r="AY181" s="18" t="s">
        <v>210</v>
      </c>
      <c r="BE181" s="144">
        <f>IF(N181="základní",J181,0)</f>
        <v>0</v>
      </c>
      <c r="BF181" s="144">
        <f>IF(N181="snížená",J181,0)</f>
        <v>0</v>
      </c>
      <c r="BG181" s="144">
        <f>IF(N181="zákl. přenesená",J181,0)</f>
        <v>0</v>
      </c>
      <c r="BH181" s="144">
        <f>IF(N181="sníž. přenesená",J181,0)</f>
        <v>0</v>
      </c>
      <c r="BI181" s="144">
        <f>IF(N181="nulová",J181,0)</f>
        <v>0</v>
      </c>
      <c r="BJ181" s="18" t="s">
        <v>81</v>
      </c>
      <c r="BK181" s="144">
        <f>ROUND(I181*H181,2)</f>
        <v>0</v>
      </c>
      <c r="BL181" s="18" t="s">
        <v>217</v>
      </c>
      <c r="BM181" s="143" t="s">
        <v>910</v>
      </c>
    </row>
    <row r="182" spans="2:47" s="1" customFormat="1" ht="11.25">
      <c r="B182" s="33"/>
      <c r="D182" s="145" t="s">
        <v>219</v>
      </c>
      <c r="F182" s="146" t="s">
        <v>4466</v>
      </c>
      <c r="I182" s="147"/>
      <c r="L182" s="33"/>
      <c r="M182" s="148"/>
      <c r="T182" s="54"/>
      <c r="AT182" s="18" t="s">
        <v>219</v>
      </c>
      <c r="AU182" s="18" t="s">
        <v>81</v>
      </c>
    </row>
    <row r="183" spans="2:51" s="12" customFormat="1" ht="11.25">
      <c r="B183" s="149"/>
      <c r="D183" s="150" t="s">
        <v>221</v>
      </c>
      <c r="E183" s="151" t="s">
        <v>19</v>
      </c>
      <c r="F183" s="152" t="s">
        <v>5652</v>
      </c>
      <c r="H183" s="151" t="s">
        <v>19</v>
      </c>
      <c r="I183" s="153"/>
      <c r="L183" s="149"/>
      <c r="M183" s="154"/>
      <c r="T183" s="155"/>
      <c r="AT183" s="151" t="s">
        <v>221</v>
      </c>
      <c r="AU183" s="151" t="s">
        <v>81</v>
      </c>
      <c r="AV183" s="12" t="s">
        <v>81</v>
      </c>
      <c r="AW183" s="12" t="s">
        <v>34</v>
      </c>
      <c r="AX183" s="12" t="s">
        <v>74</v>
      </c>
      <c r="AY183" s="151" t="s">
        <v>210</v>
      </c>
    </row>
    <row r="184" spans="2:51" s="12" customFormat="1" ht="11.25">
      <c r="B184" s="149"/>
      <c r="D184" s="150" t="s">
        <v>221</v>
      </c>
      <c r="E184" s="151" t="s">
        <v>19</v>
      </c>
      <c r="F184" s="152" t="s">
        <v>5653</v>
      </c>
      <c r="H184" s="151" t="s">
        <v>19</v>
      </c>
      <c r="I184" s="153"/>
      <c r="L184" s="149"/>
      <c r="M184" s="154"/>
      <c r="T184" s="155"/>
      <c r="AT184" s="151" t="s">
        <v>221</v>
      </c>
      <c r="AU184" s="151" t="s">
        <v>81</v>
      </c>
      <c r="AV184" s="12" t="s">
        <v>81</v>
      </c>
      <c r="AW184" s="12" t="s">
        <v>34</v>
      </c>
      <c r="AX184" s="12" t="s">
        <v>74</v>
      </c>
      <c r="AY184" s="151" t="s">
        <v>210</v>
      </c>
    </row>
    <row r="185" spans="2:51" s="13" customFormat="1" ht="11.25">
      <c r="B185" s="156"/>
      <c r="D185" s="150" t="s">
        <v>221</v>
      </c>
      <c r="E185" s="157" t="s">
        <v>19</v>
      </c>
      <c r="F185" s="158" t="s">
        <v>5654</v>
      </c>
      <c r="H185" s="159">
        <v>386.16</v>
      </c>
      <c r="I185" s="160"/>
      <c r="L185" s="156"/>
      <c r="M185" s="161"/>
      <c r="T185" s="162"/>
      <c r="AT185" s="157" t="s">
        <v>221</v>
      </c>
      <c r="AU185" s="157" t="s">
        <v>81</v>
      </c>
      <c r="AV185" s="13" t="s">
        <v>83</v>
      </c>
      <c r="AW185" s="13" t="s">
        <v>34</v>
      </c>
      <c r="AX185" s="13" t="s">
        <v>74</v>
      </c>
      <c r="AY185" s="157" t="s">
        <v>210</v>
      </c>
    </row>
    <row r="186" spans="2:51" s="15" customFormat="1" ht="11.25">
      <c r="B186" s="170"/>
      <c r="D186" s="150" t="s">
        <v>221</v>
      </c>
      <c r="E186" s="171" t="s">
        <v>19</v>
      </c>
      <c r="F186" s="172" t="s">
        <v>236</v>
      </c>
      <c r="H186" s="173">
        <v>386.16</v>
      </c>
      <c r="I186" s="174"/>
      <c r="L186" s="170"/>
      <c r="M186" s="175"/>
      <c r="T186" s="176"/>
      <c r="AT186" s="171" t="s">
        <v>221</v>
      </c>
      <c r="AU186" s="171" t="s">
        <v>81</v>
      </c>
      <c r="AV186" s="15" t="s">
        <v>217</v>
      </c>
      <c r="AW186" s="15" t="s">
        <v>34</v>
      </c>
      <c r="AX186" s="15" t="s">
        <v>81</v>
      </c>
      <c r="AY186" s="171" t="s">
        <v>210</v>
      </c>
    </row>
    <row r="187" spans="2:65" s="1" customFormat="1" ht="24.2" customHeight="1">
      <c r="B187" s="33"/>
      <c r="C187" s="132" t="s">
        <v>7</v>
      </c>
      <c r="D187" s="132" t="s">
        <v>212</v>
      </c>
      <c r="E187" s="133" t="s">
        <v>5655</v>
      </c>
      <c r="F187" s="134" t="s">
        <v>5656</v>
      </c>
      <c r="G187" s="135" t="s">
        <v>215</v>
      </c>
      <c r="H187" s="136">
        <v>11.564</v>
      </c>
      <c r="I187" s="137"/>
      <c r="J187" s="138">
        <f>ROUND(I187*H187,2)</f>
        <v>0</v>
      </c>
      <c r="K187" s="134" t="s">
        <v>216</v>
      </c>
      <c r="L187" s="33"/>
      <c r="M187" s="139" t="s">
        <v>19</v>
      </c>
      <c r="N187" s="140" t="s">
        <v>45</v>
      </c>
      <c r="P187" s="141">
        <f>O187*H187</f>
        <v>0</v>
      </c>
      <c r="Q187" s="141">
        <v>0</v>
      </c>
      <c r="R187" s="141">
        <f>Q187*H187</f>
        <v>0</v>
      </c>
      <c r="S187" s="141">
        <v>0</v>
      </c>
      <c r="T187" s="142">
        <f>S187*H187</f>
        <v>0</v>
      </c>
      <c r="AR187" s="143" t="s">
        <v>217</v>
      </c>
      <c r="AT187" s="143" t="s">
        <v>212</v>
      </c>
      <c r="AU187" s="143" t="s">
        <v>81</v>
      </c>
      <c r="AY187" s="18" t="s">
        <v>210</v>
      </c>
      <c r="BE187" s="144">
        <f>IF(N187="základní",J187,0)</f>
        <v>0</v>
      </c>
      <c r="BF187" s="144">
        <f>IF(N187="snížená",J187,0)</f>
        <v>0</v>
      </c>
      <c r="BG187" s="144">
        <f>IF(N187="zákl. přenesená",J187,0)</f>
        <v>0</v>
      </c>
      <c r="BH187" s="144">
        <f>IF(N187="sníž. přenesená",J187,0)</f>
        <v>0</v>
      </c>
      <c r="BI187" s="144">
        <f>IF(N187="nulová",J187,0)</f>
        <v>0</v>
      </c>
      <c r="BJ187" s="18" t="s">
        <v>81</v>
      </c>
      <c r="BK187" s="144">
        <f>ROUND(I187*H187,2)</f>
        <v>0</v>
      </c>
      <c r="BL187" s="18" t="s">
        <v>217</v>
      </c>
      <c r="BM187" s="143" t="s">
        <v>926</v>
      </c>
    </row>
    <row r="188" spans="2:47" s="1" customFormat="1" ht="11.25">
      <c r="B188" s="33"/>
      <c r="D188" s="145" t="s">
        <v>219</v>
      </c>
      <c r="F188" s="146" t="s">
        <v>5657</v>
      </c>
      <c r="I188" s="147"/>
      <c r="L188" s="33"/>
      <c r="M188" s="148"/>
      <c r="T188" s="54"/>
      <c r="AT188" s="18" t="s">
        <v>219</v>
      </c>
      <c r="AU188" s="18" t="s">
        <v>81</v>
      </c>
    </row>
    <row r="189" spans="2:51" s="13" customFormat="1" ht="11.25">
      <c r="B189" s="156"/>
      <c r="D189" s="150" t="s">
        <v>221</v>
      </c>
      <c r="E189" s="157" t="s">
        <v>19</v>
      </c>
      <c r="F189" s="158" t="s">
        <v>5658</v>
      </c>
      <c r="H189" s="159">
        <v>11.564</v>
      </c>
      <c r="I189" s="160"/>
      <c r="L189" s="156"/>
      <c r="M189" s="161"/>
      <c r="T189" s="162"/>
      <c r="AT189" s="157" t="s">
        <v>221</v>
      </c>
      <c r="AU189" s="157" t="s">
        <v>81</v>
      </c>
      <c r="AV189" s="13" t="s">
        <v>83</v>
      </c>
      <c r="AW189" s="13" t="s">
        <v>34</v>
      </c>
      <c r="AX189" s="13" t="s">
        <v>74</v>
      </c>
      <c r="AY189" s="157" t="s">
        <v>210</v>
      </c>
    </row>
    <row r="190" spans="2:51" s="12" customFormat="1" ht="11.25">
      <c r="B190" s="149"/>
      <c r="D190" s="150" t="s">
        <v>221</v>
      </c>
      <c r="E190" s="151" t="s">
        <v>19</v>
      </c>
      <c r="F190" s="152" t="s">
        <v>5659</v>
      </c>
      <c r="H190" s="151" t="s">
        <v>19</v>
      </c>
      <c r="I190" s="153"/>
      <c r="L190" s="149"/>
      <c r="M190" s="154"/>
      <c r="T190" s="155"/>
      <c r="AT190" s="151" t="s">
        <v>221</v>
      </c>
      <c r="AU190" s="151" t="s">
        <v>81</v>
      </c>
      <c r="AV190" s="12" t="s">
        <v>81</v>
      </c>
      <c r="AW190" s="12" t="s">
        <v>34</v>
      </c>
      <c r="AX190" s="12" t="s">
        <v>74</v>
      </c>
      <c r="AY190" s="151" t="s">
        <v>210</v>
      </c>
    </row>
    <row r="191" spans="2:51" s="15" customFormat="1" ht="11.25">
      <c r="B191" s="170"/>
      <c r="D191" s="150" t="s">
        <v>221</v>
      </c>
      <c r="E191" s="171" t="s">
        <v>19</v>
      </c>
      <c r="F191" s="172" t="s">
        <v>236</v>
      </c>
      <c r="H191" s="173">
        <v>11.564</v>
      </c>
      <c r="I191" s="174"/>
      <c r="L191" s="170"/>
      <c r="M191" s="175"/>
      <c r="T191" s="176"/>
      <c r="AT191" s="171" t="s">
        <v>221</v>
      </c>
      <c r="AU191" s="171" t="s">
        <v>81</v>
      </c>
      <c r="AV191" s="15" t="s">
        <v>217</v>
      </c>
      <c r="AW191" s="15" t="s">
        <v>34</v>
      </c>
      <c r="AX191" s="15" t="s">
        <v>81</v>
      </c>
      <c r="AY191" s="171" t="s">
        <v>210</v>
      </c>
    </row>
    <row r="192" spans="2:65" s="1" customFormat="1" ht="24.2" customHeight="1">
      <c r="B192" s="33"/>
      <c r="C192" s="132" t="s">
        <v>423</v>
      </c>
      <c r="D192" s="132" t="s">
        <v>212</v>
      </c>
      <c r="E192" s="133" t="s">
        <v>5623</v>
      </c>
      <c r="F192" s="134" t="s">
        <v>5624</v>
      </c>
      <c r="G192" s="135" t="s">
        <v>215</v>
      </c>
      <c r="H192" s="136">
        <v>77.232</v>
      </c>
      <c r="I192" s="137"/>
      <c r="J192" s="138">
        <f>ROUND(I192*H192,2)</f>
        <v>0</v>
      </c>
      <c r="K192" s="134" t="s">
        <v>216</v>
      </c>
      <c r="L192" s="33"/>
      <c r="M192" s="139" t="s">
        <v>19</v>
      </c>
      <c r="N192" s="140" t="s">
        <v>45</v>
      </c>
      <c r="P192" s="141">
        <f>O192*H192</f>
        <v>0</v>
      </c>
      <c r="Q192" s="141">
        <v>0</v>
      </c>
      <c r="R192" s="141">
        <f>Q192*H192</f>
        <v>0</v>
      </c>
      <c r="S192" s="141">
        <v>0</v>
      </c>
      <c r="T192" s="142">
        <f>S192*H192</f>
        <v>0</v>
      </c>
      <c r="AR192" s="143" t="s">
        <v>217</v>
      </c>
      <c r="AT192" s="143" t="s">
        <v>212</v>
      </c>
      <c r="AU192" s="143" t="s">
        <v>81</v>
      </c>
      <c r="AY192" s="18" t="s">
        <v>210</v>
      </c>
      <c r="BE192" s="144">
        <f>IF(N192="základní",J192,0)</f>
        <v>0</v>
      </c>
      <c r="BF192" s="144">
        <f>IF(N192="snížená",J192,0)</f>
        <v>0</v>
      </c>
      <c r="BG192" s="144">
        <f>IF(N192="zákl. přenesená",J192,0)</f>
        <v>0</v>
      </c>
      <c r="BH192" s="144">
        <f>IF(N192="sníž. přenesená",J192,0)</f>
        <v>0</v>
      </c>
      <c r="BI192" s="144">
        <f>IF(N192="nulová",J192,0)</f>
        <v>0</v>
      </c>
      <c r="BJ192" s="18" t="s">
        <v>81</v>
      </c>
      <c r="BK192" s="144">
        <f>ROUND(I192*H192,2)</f>
        <v>0</v>
      </c>
      <c r="BL192" s="18" t="s">
        <v>217</v>
      </c>
      <c r="BM192" s="143" t="s">
        <v>936</v>
      </c>
    </row>
    <row r="193" spans="2:47" s="1" customFormat="1" ht="11.25">
      <c r="B193" s="33"/>
      <c r="D193" s="145" t="s">
        <v>219</v>
      </c>
      <c r="F193" s="146" t="s">
        <v>5625</v>
      </c>
      <c r="I193" s="147"/>
      <c r="L193" s="33"/>
      <c r="M193" s="148"/>
      <c r="T193" s="54"/>
      <c r="AT193" s="18" t="s">
        <v>219</v>
      </c>
      <c r="AU193" s="18" t="s">
        <v>81</v>
      </c>
    </row>
    <row r="194" spans="2:51" s="12" customFormat="1" ht="11.25">
      <c r="B194" s="149"/>
      <c r="D194" s="150" t="s">
        <v>221</v>
      </c>
      <c r="E194" s="151" t="s">
        <v>19</v>
      </c>
      <c r="F194" s="152" t="s">
        <v>5660</v>
      </c>
      <c r="H194" s="151" t="s">
        <v>19</v>
      </c>
      <c r="I194" s="153"/>
      <c r="L194" s="149"/>
      <c r="M194" s="154"/>
      <c r="T194" s="155"/>
      <c r="AT194" s="151" t="s">
        <v>221</v>
      </c>
      <c r="AU194" s="151" t="s">
        <v>81</v>
      </c>
      <c r="AV194" s="12" t="s">
        <v>81</v>
      </c>
      <c r="AW194" s="12" t="s">
        <v>34</v>
      </c>
      <c r="AX194" s="12" t="s">
        <v>74</v>
      </c>
      <c r="AY194" s="151" t="s">
        <v>210</v>
      </c>
    </row>
    <row r="195" spans="2:51" s="13" customFormat="1" ht="11.25">
      <c r="B195" s="156"/>
      <c r="D195" s="150" t="s">
        <v>221</v>
      </c>
      <c r="E195" s="157" t="s">
        <v>19</v>
      </c>
      <c r="F195" s="158" t="s">
        <v>5661</v>
      </c>
      <c r="H195" s="159">
        <v>77.232</v>
      </c>
      <c r="I195" s="160"/>
      <c r="L195" s="156"/>
      <c r="M195" s="161"/>
      <c r="T195" s="162"/>
      <c r="AT195" s="157" t="s">
        <v>221</v>
      </c>
      <c r="AU195" s="157" t="s">
        <v>81</v>
      </c>
      <c r="AV195" s="13" t="s">
        <v>83</v>
      </c>
      <c r="AW195" s="13" t="s">
        <v>34</v>
      </c>
      <c r="AX195" s="13" t="s">
        <v>74</v>
      </c>
      <c r="AY195" s="157" t="s">
        <v>210</v>
      </c>
    </row>
    <row r="196" spans="2:51" s="12" customFormat="1" ht="11.25">
      <c r="B196" s="149"/>
      <c r="D196" s="150" t="s">
        <v>221</v>
      </c>
      <c r="E196" s="151" t="s">
        <v>19</v>
      </c>
      <c r="F196" s="152" t="s">
        <v>5662</v>
      </c>
      <c r="H196" s="151" t="s">
        <v>19</v>
      </c>
      <c r="I196" s="153"/>
      <c r="L196" s="149"/>
      <c r="M196" s="154"/>
      <c r="T196" s="155"/>
      <c r="AT196" s="151" t="s">
        <v>221</v>
      </c>
      <c r="AU196" s="151" t="s">
        <v>81</v>
      </c>
      <c r="AV196" s="12" t="s">
        <v>81</v>
      </c>
      <c r="AW196" s="12" t="s">
        <v>34</v>
      </c>
      <c r="AX196" s="12" t="s">
        <v>74</v>
      </c>
      <c r="AY196" s="151" t="s">
        <v>210</v>
      </c>
    </row>
    <row r="197" spans="2:51" s="15" customFormat="1" ht="11.25">
      <c r="B197" s="170"/>
      <c r="D197" s="150" t="s">
        <v>221</v>
      </c>
      <c r="E197" s="171" t="s">
        <v>19</v>
      </c>
      <c r="F197" s="172" t="s">
        <v>236</v>
      </c>
      <c r="H197" s="173">
        <v>77.232</v>
      </c>
      <c r="I197" s="174"/>
      <c r="L197" s="170"/>
      <c r="M197" s="175"/>
      <c r="T197" s="176"/>
      <c r="AT197" s="171" t="s">
        <v>221</v>
      </c>
      <c r="AU197" s="171" t="s">
        <v>81</v>
      </c>
      <c r="AV197" s="15" t="s">
        <v>217</v>
      </c>
      <c r="AW197" s="15" t="s">
        <v>34</v>
      </c>
      <c r="AX197" s="15" t="s">
        <v>81</v>
      </c>
      <c r="AY197" s="171" t="s">
        <v>210</v>
      </c>
    </row>
    <row r="198" spans="2:65" s="1" customFormat="1" ht="24.2" customHeight="1">
      <c r="B198" s="33"/>
      <c r="C198" s="132" t="s">
        <v>428</v>
      </c>
      <c r="D198" s="132" t="s">
        <v>212</v>
      </c>
      <c r="E198" s="133" t="s">
        <v>5623</v>
      </c>
      <c r="F198" s="134" t="s">
        <v>5624</v>
      </c>
      <c r="G198" s="135" t="s">
        <v>215</v>
      </c>
      <c r="H198" s="136">
        <v>0.6</v>
      </c>
      <c r="I198" s="137"/>
      <c r="J198" s="138">
        <f>ROUND(I198*H198,2)</f>
        <v>0</v>
      </c>
      <c r="K198" s="134" t="s">
        <v>216</v>
      </c>
      <c r="L198" s="33"/>
      <c r="M198" s="139" t="s">
        <v>19</v>
      </c>
      <c r="N198" s="140" t="s">
        <v>45</v>
      </c>
      <c r="P198" s="141">
        <f>O198*H198</f>
        <v>0</v>
      </c>
      <c r="Q198" s="141">
        <v>0</v>
      </c>
      <c r="R198" s="141">
        <f>Q198*H198</f>
        <v>0</v>
      </c>
      <c r="S198" s="141">
        <v>0</v>
      </c>
      <c r="T198" s="142">
        <f>S198*H198</f>
        <v>0</v>
      </c>
      <c r="AR198" s="143" t="s">
        <v>217</v>
      </c>
      <c r="AT198" s="143" t="s">
        <v>212</v>
      </c>
      <c r="AU198" s="143" t="s">
        <v>81</v>
      </c>
      <c r="AY198" s="18" t="s">
        <v>210</v>
      </c>
      <c r="BE198" s="144">
        <f>IF(N198="základní",J198,0)</f>
        <v>0</v>
      </c>
      <c r="BF198" s="144">
        <f>IF(N198="snížená",J198,0)</f>
        <v>0</v>
      </c>
      <c r="BG198" s="144">
        <f>IF(N198="zákl. přenesená",J198,0)</f>
        <v>0</v>
      </c>
      <c r="BH198" s="144">
        <f>IF(N198="sníž. přenesená",J198,0)</f>
        <v>0</v>
      </c>
      <c r="BI198" s="144">
        <f>IF(N198="nulová",J198,0)</f>
        <v>0</v>
      </c>
      <c r="BJ198" s="18" t="s">
        <v>81</v>
      </c>
      <c r="BK198" s="144">
        <f>ROUND(I198*H198,2)</f>
        <v>0</v>
      </c>
      <c r="BL198" s="18" t="s">
        <v>217</v>
      </c>
      <c r="BM198" s="143" t="s">
        <v>952</v>
      </c>
    </row>
    <row r="199" spans="2:47" s="1" customFormat="1" ht="11.25">
      <c r="B199" s="33"/>
      <c r="D199" s="145" t="s">
        <v>219</v>
      </c>
      <c r="F199" s="146" t="s">
        <v>5625</v>
      </c>
      <c r="I199" s="147"/>
      <c r="L199" s="33"/>
      <c r="M199" s="148"/>
      <c r="T199" s="54"/>
      <c r="AT199" s="18" t="s">
        <v>219</v>
      </c>
      <c r="AU199" s="18" t="s">
        <v>81</v>
      </c>
    </row>
    <row r="200" spans="2:51" s="12" customFormat="1" ht="11.25">
      <c r="B200" s="149"/>
      <c r="D200" s="150" t="s">
        <v>221</v>
      </c>
      <c r="E200" s="151" t="s">
        <v>19</v>
      </c>
      <c r="F200" s="152" t="s">
        <v>5663</v>
      </c>
      <c r="H200" s="151" t="s">
        <v>19</v>
      </c>
      <c r="I200" s="153"/>
      <c r="L200" s="149"/>
      <c r="M200" s="154"/>
      <c r="T200" s="155"/>
      <c r="AT200" s="151" t="s">
        <v>221</v>
      </c>
      <c r="AU200" s="151" t="s">
        <v>81</v>
      </c>
      <c r="AV200" s="12" t="s">
        <v>81</v>
      </c>
      <c r="AW200" s="12" t="s">
        <v>34</v>
      </c>
      <c r="AX200" s="12" t="s">
        <v>74</v>
      </c>
      <c r="AY200" s="151" t="s">
        <v>210</v>
      </c>
    </row>
    <row r="201" spans="2:51" s="13" customFormat="1" ht="11.25">
      <c r="B201" s="156"/>
      <c r="D201" s="150" t="s">
        <v>221</v>
      </c>
      <c r="E201" s="157" t="s">
        <v>19</v>
      </c>
      <c r="F201" s="158" t="s">
        <v>5664</v>
      </c>
      <c r="H201" s="159">
        <v>0.6</v>
      </c>
      <c r="I201" s="160"/>
      <c r="L201" s="156"/>
      <c r="M201" s="161"/>
      <c r="T201" s="162"/>
      <c r="AT201" s="157" t="s">
        <v>221</v>
      </c>
      <c r="AU201" s="157" t="s">
        <v>81</v>
      </c>
      <c r="AV201" s="13" t="s">
        <v>83</v>
      </c>
      <c r="AW201" s="13" t="s">
        <v>34</v>
      </c>
      <c r="AX201" s="13" t="s">
        <v>74</v>
      </c>
      <c r="AY201" s="157" t="s">
        <v>210</v>
      </c>
    </row>
    <row r="202" spans="2:51" s="15" customFormat="1" ht="11.25">
      <c r="B202" s="170"/>
      <c r="D202" s="150" t="s">
        <v>221</v>
      </c>
      <c r="E202" s="171" t="s">
        <v>19</v>
      </c>
      <c r="F202" s="172" t="s">
        <v>236</v>
      </c>
      <c r="H202" s="173">
        <v>0.6</v>
      </c>
      <c r="I202" s="174"/>
      <c r="L202" s="170"/>
      <c r="M202" s="175"/>
      <c r="T202" s="176"/>
      <c r="AT202" s="171" t="s">
        <v>221</v>
      </c>
      <c r="AU202" s="171" t="s">
        <v>81</v>
      </c>
      <c r="AV202" s="15" t="s">
        <v>217</v>
      </c>
      <c r="AW202" s="15" t="s">
        <v>34</v>
      </c>
      <c r="AX202" s="15" t="s">
        <v>81</v>
      </c>
      <c r="AY202" s="171" t="s">
        <v>210</v>
      </c>
    </row>
    <row r="203" spans="2:65" s="1" customFormat="1" ht="24.2" customHeight="1">
      <c r="B203" s="33"/>
      <c r="C203" s="132" t="s">
        <v>435</v>
      </c>
      <c r="D203" s="132" t="s">
        <v>212</v>
      </c>
      <c r="E203" s="133" t="s">
        <v>5665</v>
      </c>
      <c r="F203" s="134" t="s">
        <v>5666</v>
      </c>
      <c r="G203" s="135" t="s">
        <v>417</v>
      </c>
      <c r="H203" s="136">
        <v>2.5</v>
      </c>
      <c r="I203" s="137"/>
      <c r="J203" s="138">
        <f>ROUND(I203*H203,2)</f>
        <v>0</v>
      </c>
      <c r="K203" s="134" t="s">
        <v>216</v>
      </c>
      <c r="L203" s="33"/>
      <c r="M203" s="139" t="s">
        <v>19</v>
      </c>
      <c r="N203" s="140" t="s">
        <v>45</v>
      </c>
      <c r="P203" s="141">
        <f>O203*H203</f>
        <v>0</v>
      </c>
      <c r="Q203" s="141">
        <v>0</v>
      </c>
      <c r="R203" s="141">
        <f>Q203*H203</f>
        <v>0</v>
      </c>
      <c r="S203" s="141">
        <v>0</v>
      </c>
      <c r="T203" s="142">
        <f>S203*H203</f>
        <v>0</v>
      </c>
      <c r="AR203" s="143" t="s">
        <v>217</v>
      </c>
      <c r="AT203" s="143" t="s">
        <v>212</v>
      </c>
      <c r="AU203" s="143" t="s">
        <v>81</v>
      </c>
      <c r="AY203" s="18" t="s">
        <v>210</v>
      </c>
      <c r="BE203" s="144">
        <f>IF(N203="základní",J203,0)</f>
        <v>0</v>
      </c>
      <c r="BF203" s="144">
        <f>IF(N203="snížená",J203,0)</f>
        <v>0</v>
      </c>
      <c r="BG203" s="144">
        <f>IF(N203="zákl. přenesená",J203,0)</f>
        <v>0</v>
      </c>
      <c r="BH203" s="144">
        <f>IF(N203="sníž. přenesená",J203,0)</f>
        <v>0</v>
      </c>
      <c r="BI203" s="144">
        <f>IF(N203="nulová",J203,0)</f>
        <v>0</v>
      </c>
      <c r="BJ203" s="18" t="s">
        <v>81</v>
      </c>
      <c r="BK203" s="144">
        <f>ROUND(I203*H203,2)</f>
        <v>0</v>
      </c>
      <c r="BL203" s="18" t="s">
        <v>217</v>
      </c>
      <c r="BM203" s="143" t="s">
        <v>964</v>
      </c>
    </row>
    <row r="204" spans="2:47" s="1" customFormat="1" ht="11.25">
      <c r="B204" s="33"/>
      <c r="D204" s="145" t="s">
        <v>219</v>
      </c>
      <c r="F204" s="146" t="s">
        <v>5667</v>
      </c>
      <c r="I204" s="147"/>
      <c r="L204" s="33"/>
      <c r="M204" s="148"/>
      <c r="T204" s="54"/>
      <c r="AT204" s="18" t="s">
        <v>219</v>
      </c>
      <c r="AU204" s="18" t="s">
        <v>81</v>
      </c>
    </row>
    <row r="205" spans="2:51" s="13" customFormat="1" ht="11.25">
      <c r="B205" s="156"/>
      <c r="D205" s="150" t="s">
        <v>221</v>
      </c>
      <c r="E205" s="157" t="s">
        <v>19</v>
      </c>
      <c r="F205" s="158" t="s">
        <v>5603</v>
      </c>
      <c r="H205" s="159">
        <v>2.5</v>
      </c>
      <c r="I205" s="160"/>
      <c r="L205" s="156"/>
      <c r="M205" s="161"/>
      <c r="T205" s="162"/>
      <c r="AT205" s="157" t="s">
        <v>221</v>
      </c>
      <c r="AU205" s="157" t="s">
        <v>81</v>
      </c>
      <c r="AV205" s="13" t="s">
        <v>83</v>
      </c>
      <c r="AW205" s="13" t="s">
        <v>34</v>
      </c>
      <c r="AX205" s="13" t="s">
        <v>74</v>
      </c>
      <c r="AY205" s="157" t="s">
        <v>210</v>
      </c>
    </row>
    <row r="206" spans="2:51" s="15" customFormat="1" ht="11.25">
      <c r="B206" s="170"/>
      <c r="D206" s="150" t="s">
        <v>221</v>
      </c>
      <c r="E206" s="171" t="s">
        <v>19</v>
      </c>
      <c r="F206" s="172" t="s">
        <v>236</v>
      </c>
      <c r="H206" s="173">
        <v>2.5</v>
      </c>
      <c r="I206" s="174"/>
      <c r="L206" s="170"/>
      <c r="M206" s="175"/>
      <c r="T206" s="176"/>
      <c r="AT206" s="171" t="s">
        <v>221</v>
      </c>
      <c r="AU206" s="171" t="s">
        <v>81</v>
      </c>
      <c r="AV206" s="15" t="s">
        <v>217</v>
      </c>
      <c r="AW206" s="15" t="s">
        <v>34</v>
      </c>
      <c r="AX206" s="15" t="s">
        <v>81</v>
      </c>
      <c r="AY206" s="171" t="s">
        <v>210</v>
      </c>
    </row>
    <row r="207" spans="2:65" s="1" customFormat="1" ht="21.75" customHeight="1">
      <c r="B207" s="33"/>
      <c r="C207" s="132" t="s">
        <v>450</v>
      </c>
      <c r="D207" s="132" t="s">
        <v>212</v>
      </c>
      <c r="E207" s="133" t="s">
        <v>5668</v>
      </c>
      <c r="F207" s="134" t="s">
        <v>5669</v>
      </c>
      <c r="G207" s="135" t="s">
        <v>270</v>
      </c>
      <c r="H207" s="136">
        <v>386.16</v>
      </c>
      <c r="I207" s="137"/>
      <c r="J207" s="138">
        <f>ROUND(I207*H207,2)</f>
        <v>0</v>
      </c>
      <c r="K207" s="134" t="s">
        <v>216</v>
      </c>
      <c r="L207" s="33"/>
      <c r="M207" s="139" t="s">
        <v>19</v>
      </c>
      <c r="N207" s="140" t="s">
        <v>45</v>
      </c>
      <c r="P207" s="141">
        <f>O207*H207</f>
        <v>0</v>
      </c>
      <c r="Q207" s="141">
        <v>0</v>
      </c>
      <c r="R207" s="141">
        <f>Q207*H207</f>
        <v>0</v>
      </c>
      <c r="S207" s="141">
        <v>0</v>
      </c>
      <c r="T207" s="142">
        <f>S207*H207</f>
        <v>0</v>
      </c>
      <c r="AR207" s="143" t="s">
        <v>217</v>
      </c>
      <c r="AT207" s="143" t="s">
        <v>212</v>
      </c>
      <c r="AU207" s="143" t="s">
        <v>81</v>
      </c>
      <c r="AY207" s="18" t="s">
        <v>210</v>
      </c>
      <c r="BE207" s="144">
        <f>IF(N207="základní",J207,0)</f>
        <v>0</v>
      </c>
      <c r="BF207" s="144">
        <f>IF(N207="snížená",J207,0)</f>
        <v>0</v>
      </c>
      <c r="BG207" s="144">
        <f>IF(N207="zákl. přenesená",J207,0)</f>
        <v>0</v>
      </c>
      <c r="BH207" s="144">
        <f>IF(N207="sníž. přenesená",J207,0)</f>
        <v>0</v>
      </c>
      <c r="BI207" s="144">
        <f>IF(N207="nulová",J207,0)</f>
        <v>0</v>
      </c>
      <c r="BJ207" s="18" t="s">
        <v>81</v>
      </c>
      <c r="BK207" s="144">
        <f>ROUND(I207*H207,2)</f>
        <v>0</v>
      </c>
      <c r="BL207" s="18" t="s">
        <v>217</v>
      </c>
      <c r="BM207" s="143" t="s">
        <v>973</v>
      </c>
    </row>
    <row r="208" spans="2:47" s="1" customFormat="1" ht="11.25">
      <c r="B208" s="33"/>
      <c r="D208" s="145" t="s">
        <v>219</v>
      </c>
      <c r="F208" s="146" t="s">
        <v>5670</v>
      </c>
      <c r="I208" s="147"/>
      <c r="L208" s="33"/>
      <c r="M208" s="148"/>
      <c r="T208" s="54"/>
      <c r="AT208" s="18" t="s">
        <v>219</v>
      </c>
      <c r="AU208" s="18" t="s">
        <v>81</v>
      </c>
    </row>
    <row r="209" spans="2:51" s="12" customFormat="1" ht="11.25">
      <c r="B209" s="149"/>
      <c r="D209" s="150" t="s">
        <v>221</v>
      </c>
      <c r="E209" s="151" t="s">
        <v>19</v>
      </c>
      <c r="F209" s="152" t="s">
        <v>5671</v>
      </c>
      <c r="H209" s="151" t="s">
        <v>19</v>
      </c>
      <c r="I209" s="153"/>
      <c r="L209" s="149"/>
      <c r="M209" s="154"/>
      <c r="T209" s="155"/>
      <c r="AT209" s="151" t="s">
        <v>221</v>
      </c>
      <c r="AU209" s="151" t="s">
        <v>81</v>
      </c>
      <c r="AV209" s="12" t="s">
        <v>81</v>
      </c>
      <c r="AW209" s="12" t="s">
        <v>34</v>
      </c>
      <c r="AX209" s="12" t="s">
        <v>74</v>
      </c>
      <c r="AY209" s="151" t="s">
        <v>210</v>
      </c>
    </row>
    <row r="210" spans="2:51" s="13" customFormat="1" ht="11.25">
      <c r="B210" s="156"/>
      <c r="D210" s="150" t="s">
        <v>221</v>
      </c>
      <c r="E210" s="157" t="s">
        <v>19</v>
      </c>
      <c r="F210" s="158" t="s">
        <v>5672</v>
      </c>
      <c r="H210" s="159">
        <v>386.16</v>
      </c>
      <c r="I210" s="160"/>
      <c r="L210" s="156"/>
      <c r="M210" s="161"/>
      <c r="T210" s="162"/>
      <c r="AT210" s="157" t="s">
        <v>221</v>
      </c>
      <c r="AU210" s="157" t="s">
        <v>81</v>
      </c>
      <c r="AV210" s="13" t="s">
        <v>83</v>
      </c>
      <c r="AW210" s="13" t="s">
        <v>34</v>
      </c>
      <c r="AX210" s="13" t="s">
        <v>81</v>
      </c>
      <c r="AY210" s="157" t="s">
        <v>210</v>
      </c>
    </row>
    <row r="211" spans="2:65" s="1" customFormat="1" ht="24.2" customHeight="1">
      <c r="B211" s="33"/>
      <c r="C211" s="132" t="s">
        <v>456</v>
      </c>
      <c r="D211" s="132" t="s">
        <v>212</v>
      </c>
      <c r="E211" s="133" t="s">
        <v>4720</v>
      </c>
      <c r="F211" s="134" t="s">
        <v>4721</v>
      </c>
      <c r="G211" s="135" t="s">
        <v>270</v>
      </c>
      <c r="H211" s="136">
        <v>386.16</v>
      </c>
      <c r="I211" s="137"/>
      <c r="J211" s="138">
        <f>ROUND(I211*H211,2)</f>
        <v>0</v>
      </c>
      <c r="K211" s="134" t="s">
        <v>216</v>
      </c>
      <c r="L211" s="33"/>
      <c r="M211" s="139" t="s">
        <v>19</v>
      </c>
      <c r="N211" s="140" t="s">
        <v>45</v>
      </c>
      <c r="P211" s="141">
        <f>O211*H211</f>
        <v>0</v>
      </c>
      <c r="Q211" s="141">
        <v>0</v>
      </c>
      <c r="R211" s="141">
        <f>Q211*H211</f>
        <v>0</v>
      </c>
      <c r="S211" s="141">
        <v>0</v>
      </c>
      <c r="T211" s="142">
        <f>S211*H211</f>
        <v>0</v>
      </c>
      <c r="AR211" s="143" t="s">
        <v>217</v>
      </c>
      <c r="AT211" s="143" t="s">
        <v>212</v>
      </c>
      <c r="AU211" s="143" t="s">
        <v>81</v>
      </c>
      <c r="AY211" s="18" t="s">
        <v>210</v>
      </c>
      <c r="BE211" s="144">
        <f>IF(N211="základní",J211,0)</f>
        <v>0</v>
      </c>
      <c r="BF211" s="144">
        <f>IF(N211="snížená",J211,0)</f>
        <v>0</v>
      </c>
      <c r="BG211" s="144">
        <f>IF(N211="zákl. přenesená",J211,0)</f>
        <v>0</v>
      </c>
      <c r="BH211" s="144">
        <f>IF(N211="sníž. přenesená",J211,0)</f>
        <v>0</v>
      </c>
      <c r="BI211" s="144">
        <f>IF(N211="nulová",J211,0)</f>
        <v>0</v>
      </c>
      <c r="BJ211" s="18" t="s">
        <v>81</v>
      </c>
      <c r="BK211" s="144">
        <f>ROUND(I211*H211,2)</f>
        <v>0</v>
      </c>
      <c r="BL211" s="18" t="s">
        <v>217</v>
      </c>
      <c r="BM211" s="143" t="s">
        <v>1012</v>
      </c>
    </row>
    <row r="212" spans="2:47" s="1" customFormat="1" ht="11.25">
      <c r="B212" s="33"/>
      <c r="D212" s="145" t="s">
        <v>219</v>
      </c>
      <c r="F212" s="146" t="s">
        <v>4723</v>
      </c>
      <c r="I212" s="147"/>
      <c r="L212" s="33"/>
      <c r="M212" s="148"/>
      <c r="T212" s="54"/>
      <c r="AT212" s="18" t="s">
        <v>219</v>
      </c>
      <c r="AU212" s="18" t="s">
        <v>81</v>
      </c>
    </row>
    <row r="213" spans="2:51" s="12" customFormat="1" ht="11.25">
      <c r="B213" s="149"/>
      <c r="D213" s="150" t="s">
        <v>221</v>
      </c>
      <c r="E213" s="151" t="s">
        <v>19</v>
      </c>
      <c r="F213" s="152" t="s">
        <v>5673</v>
      </c>
      <c r="H213" s="151" t="s">
        <v>19</v>
      </c>
      <c r="I213" s="153"/>
      <c r="L213" s="149"/>
      <c r="M213" s="154"/>
      <c r="T213" s="155"/>
      <c r="AT213" s="151" t="s">
        <v>221</v>
      </c>
      <c r="AU213" s="151" t="s">
        <v>81</v>
      </c>
      <c r="AV213" s="12" t="s">
        <v>81</v>
      </c>
      <c r="AW213" s="12" t="s">
        <v>34</v>
      </c>
      <c r="AX213" s="12" t="s">
        <v>74</v>
      </c>
      <c r="AY213" s="151" t="s">
        <v>210</v>
      </c>
    </row>
    <row r="214" spans="2:51" s="13" customFormat="1" ht="11.25">
      <c r="B214" s="156"/>
      <c r="D214" s="150" t="s">
        <v>221</v>
      </c>
      <c r="E214" s="157" t="s">
        <v>19</v>
      </c>
      <c r="F214" s="158" t="s">
        <v>5672</v>
      </c>
      <c r="H214" s="159">
        <v>386.16</v>
      </c>
      <c r="I214" s="160"/>
      <c r="L214" s="156"/>
      <c r="M214" s="161"/>
      <c r="T214" s="162"/>
      <c r="AT214" s="157" t="s">
        <v>221</v>
      </c>
      <c r="AU214" s="157" t="s">
        <v>81</v>
      </c>
      <c r="AV214" s="13" t="s">
        <v>83</v>
      </c>
      <c r="AW214" s="13" t="s">
        <v>34</v>
      </c>
      <c r="AX214" s="13" t="s">
        <v>74</v>
      </c>
      <c r="AY214" s="157" t="s">
        <v>210</v>
      </c>
    </row>
    <row r="215" spans="2:51" s="15" customFormat="1" ht="11.25">
      <c r="B215" s="170"/>
      <c r="D215" s="150" t="s">
        <v>221</v>
      </c>
      <c r="E215" s="171" t="s">
        <v>19</v>
      </c>
      <c r="F215" s="172" t="s">
        <v>236</v>
      </c>
      <c r="H215" s="173">
        <v>386.16</v>
      </c>
      <c r="I215" s="174"/>
      <c r="L215" s="170"/>
      <c r="M215" s="175"/>
      <c r="T215" s="176"/>
      <c r="AT215" s="171" t="s">
        <v>221</v>
      </c>
      <c r="AU215" s="171" t="s">
        <v>81</v>
      </c>
      <c r="AV215" s="15" t="s">
        <v>217</v>
      </c>
      <c r="AW215" s="15" t="s">
        <v>34</v>
      </c>
      <c r="AX215" s="15" t="s">
        <v>81</v>
      </c>
      <c r="AY215" s="171" t="s">
        <v>210</v>
      </c>
    </row>
    <row r="216" spans="2:65" s="1" customFormat="1" ht="24.2" customHeight="1">
      <c r="B216" s="33"/>
      <c r="C216" s="132" t="s">
        <v>467</v>
      </c>
      <c r="D216" s="132" t="s">
        <v>212</v>
      </c>
      <c r="E216" s="133" t="s">
        <v>4716</v>
      </c>
      <c r="F216" s="134" t="s">
        <v>4717</v>
      </c>
      <c r="G216" s="135" t="s">
        <v>270</v>
      </c>
      <c r="H216" s="136">
        <v>386.16</v>
      </c>
      <c r="I216" s="137"/>
      <c r="J216" s="138">
        <f>ROUND(I216*H216,2)</f>
        <v>0</v>
      </c>
      <c r="K216" s="134" t="s">
        <v>216</v>
      </c>
      <c r="L216" s="33"/>
      <c r="M216" s="139" t="s">
        <v>19</v>
      </c>
      <c r="N216" s="140" t="s">
        <v>45</v>
      </c>
      <c r="P216" s="141">
        <f>O216*H216</f>
        <v>0</v>
      </c>
      <c r="Q216" s="141">
        <v>0</v>
      </c>
      <c r="R216" s="141">
        <f>Q216*H216</f>
        <v>0</v>
      </c>
      <c r="S216" s="141">
        <v>0</v>
      </c>
      <c r="T216" s="142">
        <f>S216*H216</f>
        <v>0</v>
      </c>
      <c r="AR216" s="143" t="s">
        <v>217</v>
      </c>
      <c r="AT216" s="143" t="s">
        <v>212</v>
      </c>
      <c r="AU216" s="143" t="s">
        <v>81</v>
      </c>
      <c r="AY216" s="18" t="s">
        <v>210</v>
      </c>
      <c r="BE216" s="144">
        <f>IF(N216="základní",J216,0)</f>
        <v>0</v>
      </c>
      <c r="BF216" s="144">
        <f>IF(N216="snížená",J216,0)</f>
        <v>0</v>
      </c>
      <c r="BG216" s="144">
        <f>IF(N216="zákl. přenesená",J216,0)</f>
        <v>0</v>
      </c>
      <c r="BH216" s="144">
        <f>IF(N216="sníž. přenesená",J216,0)</f>
        <v>0</v>
      </c>
      <c r="BI216" s="144">
        <f>IF(N216="nulová",J216,0)</f>
        <v>0</v>
      </c>
      <c r="BJ216" s="18" t="s">
        <v>81</v>
      </c>
      <c r="BK216" s="144">
        <f>ROUND(I216*H216,2)</f>
        <v>0</v>
      </c>
      <c r="BL216" s="18" t="s">
        <v>217</v>
      </c>
      <c r="BM216" s="143" t="s">
        <v>1024</v>
      </c>
    </row>
    <row r="217" spans="2:47" s="1" customFormat="1" ht="11.25">
      <c r="B217" s="33"/>
      <c r="D217" s="145" t="s">
        <v>219</v>
      </c>
      <c r="F217" s="146" t="s">
        <v>4719</v>
      </c>
      <c r="I217" s="147"/>
      <c r="L217" s="33"/>
      <c r="M217" s="148"/>
      <c r="T217" s="54"/>
      <c r="AT217" s="18" t="s">
        <v>219</v>
      </c>
      <c r="AU217" s="18" t="s">
        <v>81</v>
      </c>
    </row>
    <row r="218" spans="2:51" s="12" customFormat="1" ht="11.25">
      <c r="B218" s="149"/>
      <c r="D218" s="150" t="s">
        <v>221</v>
      </c>
      <c r="E218" s="151" t="s">
        <v>19</v>
      </c>
      <c r="F218" s="152" t="s">
        <v>5673</v>
      </c>
      <c r="H218" s="151" t="s">
        <v>19</v>
      </c>
      <c r="I218" s="153"/>
      <c r="L218" s="149"/>
      <c r="M218" s="154"/>
      <c r="T218" s="155"/>
      <c r="AT218" s="151" t="s">
        <v>221</v>
      </c>
      <c r="AU218" s="151" t="s">
        <v>81</v>
      </c>
      <c r="AV218" s="12" t="s">
        <v>81</v>
      </c>
      <c r="AW218" s="12" t="s">
        <v>34</v>
      </c>
      <c r="AX218" s="12" t="s">
        <v>74</v>
      </c>
      <c r="AY218" s="151" t="s">
        <v>210</v>
      </c>
    </row>
    <row r="219" spans="2:51" s="13" customFormat="1" ht="11.25">
      <c r="B219" s="156"/>
      <c r="D219" s="150" t="s">
        <v>221</v>
      </c>
      <c r="E219" s="157" t="s">
        <v>19</v>
      </c>
      <c r="F219" s="158" t="s">
        <v>5672</v>
      </c>
      <c r="H219" s="159">
        <v>386.16</v>
      </c>
      <c r="I219" s="160"/>
      <c r="L219" s="156"/>
      <c r="M219" s="161"/>
      <c r="T219" s="162"/>
      <c r="AT219" s="157" t="s">
        <v>221</v>
      </c>
      <c r="AU219" s="157" t="s">
        <v>81</v>
      </c>
      <c r="AV219" s="13" t="s">
        <v>83</v>
      </c>
      <c r="AW219" s="13" t="s">
        <v>34</v>
      </c>
      <c r="AX219" s="13" t="s">
        <v>74</v>
      </c>
      <c r="AY219" s="157" t="s">
        <v>210</v>
      </c>
    </row>
    <row r="220" spans="2:51" s="15" customFormat="1" ht="11.25">
      <c r="B220" s="170"/>
      <c r="D220" s="150" t="s">
        <v>221</v>
      </c>
      <c r="E220" s="171" t="s">
        <v>19</v>
      </c>
      <c r="F220" s="172" t="s">
        <v>236</v>
      </c>
      <c r="H220" s="173">
        <v>386.16</v>
      </c>
      <c r="I220" s="174"/>
      <c r="L220" s="170"/>
      <c r="M220" s="175"/>
      <c r="T220" s="176"/>
      <c r="AT220" s="171" t="s">
        <v>221</v>
      </c>
      <c r="AU220" s="171" t="s">
        <v>81</v>
      </c>
      <c r="AV220" s="15" t="s">
        <v>217</v>
      </c>
      <c r="AW220" s="15" t="s">
        <v>34</v>
      </c>
      <c r="AX220" s="15" t="s">
        <v>81</v>
      </c>
      <c r="AY220" s="171" t="s">
        <v>210</v>
      </c>
    </row>
    <row r="221" spans="2:65" s="1" customFormat="1" ht="24.2" customHeight="1">
      <c r="B221" s="33"/>
      <c r="C221" s="132" t="s">
        <v>474</v>
      </c>
      <c r="D221" s="132" t="s">
        <v>212</v>
      </c>
      <c r="E221" s="133" t="s">
        <v>5639</v>
      </c>
      <c r="F221" s="134" t="s">
        <v>5640</v>
      </c>
      <c r="G221" s="135" t="s">
        <v>270</v>
      </c>
      <c r="H221" s="136">
        <v>386.16</v>
      </c>
      <c r="I221" s="137"/>
      <c r="J221" s="138">
        <f>ROUND(I221*H221,2)</f>
        <v>0</v>
      </c>
      <c r="K221" s="134" t="s">
        <v>216</v>
      </c>
      <c r="L221" s="33"/>
      <c r="M221" s="139" t="s">
        <v>19</v>
      </c>
      <c r="N221" s="140" t="s">
        <v>45</v>
      </c>
      <c r="P221" s="141">
        <f>O221*H221</f>
        <v>0</v>
      </c>
      <c r="Q221" s="141">
        <v>0</v>
      </c>
      <c r="R221" s="141">
        <f>Q221*H221</f>
        <v>0</v>
      </c>
      <c r="S221" s="141">
        <v>0</v>
      </c>
      <c r="T221" s="142">
        <f>S221*H221</f>
        <v>0</v>
      </c>
      <c r="AR221" s="143" t="s">
        <v>217</v>
      </c>
      <c r="AT221" s="143" t="s">
        <v>212</v>
      </c>
      <c r="AU221" s="143" t="s">
        <v>81</v>
      </c>
      <c r="AY221" s="18" t="s">
        <v>210</v>
      </c>
      <c r="BE221" s="144">
        <f>IF(N221="základní",J221,0)</f>
        <v>0</v>
      </c>
      <c r="BF221" s="144">
        <f>IF(N221="snížená",J221,0)</f>
        <v>0</v>
      </c>
      <c r="BG221" s="144">
        <f>IF(N221="zákl. přenesená",J221,0)</f>
        <v>0</v>
      </c>
      <c r="BH221" s="144">
        <f>IF(N221="sníž. přenesená",J221,0)</f>
        <v>0</v>
      </c>
      <c r="BI221" s="144">
        <f>IF(N221="nulová",J221,0)</f>
        <v>0</v>
      </c>
      <c r="BJ221" s="18" t="s">
        <v>81</v>
      </c>
      <c r="BK221" s="144">
        <f>ROUND(I221*H221,2)</f>
        <v>0</v>
      </c>
      <c r="BL221" s="18" t="s">
        <v>217</v>
      </c>
      <c r="BM221" s="143" t="s">
        <v>1038</v>
      </c>
    </row>
    <row r="222" spans="2:47" s="1" customFormat="1" ht="11.25">
      <c r="B222" s="33"/>
      <c r="D222" s="145" t="s">
        <v>219</v>
      </c>
      <c r="F222" s="146" t="s">
        <v>5641</v>
      </c>
      <c r="I222" s="147"/>
      <c r="L222" s="33"/>
      <c r="M222" s="148"/>
      <c r="T222" s="54"/>
      <c r="AT222" s="18" t="s">
        <v>219</v>
      </c>
      <c r="AU222" s="18" t="s">
        <v>81</v>
      </c>
    </row>
    <row r="223" spans="2:51" s="12" customFormat="1" ht="11.25">
      <c r="B223" s="149"/>
      <c r="D223" s="150" t="s">
        <v>221</v>
      </c>
      <c r="E223" s="151" t="s">
        <v>19</v>
      </c>
      <c r="F223" s="152" t="s">
        <v>5673</v>
      </c>
      <c r="H223" s="151" t="s">
        <v>19</v>
      </c>
      <c r="I223" s="153"/>
      <c r="L223" s="149"/>
      <c r="M223" s="154"/>
      <c r="T223" s="155"/>
      <c r="AT223" s="151" t="s">
        <v>221</v>
      </c>
      <c r="AU223" s="151" t="s">
        <v>81</v>
      </c>
      <c r="AV223" s="12" t="s">
        <v>81</v>
      </c>
      <c r="AW223" s="12" t="s">
        <v>34</v>
      </c>
      <c r="AX223" s="12" t="s">
        <v>74</v>
      </c>
      <c r="AY223" s="151" t="s">
        <v>210</v>
      </c>
    </row>
    <row r="224" spans="2:51" s="13" customFormat="1" ht="11.25">
      <c r="B224" s="156"/>
      <c r="D224" s="150" t="s">
        <v>221</v>
      </c>
      <c r="E224" s="157" t="s">
        <v>19</v>
      </c>
      <c r="F224" s="158" t="s">
        <v>5672</v>
      </c>
      <c r="H224" s="159">
        <v>386.16</v>
      </c>
      <c r="I224" s="160"/>
      <c r="L224" s="156"/>
      <c r="M224" s="161"/>
      <c r="T224" s="162"/>
      <c r="AT224" s="157" t="s">
        <v>221</v>
      </c>
      <c r="AU224" s="157" t="s">
        <v>81</v>
      </c>
      <c r="AV224" s="13" t="s">
        <v>83</v>
      </c>
      <c r="AW224" s="13" t="s">
        <v>34</v>
      </c>
      <c r="AX224" s="13" t="s">
        <v>74</v>
      </c>
      <c r="AY224" s="157" t="s">
        <v>210</v>
      </c>
    </row>
    <row r="225" spans="2:51" s="15" customFormat="1" ht="11.25">
      <c r="B225" s="170"/>
      <c r="D225" s="150" t="s">
        <v>221</v>
      </c>
      <c r="E225" s="171" t="s">
        <v>19</v>
      </c>
      <c r="F225" s="172" t="s">
        <v>236</v>
      </c>
      <c r="H225" s="173">
        <v>386.16</v>
      </c>
      <c r="I225" s="174"/>
      <c r="L225" s="170"/>
      <c r="M225" s="175"/>
      <c r="T225" s="176"/>
      <c r="AT225" s="171" t="s">
        <v>221</v>
      </c>
      <c r="AU225" s="171" t="s">
        <v>81</v>
      </c>
      <c r="AV225" s="15" t="s">
        <v>217</v>
      </c>
      <c r="AW225" s="15" t="s">
        <v>34</v>
      </c>
      <c r="AX225" s="15" t="s">
        <v>81</v>
      </c>
      <c r="AY225" s="171" t="s">
        <v>210</v>
      </c>
    </row>
    <row r="226" spans="2:65" s="1" customFormat="1" ht="21.75" customHeight="1">
      <c r="B226" s="33"/>
      <c r="C226" s="132" t="s">
        <v>481</v>
      </c>
      <c r="D226" s="132" t="s">
        <v>212</v>
      </c>
      <c r="E226" s="133" t="s">
        <v>5674</v>
      </c>
      <c r="F226" s="134" t="s">
        <v>5675</v>
      </c>
      <c r="G226" s="135" t="s">
        <v>270</v>
      </c>
      <c r="H226" s="136">
        <v>299.365</v>
      </c>
      <c r="I226" s="137"/>
      <c r="J226" s="138">
        <f>ROUND(I226*H226,2)</f>
        <v>0</v>
      </c>
      <c r="K226" s="134" t="s">
        <v>296</v>
      </c>
      <c r="L226" s="33"/>
      <c r="M226" s="139" t="s">
        <v>19</v>
      </c>
      <c r="N226" s="140" t="s">
        <v>45</v>
      </c>
      <c r="P226" s="141">
        <f>O226*H226</f>
        <v>0</v>
      </c>
      <c r="Q226" s="141">
        <v>0.008</v>
      </c>
      <c r="R226" s="141">
        <f>Q226*H226</f>
        <v>2.39492</v>
      </c>
      <c r="S226" s="141">
        <v>0</v>
      </c>
      <c r="T226" s="142">
        <f>S226*H226</f>
        <v>0</v>
      </c>
      <c r="AR226" s="143" t="s">
        <v>217</v>
      </c>
      <c r="AT226" s="143" t="s">
        <v>212</v>
      </c>
      <c r="AU226" s="143" t="s">
        <v>81</v>
      </c>
      <c r="AY226" s="18" t="s">
        <v>210</v>
      </c>
      <c r="BE226" s="144">
        <f>IF(N226="základní",J226,0)</f>
        <v>0</v>
      </c>
      <c r="BF226" s="144">
        <f>IF(N226="snížená",J226,0)</f>
        <v>0</v>
      </c>
      <c r="BG226" s="144">
        <f>IF(N226="zákl. přenesená",J226,0)</f>
        <v>0</v>
      </c>
      <c r="BH226" s="144">
        <f>IF(N226="sníž. přenesená",J226,0)</f>
        <v>0</v>
      </c>
      <c r="BI226" s="144">
        <f>IF(N226="nulová",J226,0)</f>
        <v>0</v>
      </c>
      <c r="BJ226" s="18" t="s">
        <v>81</v>
      </c>
      <c r="BK226" s="144">
        <f>ROUND(I226*H226,2)</f>
        <v>0</v>
      </c>
      <c r="BL226" s="18" t="s">
        <v>217</v>
      </c>
      <c r="BM226" s="143" t="s">
        <v>1049</v>
      </c>
    </row>
    <row r="227" spans="2:51" s="12" customFormat="1" ht="11.25">
      <c r="B227" s="149"/>
      <c r="D227" s="150" t="s">
        <v>221</v>
      </c>
      <c r="E227" s="151" t="s">
        <v>19</v>
      </c>
      <c r="F227" s="152" t="s">
        <v>5676</v>
      </c>
      <c r="H227" s="151" t="s">
        <v>19</v>
      </c>
      <c r="I227" s="153"/>
      <c r="L227" s="149"/>
      <c r="M227" s="154"/>
      <c r="T227" s="155"/>
      <c r="AT227" s="151" t="s">
        <v>221</v>
      </c>
      <c r="AU227" s="151" t="s">
        <v>81</v>
      </c>
      <c r="AV227" s="12" t="s">
        <v>81</v>
      </c>
      <c r="AW227" s="12" t="s">
        <v>34</v>
      </c>
      <c r="AX227" s="12" t="s">
        <v>74</v>
      </c>
      <c r="AY227" s="151" t="s">
        <v>210</v>
      </c>
    </row>
    <row r="228" spans="2:51" s="12" customFormat="1" ht="22.5">
      <c r="B228" s="149"/>
      <c r="D228" s="150" t="s">
        <v>221</v>
      </c>
      <c r="E228" s="151" t="s">
        <v>19</v>
      </c>
      <c r="F228" s="152" t="s">
        <v>5677</v>
      </c>
      <c r="H228" s="151" t="s">
        <v>19</v>
      </c>
      <c r="I228" s="153"/>
      <c r="L228" s="149"/>
      <c r="M228" s="154"/>
      <c r="T228" s="155"/>
      <c r="AT228" s="151" t="s">
        <v>221</v>
      </c>
      <c r="AU228" s="151" t="s">
        <v>81</v>
      </c>
      <c r="AV228" s="12" t="s">
        <v>81</v>
      </c>
      <c r="AW228" s="12" t="s">
        <v>34</v>
      </c>
      <c r="AX228" s="12" t="s">
        <v>74</v>
      </c>
      <c r="AY228" s="151" t="s">
        <v>210</v>
      </c>
    </row>
    <row r="229" spans="2:51" s="12" customFormat="1" ht="11.25">
      <c r="B229" s="149"/>
      <c r="D229" s="150" t="s">
        <v>221</v>
      </c>
      <c r="E229" s="151" t="s">
        <v>19</v>
      </c>
      <c r="F229" s="152" t="s">
        <v>5678</v>
      </c>
      <c r="H229" s="151" t="s">
        <v>19</v>
      </c>
      <c r="I229" s="153"/>
      <c r="L229" s="149"/>
      <c r="M229" s="154"/>
      <c r="T229" s="155"/>
      <c r="AT229" s="151" t="s">
        <v>221</v>
      </c>
      <c r="AU229" s="151" t="s">
        <v>81</v>
      </c>
      <c r="AV229" s="12" t="s">
        <v>81</v>
      </c>
      <c r="AW229" s="12" t="s">
        <v>34</v>
      </c>
      <c r="AX229" s="12" t="s">
        <v>74</v>
      </c>
      <c r="AY229" s="151" t="s">
        <v>210</v>
      </c>
    </row>
    <row r="230" spans="2:51" s="13" customFormat="1" ht="11.25">
      <c r="B230" s="156"/>
      <c r="D230" s="150" t="s">
        <v>221</v>
      </c>
      <c r="E230" s="157" t="s">
        <v>19</v>
      </c>
      <c r="F230" s="158" t="s">
        <v>5679</v>
      </c>
      <c r="H230" s="159">
        <v>299.365</v>
      </c>
      <c r="I230" s="160"/>
      <c r="L230" s="156"/>
      <c r="M230" s="161"/>
      <c r="T230" s="162"/>
      <c r="AT230" s="157" t="s">
        <v>221</v>
      </c>
      <c r="AU230" s="157" t="s">
        <v>81</v>
      </c>
      <c r="AV230" s="13" t="s">
        <v>83</v>
      </c>
      <c r="AW230" s="13" t="s">
        <v>34</v>
      </c>
      <c r="AX230" s="13" t="s">
        <v>74</v>
      </c>
      <c r="AY230" s="157" t="s">
        <v>210</v>
      </c>
    </row>
    <row r="231" spans="2:51" s="12" customFormat="1" ht="11.25">
      <c r="B231" s="149"/>
      <c r="D231" s="150" t="s">
        <v>221</v>
      </c>
      <c r="E231" s="151" t="s">
        <v>19</v>
      </c>
      <c r="F231" s="152" t="s">
        <v>5662</v>
      </c>
      <c r="H231" s="151" t="s">
        <v>19</v>
      </c>
      <c r="I231" s="153"/>
      <c r="L231" s="149"/>
      <c r="M231" s="154"/>
      <c r="T231" s="155"/>
      <c r="AT231" s="151" t="s">
        <v>221</v>
      </c>
      <c r="AU231" s="151" t="s">
        <v>81</v>
      </c>
      <c r="AV231" s="12" t="s">
        <v>81</v>
      </c>
      <c r="AW231" s="12" t="s">
        <v>34</v>
      </c>
      <c r="AX231" s="12" t="s">
        <v>74</v>
      </c>
      <c r="AY231" s="151" t="s">
        <v>210</v>
      </c>
    </row>
    <row r="232" spans="2:51" s="15" customFormat="1" ht="11.25">
      <c r="B232" s="170"/>
      <c r="D232" s="150" t="s">
        <v>221</v>
      </c>
      <c r="E232" s="171" t="s">
        <v>19</v>
      </c>
      <c r="F232" s="172" t="s">
        <v>236</v>
      </c>
      <c r="H232" s="173">
        <v>299.365</v>
      </c>
      <c r="I232" s="174"/>
      <c r="L232" s="170"/>
      <c r="M232" s="175"/>
      <c r="T232" s="176"/>
      <c r="AT232" s="171" t="s">
        <v>221</v>
      </c>
      <c r="AU232" s="171" t="s">
        <v>81</v>
      </c>
      <c r="AV232" s="15" t="s">
        <v>217</v>
      </c>
      <c r="AW232" s="15" t="s">
        <v>34</v>
      </c>
      <c r="AX232" s="15" t="s">
        <v>81</v>
      </c>
      <c r="AY232" s="171" t="s">
        <v>210</v>
      </c>
    </row>
    <row r="233" spans="2:65" s="1" customFormat="1" ht="16.5" customHeight="1">
      <c r="B233" s="33"/>
      <c r="C233" s="132" t="s">
        <v>487</v>
      </c>
      <c r="D233" s="132" t="s">
        <v>212</v>
      </c>
      <c r="E233" s="133" t="s">
        <v>4463</v>
      </c>
      <c r="F233" s="134" t="s">
        <v>4464</v>
      </c>
      <c r="G233" s="135" t="s">
        <v>270</v>
      </c>
      <c r="H233" s="136">
        <v>157.65</v>
      </c>
      <c r="I233" s="137"/>
      <c r="J233" s="138">
        <f>ROUND(I233*H233,2)</f>
        <v>0</v>
      </c>
      <c r="K233" s="134" t="s">
        <v>216</v>
      </c>
      <c r="L233" s="33"/>
      <c r="M233" s="139" t="s">
        <v>19</v>
      </c>
      <c r="N233" s="140" t="s">
        <v>45</v>
      </c>
      <c r="P233" s="141">
        <f>O233*H233</f>
        <v>0</v>
      </c>
      <c r="Q233" s="141">
        <v>0</v>
      </c>
      <c r="R233" s="141">
        <f>Q233*H233</f>
        <v>0</v>
      </c>
      <c r="S233" s="141">
        <v>0</v>
      </c>
      <c r="T233" s="142">
        <f>S233*H233</f>
        <v>0</v>
      </c>
      <c r="AR233" s="143" t="s">
        <v>217</v>
      </c>
      <c r="AT233" s="143" t="s">
        <v>212</v>
      </c>
      <c r="AU233" s="143" t="s">
        <v>81</v>
      </c>
      <c r="AY233" s="18" t="s">
        <v>210</v>
      </c>
      <c r="BE233" s="144">
        <f>IF(N233="základní",J233,0)</f>
        <v>0</v>
      </c>
      <c r="BF233" s="144">
        <f>IF(N233="snížená",J233,0)</f>
        <v>0</v>
      </c>
      <c r="BG233" s="144">
        <f>IF(N233="zákl. přenesená",J233,0)</f>
        <v>0</v>
      </c>
      <c r="BH233" s="144">
        <f>IF(N233="sníž. přenesená",J233,0)</f>
        <v>0</v>
      </c>
      <c r="BI233" s="144">
        <f>IF(N233="nulová",J233,0)</f>
        <v>0</v>
      </c>
      <c r="BJ233" s="18" t="s">
        <v>81</v>
      </c>
      <c r="BK233" s="144">
        <f>ROUND(I233*H233,2)</f>
        <v>0</v>
      </c>
      <c r="BL233" s="18" t="s">
        <v>217</v>
      </c>
      <c r="BM233" s="143" t="s">
        <v>1060</v>
      </c>
    </row>
    <row r="234" spans="2:47" s="1" customFormat="1" ht="11.25">
      <c r="B234" s="33"/>
      <c r="D234" s="145" t="s">
        <v>219</v>
      </c>
      <c r="F234" s="146" t="s">
        <v>4466</v>
      </c>
      <c r="I234" s="147"/>
      <c r="L234" s="33"/>
      <c r="M234" s="148"/>
      <c r="T234" s="54"/>
      <c r="AT234" s="18" t="s">
        <v>219</v>
      </c>
      <c r="AU234" s="18" t="s">
        <v>81</v>
      </c>
    </row>
    <row r="235" spans="2:51" s="12" customFormat="1" ht="11.25">
      <c r="B235" s="149"/>
      <c r="D235" s="150" t="s">
        <v>221</v>
      </c>
      <c r="E235" s="151" t="s">
        <v>19</v>
      </c>
      <c r="F235" s="152" t="s">
        <v>5680</v>
      </c>
      <c r="H235" s="151" t="s">
        <v>19</v>
      </c>
      <c r="I235" s="153"/>
      <c r="L235" s="149"/>
      <c r="M235" s="154"/>
      <c r="T235" s="155"/>
      <c r="AT235" s="151" t="s">
        <v>221</v>
      </c>
      <c r="AU235" s="151" t="s">
        <v>81</v>
      </c>
      <c r="AV235" s="12" t="s">
        <v>81</v>
      </c>
      <c r="AW235" s="12" t="s">
        <v>34</v>
      </c>
      <c r="AX235" s="12" t="s">
        <v>74</v>
      </c>
      <c r="AY235" s="151" t="s">
        <v>210</v>
      </c>
    </row>
    <row r="236" spans="2:51" s="12" customFormat="1" ht="11.25">
      <c r="B236" s="149"/>
      <c r="D236" s="150" t="s">
        <v>221</v>
      </c>
      <c r="E236" s="151" t="s">
        <v>19</v>
      </c>
      <c r="F236" s="152" t="s">
        <v>5681</v>
      </c>
      <c r="H236" s="151" t="s">
        <v>19</v>
      </c>
      <c r="I236" s="153"/>
      <c r="L236" s="149"/>
      <c r="M236" s="154"/>
      <c r="T236" s="155"/>
      <c r="AT236" s="151" t="s">
        <v>221</v>
      </c>
      <c r="AU236" s="151" t="s">
        <v>81</v>
      </c>
      <c r="AV236" s="12" t="s">
        <v>81</v>
      </c>
      <c r="AW236" s="12" t="s">
        <v>34</v>
      </c>
      <c r="AX236" s="12" t="s">
        <v>74</v>
      </c>
      <c r="AY236" s="151" t="s">
        <v>210</v>
      </c>
    </row>
    <row r="237" spans="2:51" s="13" customFormat="1" ht="11.25">
      <c r="B237" s="156"/>
      <c r="D237" s="150" t="s">
        <v>221</v>
      </c>
      <c r="E237" s="157" t="s">
        <v>19</v>
      </c>
      <c r="F237" s="158" t="s">
        <v>5682</v>
      </c>
      <c r="H237" s="159">
        <v>157.65</v>
      </c>
      <c r="I237" s="160"/>
      <c r="L237" s="156"/>
      <c r="M237" s="161"/>
      <c r="T237" s="162"/>
      <c r="AT237" s="157" t="s">
        <v>221</v>
      </c>
      <c r="AU237" s="157" t="s">
        <v>81</v>
      </c>
      <c r="AV237" s="13" t="s">
        <v>83</v>
      </c>
      <c r="AW237" s="13" t="s">
        <v>34</v>
      </c>
      <c r="AX237" s="13" t="s">
        <v>74</v>
      </c>
      <c r="AY237" s="157" t="s">
        <v>210</v>
      </c>
    </row>
    <row r="238" spans="2:51" s="15" customFormat="1" ht="11.25">
      <c r="B238" s="170"/>
      <c r="D238" s="150" t="s">
        <v>221</v>
      </c>
      <c r="E238" s="171" t="s">
        <v>19</v>
      </c>
      <c r="F238" s="172" t="s">
        <v>236</v>
      </c>
      <c r="H238" s="173">
        <v>157.65</v>
      </c>
      <c r="I238" s="174"/>
      <c r="L238" s="170"/>
      <c r="M238" s="175"/>
      <c r="T238" s="176"/>
      <c r="AT238" s="171" t="s">
        <v>221</v>
      </c>
      <c r="AU238" s="171" t="s">
        <v>81</v>
      </c>
      <c r="AV238" s="15" t="s">
        <v>217</v>
      </c>
      <c r="AW238" s="15" t="s">
        <v>34</v>
      </c>
      <c r="AX238" s="15" t="s">
        <v>81</v>
      </c>
      <c r="AY238" s="171" t="s">
        <v>210</v>
      </c>
    </row>
    <row r="239" spans="2:65" s="1" customFormat="1" ht="24.2" customHeight="1">
      <c r="B239" s="33"/>
      <c r="C239" s="132" t="s">
        <v>492</v>
      </c>
      <c r="D239" s="132" t="s">
        <v>212</v>
      </c>
      <c r="E239" s="133" t="s">
        <v>5623</v>
      </c>
      <c r="F239" s="134" t="s">
        <v>5624</v>
      </c>
      <c r="G239" s="135" t="s">
        <v>215</v>
      </c>
      <c r="H239" s="136">
        <v>31.53</v>
      </c>
      <c r="I239" s="137"/>
      <c r="J239" s="138">
        <f>ROUND(I239*H239,2)</f>
        <v>0</v>
      </c>
      <c r="K239" s="134" t="s">
        <v>216</v>
      </c>
      <c r="L239" s="33"/>
      <c r="M239" s="139" t="s">
        <v>19</v>
      </c>
      <c r="N239" s="140" t="s">
        <v>45</v>
      </c>
      <c r="P239" s="141">
        <f>O239*H239</f>
        <v>0</v>
      </c>
      <c r="Q239" s="141">
        <v>0</v>
      </c>
      <c r="R239" s="141">
        <f>Q239*H239</f>
        <v>0</v>
      </c>
      <c r="S239" s="141">
        <v>0</v>
      </c>
      <c r="T239" s="142">
        <f>S239*H239</f>
        <v>0</v>
      </c>
      <c r="AR239" s="143" t="s">
        <v>217</v>
      </c>
      <c r="AT239" s="143" t="s">
        <v>212</v>
      </c>
      <c r="AU239" s="143" t="s">
        <v>81</v>
      </c>
      <c r="AY239" s="18" t="s">
        <v>210</v>
      </c>
      <c r="BE239" s="144">
        <f>IF(N239="základní",J239,0)</f>
        <v>0</v>
      </c>
      <c r="BF239" s="144">
        <f>IF(N239="snížená",J239,0)</f>
        <v>0</v>
      </c>
      <c r="BG239" s="144">
        <f>IF(N239="zákl. přenesená",J239,0)</f>
        <v>0</v>
      </c>
      <c r="BH239" s="144">
        <f>IF(N239="sníž. přenesená",J239,0)</f>
        <v>0</v>
      </c>
      <c r="BI239" s="144">
        <f>IF(N239="nulová",J239,0)</f>
        <v>0</v>
      </c>
      <c r="BJ239" s="18" t="s">
        <v>81</v>
      </c>
      <c r="BK239" s="144">
        <f>ROUND(I239*H239,2)</f>
        <v>0</v>
      </c>
      <c r="BL239" s="18" t="s">
        <v>217</v>
      </c>
      <c r="BM239" s="143" t="s">
        <v>1095</v>
      </c>
    </row>
    <row r="240" spans="2:47" s="1" customFormat="1" ht="11.25">
      <c r="B240" s="33"/>
      <c r="D240" s="145" t="s">
        <v>219</v>
      </c>
      <c r="F240" s="146" t="s">
        <v>5625</v>
      </c>
      <c r="I240" s="147"/>
      <c r="L240" s="33"/>
      <c r="M240" s="148"/>
      <c r="T240" s="54"/>
      <c r="AT240" s="18" t="s">
        <v>219</v>
      </c>
      <c r="AU240" s="18" t="s">
        <v>81</v>
      </c>
    </row>
    <row r="241" spans="2:51" s="12" customFormat="1" ht="11.25">
      <c r="B241" s="149"/>
      <c r="D241" s="150" t="s">
        <v>221</v>
      </c>
      <c r="E241" s="151" t="s">
        <v>19</v>
      </c>
      <c r="F241" s="152" t="s">
        <v>5683</v>
      </c>
      <c r="H241" s="151" t="s">
        <v>19</v>
      </c>
      <c r="I241" s="153"/>
      <c r="L241" s="149"/>
      <c r="M241" s="154"/>
      <c r="T241" s="155"/>
      <c r="AT241" s="151" t="s">
        <v>221</v>
      </c>
      <c r="AU241" s="151" t="s">
        <v>81</v>
      </c>
      <c r="AV241" s="12" t="s">
        <v>81</v>
      </c>
      <c r="AW241" s="12" t="s">
        <v>34</v>
      </c>
      <c r="AX241" s="12" t="s">
        <v>74</v>
      </c>
      <c r="AY241" s="151" t="s">
        <v>210</v>
      </c>
    </row>
    <row r="242" spans="2:51" s="13" customFormat="1" ht="11.25">
      <c r="B242" s="156"/>
      <c r="D242" s="150" t="s">
        <v>221</v>
      </c>
      <c r="E242" s="157" t="s">
        <v>19</v>
      </c>
      <c r="F242" s="158" t="s">
        <v>5684</v>
      </c>
      <c r="H242" s="159">
        <v>31.53</v>
      </c>
      <c r="I242" s="160"/>
      <c r="L242" s="156"/>
      <c r="M242" s="161"/>
      <c r="T242" s="162"/>
      <c r="AT242" s="157" t="s">
        <v>221</v>
      </c>
      <c r="AU242" s="157" t="s">
        <v>81</v>
      </c>
      <c r="AV242" s="13" t="s">
        <v>83</v>
      </c>
      <c r="AW242" s="13" t="s">
        <v>34</v>
      </c>
      <c r="AX242" s="13" t="s">
        <v>74</v>
      </c>
      <c r="AY242" s="157" t="s">
        <v>210</v>
      </c>
    </row>
    <row r="243" spans="2:51" s="12" customFormat="1" ht="11.25">
      <c r="B243" s="149"/>
      <c r="D243" s="150" t="s">
        <v>221</v>
      </c>
      <c r="E243" s="151" t="s">
        <v>19</v>
      </c>
      <c r="F243" s="152" t="s">
        <v>5662</v>
      </c>
      <c r="H243" s="151" t="s">
        <v>19</v>
      </c>
      <c r="I243" s="153"/>
      <c r="L243" s="149"/>
      <c r="M243" s="154"/>
      <c r="T243" s="155"/>
      <c r="AT243" s="151" t="s">
        <v>221</v>
      </c>
      <c r="AU243" s="151" t="s">
        <v>81</v>
      </c>
      <c r="AV243" s="12" t="s">
        <v>81</v>
      </c>
      <c r="AW243" s="12" t="s">
        <v>34</v>
      </c>
      <c r="AX243" s="12" t="s">
        <v>74</v>
      </c>
      <c r="AY243" s="151" t="s">
        <v>210</v>
      </c>
    </row>
    <row r="244" spans="2:51" s="15" customFormat="1" ht="11.25">
      <c r="B244" s="170"/>
      <c r="D244" s="150" t="s">
        <v>221</v>
      </c>
      <c r="E244" s="171" t="s">
        <v>19</v>
      </c>
      <c r="F244" s="172" t="s">
        <v>236</v>
      </c>
      <c r="H244" s="173">
        <v>31.53</v>
      </c>
      <c r="I244" s="174"/>
      <c r="L244" s="170"/>
      <c r="M244" s="175"/>
      <c r="T244" s="176"/>
      <c r="AT244" s="171" t="s">
        <v>221</v>
      </c>
      <c r="AU244" s="171" t="s">
        <v>81</v>
      </c>
      <c r="AV244" s="15" t="s">
        <v>217</v>
      </c>
      <c r="AW244" s="15" t="s">
        <v>34</v>
      </c>
      <c r="AX244" s="15" t="s">
        <v>81</v>
      </c>
      <c r="AY244" s="171" t="s">
        <v>210</v>
      </c>
    </row>
    <row r="245" spans="2:65" s="1" customFormat="1" ht="21.75" customHeight="1">
      <c r="B245" s="33"/>
      <c r="C245" s="132" t="s">
        <v>498</v>
      </c>
      <c r="D245" s="132" t="s">
        <v>212</v>
      </c>
      <c r="E245" s="133" t="s">
        <v>5668</v>
      </c>
      <c r="F245" s="134" t="s">
        <v>5669</v>
      </c>
      <c r="G245" s="135" t="s">
        <v>270</v>
      </c>
      <c r="H245" s="136">
        <v>157.65</v>
      </c>
      <c r="I245" s="137"/>
      <c r="J245" s="138">
        <f>ROUND(I245*H245,2)</f>
        <v>0</v>
      </c>
      <c r="K245" s="134" t="s">
        <v>216</v>
      </c>
      <c r="L245" s="33"/>
      <c r="M245" s="139" t="s">
        <v>19</v>
      </c>
      <c r="N245" s="140" t="s">
        <v>45</v>
      </c>
      <c r="P245" s="141">
        <f>O245*H245</f>
        <v>0</v>
      </c>
      <c r="Q245" s="141">
        <v>0</v>
      </c>
      <c r="R245" s="141">
        <f>Q245*H245</f>
        <v>0</v>
      </c>
      <c r="S245" s="141">
        <v>0</v>
      </c>
      <c r="T245" s="142">
        <f>S245*H245</f>
        <v>0</v>
      </c>
      <c r="AR245" s="143" t="s">
        <v>217</v>
      </c>
      <c r="AT245" s="143" t="s">
        <v>212</v>
      </c>
      <c r="AU245" s="143" t="s">
        <v>81</v>
      </c>
      <c r="AY245" s="18" t="s">
        <v>210</v>
      </c>
      <c r="BE245" s="144">
        <f>IF(N245="základní",J245,0)</f>
        <v>0</v>
      </c>
      <c r="BF245" s="144">
        <f>IF(N245="snížená",J245,0)</f>
        <v>0</v>
      </c>
      <c r="BG245" s="144">
        <f>IF(N245="zákl. přenesená",J245,0)</f>
        <v>0</v>
      </c>
      <c r="BH245" s="144">
        <f>IF(N245="sníž. přenesená",J245,0)</f>
        <v>0</v>
      </c>
      <c r="BI245" s="144">
        <f>IF(N245="nulová",J245,0)</f>
        <v>0</v>
      </c>
      <c r="BJ245" s="18" t="s">
        <v>81</v>
      </c>
      <c r="BK245" s="144">
        <f>ROUND(I245*H245,2)</f>
        <v>0</v>
      </c>
      <c r="BL245" s="18" t="s">
        <v>217</v>
      </c>
      <c r="BM245" s="143" t="s">
        <v>1109</v>
      </c>
    </row>
    <row r="246" spans="2:47" s="1" customFormat="1" ht="11.25">
      <c r="B246" s="33"/>
      <c r="D246" s="145" t="s">
        <v>219</v>
      </c>
      <c r="F246" s="146" t="s">
        <v>5670</v>
      </c>
      <c r="I246" s="147"/>
      <c r="L246" s="33"/>
      <c r="M246" s="148"/>
      <c r="T246" s="54"/>
      <c r="AT246" s="18" t="s">
        <v>219</v>
      </c>
      <c r="AU246" s="18" t="s">
        <v>81</v>
      </c>
    </row>
    <row r="247" spans="2:65" s="1" customFormat="1" ht="24.2" customHeight="1">
      <c r="B247" s="33"/>
      <c r="C247" s="132" t="s">
        <v>504</v>
      </c>
      <c r="D247" s="132" t="s">
        <v>212</v>
      </c>
      <c r="E247" s="133" t="s">
        <v>4720</v>
      </c>
      <c r="F247" s="134" t="s">
        <v>4721</v>
      </c>
      <c r="G247" s="135" t="s">
        <v>270</v>
      </c>
      <c r="H247" s="136">
        <v>157.65</v>
      </c>
      <c r="I247" s="137"/>
      <c r="J247" s="138">
        <f>ROUND(I247*H247,2)</f>
        <v>0</v>
      </c>
      <c r="K247" s="134" t="s">
        <v>216</v>
      </c>
      <c r="L247" s="33"/>
      <c r="M247" s="139" t="s">
        <v>19</v>
      </c>
      <c r="N247" s="140" t="s">
        <v>45</v>
      </c>
      <c r="P247" s="141">
        <f>O247*H247</f>
        <v>0</v>
      </c>
      <c r="Q247" s="141">
        <v>0</v>
      </c>
      <c r="R247" s="141">
        <f>Q247*H247</f>
        <v>0</v>
      </c>
      <c r="S247" s="141">
        <v>0</v>
      </c>
      <c r="T247" s="142">
        <f>S247*H247</f>
        <v>0</v>
      </c>
      <c r="AR247" s="143" t="s">
        <v>217</v>
      </c>
      <c r="AT247" s="143" t="s">
        <v>212</v>
      </c>
      <c r="AU247" s="143" t="s">
        <v>81</v>
      </c>
      <c r="AY247" s="18" t="s">
        <v>210</v>
      </c>
      <c r="BE247" s="144">
        <f>IF(N247="základní",J247,0)</f>
        <v>0</v>
      </c>
      <c r="BF247" s="144">
        <f>IF(N247="snížená",J247,0)</f>
        <v>0</v>
      </c>
      <c r="BG247" s="144">
        <f>IF(N247="zákl. přenesená",J247,0)</f>
        <v>0</v>
      </c>
      <c r="BH247" s="144">
        <f>IF(N247="sníž. přenesená",J247,0)</f>
        <v>0</v>
      </c>
      <c r="BI247" s="144">
        <f>IF(N247="nulová",J247,0)</f>
        <v>0</v>
      </c>
      <c r="BJ247" s="18" t="s">
        <v>81</v>
      </c>
      <c r="BK247" s="144">
        <f>ROUND(I247*H247,2)</f>
        <v>0</v>
      </c>
      <c r="BL247" s="18" t="s">
        <v>217</v>
      </c>
      <c r="BM247" s="143" t="s">
        <v>1120</v>
      </c>
    </row>
    <row r="248" spans="2:47" s="1" customFormat="1" ht="11.25">
      <c r="B248" s="33"/>
      <c r="D248" s="145" t="s">
        <v>219</v>
      </c>
      <c r="F248" s="146" t="s">
        <v>4723</v>
      </c>
      <c r="I248" s="147"/>
      <c r="L248" s="33"/>
      <c r="M248" s="148"/>
      <c r="T248" s="54"/>
      <c r="AT248" s="18" t="s">
        <v>219</v>
      </c>
      <c r="AU248" s="18" t="s">
        <v>81</v>
      </c>
    </row>
    <row r="249" spans="2:51" s="12" customFormat="1" ht="11.25">
      <c r="B249" s="149"/>
      <c r="D249" s="150" t="s">
        <v>221</v>
      </c>
      <c r="E249" s="151" t="s">
        <v>19</v>
      </c>
      <c r="F249" s="152" t="s">
        <v>5685</v>
      </c>
      <c r="H249" s="151" t="s">
        <v>19</v>
      </c>
      <c r="I249" s="153"/>
      <c r="L249" s="149"/>
      <c r="M249" s="154"/>
      <c r="T249" s="155"/>
      <c r="AT249" s="151" t="s">
        <v>221</v>
      </c>
      <c r="AU249" s="151" t="s">
        <v>81</v>
      </c>
      <c r="AV249" s="12" t="s">
        <v>81</v>
      </c>
      <c r="AW249" s="12" t="s">
        <v>34</v>
      </c>
      <c r="AX249" s="12" t="s">
        <v>74</v>
      </c>
      <c r="AY249" s="151" t="s">
        <v>210</v>
      </c>
    </row>
    <row r="250" spans="2:51" s="12" customFormat="1" ht="11.25">
      <c r="B250" s="149"/>
      <c r="D250" s="150" t="s">
        <v>221</v>
      </c>
      <c r="E250" s="151" t="s">
        <v>19</v>
      </c>
      <c r="F250" s="152" t="s">
        <v>5686</v>
      </c>
      <c r="H250" s="151" t="s">
        <v>19</v>
      </c>
      <c r="I250" s="153"/>
      <c r="L250" s="149"/>
      <c r="M250" s="154"/>
      <c r="T250" s="155"/>
      <c r="AT250" s="151" t="s">
        <v>221</v>
      </c>
      <c r="AU250" s="151" t="s">
        <v>81</v>
      </c>
      <c r="AV250" s="12" t="s">
        <v>81</v>
      </c>
      <c r="AW250" s="12" t="s">
        <v>34</v>
      </c>
      <c r="AX250" s="12" t="s">
        <v>74</v>
      </c>
      <c r="AY250" s="151" t="s">
        <v>210</v>
      </c>
    </row>
    <row r="251" spans="2:51" s="13" customFormat="1" ht="11.25">
      <c r="B251" s="156"/>
      <c r="D251" s="150" t="s">
        <v>221</v>
      </c>
      <c r="E251" s="157" t="s">
        <v>19</v>
      </c>
      <c r="F251" s="158" t="s">
        <v>5682</v>
      </c>
      <c r="H251" s="159">
        <v>157.65</v>
      </c>
      <c r="I251" s="160"/>
      <c r="L251" s="156"/>
      <c r="M251" s="161"/>
      <c r="T251" s="162"/>
      <c r="AT251" s="157" t="s">
        <v>221</v>
      </c>
      <c r="AU251" s="157" t="s">
        <v>81</v>
      </c>
      <c r="AV251" s="13" t="s">
        <v>83</v>
      </c>
      <c r="AW251" s="13" t="s">
        <v>34</v>
      </c>
      <c r="AX251" s="13" t="s">
        <v>74</v>
      </c>
      <c r="AY251" s="157" t="s">
        <v>210</v>
      </c>
    </row>
    <row r="252" spans="2:51" s="15" customFormat="1" ht="11.25">
      <c r="B252" s="170"/>
      <c r="D252" s="150" t="s">
        <v>221</v>
      </c>
      <c r="E252" s="171" t="s">
        <v>19</v>
      </c>
      <c r="F252" s="172" t="s">
        <v>236</v>
      </c>
      <c r="H252" s="173">
        <v>157.65</v>
      </c>
      <c r="I252" s="174"/>
      <c r="L252" s="170"/>
      <c r="M252" s="175"/>
      <c r="T252" s="176"/>
      <c r="AT252" s="171" t="s">
        <v>221</v>
      </c>
      <c r="AU252" s="171" t="s">
        <v>81</v>
      </c>
      <c r="AV252" s="15" t="s">
        <v>217</v>
      </c>
      <c r="AW252" s="15" t="s">
        <v>34</v>
      </c>
      <c r="AX252" s="15" t="s">
        <v>81</v>
      </c>
      <c r="AY252" s="171" t="s">
        <v>210</v>
      </c>
    </row>
    <row r="253" spans="2:65" s="1" customFormat="1" ht="24.2" customHeight="1">
      <c r="B253" s="33"/>
      <c r="C253" s="132" t="s">
        <v>514</v>
      </c>
      <c r="D253" s="132" t="s">
        <v>212</v>
      </c>
      <c r="E253" s="133" t="s">
        <v>4716</v>
      </c>
      <c r="F253" s="134" t="s">
        <v>4717</v>
      </c>
      <c r="G253" s="135" t="s">
        <v>270</v>
      </c>
      <c r="H253" s="136">
        <v>157.65</v>
      </c>
      <c r="I253" s="137"/>
      <c r="J253" s="138">
        <f>ROUND(I253*H253,2)</f>
        <v>0</v>
      </c>
      <c r="K253" s="134" t="s">
        <v>216</v>
      </c>
      <c r="L253" s="33"/>
      <c r="M253" s="139" t="s">
        <v>19</v>
      </c>
      <c r="N253" s="140" t="s">
        <v>45</v>
      </c>
      <c r="P253" s="141">
        <f>O253*H253</f>
        <v>0</v>
      </c>
      <c r="Q253" s="141">
        <v>0</v>
      </c>
      <c r="R253" s="141">
        <f>Q253*H253</f>
        <v>0</v>
      </c>
      <c r="S253" s="141">
        <v>0</v>
      </c>
      <c r="T253" s="142">
        <f>S253*H253</f>
        <v>0</v>
      </c>
      <c r="AR253" s="143" t="s">
        <v>217</v>
      </c>
      <c r="AT253" s="143" t="s">
        <v>212</v>
      </c>
      <c r="AU253" s="143" t="s">
        <v>81</v>
      </c>
      <c r="AY253" s="18" t="s">
        <v>210</v>
      </c>
      <c r="BE253" s="144">
        <f>IF(N253="základní",J253,0)</f>
        <v>0</v>
      </c>
      <c r="BF253" s="144">
        <f>IF(N253="snížená",J253,0)</f>
        <v>0</v>
      </c>
      <c r="BG253" s="144">
        <f>IF(N253="zákl. přenesená",J253,0)</f>
        <v>0</v>
      </c>
      <c r="BH253" s="144">
        <f>IF(N253="sníž. přenesená",J253,0)</f>
        <v>0</v>
      </c>
      <c r="BI253" s="144">
        <f>IF(N253="nulová",J253,0)</f>
        <v>0</v>
      </c>
      <c r="BJ253" s="18" t="s">
        <v>81</v>
      </c>
      <c r="BK253" s="144">
        <f>ROUND(I253*H253,2)</f>
        <v>0</v>
      </c>
      <c r="BL253" s="18" t="s">
        <v>217</v>
      </c>
      <c r="BM253" s="143" t="s">
        <v>1132</v>
      </c>
    </row>
    <row r="254" spans="2:47" s="1" customFormat="1" ht="11.25">
      <c r="B254" s="33"/>
      <c r="D254" s="145" t="s">
        <v>219</v>
      </c>
      <c r="F254" s="146" t="s">
        <v>4719</v>
      </c>
      <c r="I254" s="147"/>
      <c r="L254" s="33"/>
      <c r="M254" s="148"/>
      <c r="T254" s="54"/>
      <c r="AT254" s="18" t="s">
        <v>219</v>
      </c>
      <c r="AU254" s="18" t="s">
        <v>81</v>
      </c>
    </row>
    <row r="255" spans="2:51" s="12" customFormat="1" ht="11.25">
      <c r="B255" s="149"/>
      <c r="D255" s="150" t="s">
        <v>221</v>
      </c>
      <c r="E255" s="151" t="s">
        <v>19</v>
      </c>
      <c r="F255" s="152" t="s">
        <v>5638</v>
      </c>
      <c r="H255" s="151" t="s">
        <v>19</v>
      </c>
      <c r="I255" s="153"/>
      <c r="L255" s="149"/>
      <c r="M255" s="154"/>
      <c r="T255" s="155"/>
      <c r="AT255" s="151" t="s">
        <v>221</v>
      </c>
      <c r="AU255" s="151" t="s">
        <v>81</v>
      </c>
      <c r="AV255" s="12" t="s">
        <v>81</v>
      </c>
      <c r="AW255" s="12" t="s">
        <v>34</v>
      </c>
      <c r="AX255" s="12" t="s">
        <v>74</v>
      </c>
      <c r="AY255" s="151" t="s">
        <v>210</v>
      </c>
    </row>
    <row r="256" spans="2:51" s="12" customFormat="1" ht="11.25">
      <c r="B256" s="149"/>
      <c r="D256" s="150" t="s">
        <v>221</v>
      </c>
      <c r="E256" s="151" t="s">
        <v>19</v>
      </c>
      <c r="F256" s="152" t="s">
        <v>5686</v>
      </c>
      <c r="H256" s="151" t="s">
        <v>19</v>
      </c>
      <c r="I256" s="153"/>
      <c r="L256" s="149"/>
      <c r="M256" s="154"/>
      <c r="T256" s="155"/>
      <c r="AT256" s="151" t="s">
        <v>221</v>
      </c>
      <c r="AU256" s="151" t="s">
        <v>81</v>
      </c>
      <c r="AV256" s="12" t="s">
        <v>81</v>
      </c>
      <c r="AW256" s="12" t="s">
        <v>34</v>
      </c>
      <c r="AX256" s="12" t="s">
        <v>74</v>
      </c>
      <c r="AY256" s="151" t="s">
        <v>210</v>
      </c>
    </row>
    <row r="257" spans="2:51" s="13" customFormat="1" ht="11.25">
      <c r="B257" s="156"/>
      <c r="D257" s="150" t="s">
        <v>221</v>
      </c>
      <c r="E257" s="157" t="s">
        <v>19</v>
      </c>
      <c r="F257" s="158" t="s">
        <v>5682</v>
      </c>
      <c r="H257" s="159">
        <v>157.65</v>
      </c>
      <c r="I257" s="160"/>
      <c r="L257" s="156"/>
      <c r="M257" s="161"/>
      <c r="T257" s="162"/>
      <c r="AT257" s="157" t="s">
        <v>221</v>
      </c>
      <c r="AU257" s="157" t="s">
        <v>81</v>
      </c>
      <c r="AV257" s="13" t="s">
        <v>83</v>
      </c>
      <c r="AW257" s="13" t="s">
        <v>34</v>
      </c>
      <c r="AX257" s="13" t="s">
        <v>74</v>
      </c>
      <c r="AY257" s="157" t="s">
        <v>210</v>
      </c>
    </row>
    <row r="258" spans="2:51" s="15" customFormat="1" ht="11.25">
      <c r="B258" s="170"/>
      <c r="D258" s="150" t="s">
        <v>221</v>
      </c>
      <c r="E258" s="171" t="s">
        <v>19</v>
      </c>
      <c r="F258" s="172" t="s">
        <v>236</v>
      </c>
      <c r="H258" s="173">
        <v>157.65</v>
      </c>
      <c r="I258" s="174"/>
      <c r="L258" s="170"/>
      <c r="M258" s="175"/>
      <c r="T258" s="176"/>
      <c r="AT258" s="171" t="s">
        <v>221</v>
      </c>
      <c r="AU258" s="171" t="s">
        <v>81</v>
      </c>
      <c r="AV258" s="15" t="s">
        <v>217</v>
      </c>
      <c r="AW258" s="15" t="s">
        <v>34</v>
      </c>
      <c r="AX258" s="15" t="s">
        <v>81</v>
      </c>
      <c r="AY258" s="171" t="s">
        <v>210</v>
      </c>
    </row>
    <row r="259" spans="2:65" s="1" customFormat="1" ht="24.2" customHeight="1">
      <c r="B259" s="33"/>
      <c r="C259" s="132" t="s">
        <v>521</v>
      </c>
      <c r="D259" s="132" t="s">
        <v>212</v>
      </c>
      <c r="E259" s="133" t="s">
        <v>5639</v>
      </c>
      <c r="F259" s="134" t="s">
        <v>5640</v>
      </c>
      <c r="G259" s="135" t="s">
        <v>270</v>
      </c>
      <c r="H259" s="136">
        <v>157.65</v>
      </c>
      <c r="I259" s="137"/>
      <c r="J259" s="138">
        <f>ROUND(I259*H259,2)</f>
        <v>0</v>
      </c>
      <c r="K259" s="134" t="s">
        <v>216</v>
      </c>
      <c r="L259" s="33"/>
      <c r="M259" s="139" t="s">
        <v>19</v>
      </c>
      <c r="N259" s="140" t="s">
        <v>45</v>
      </c>
      <c r="P259" s="141">
        <f>O259*H259</f>
        <v>0</v>
      </c>
      <c r="Q259" s="141">
        <v>0</v>
      </c>
      <c r="R259" s="141">
        <f>Q259*H259</f>
        <v>0</v>
      </c>
      <c r="S259" s="141">
        <v>0</v>
      </c>
      <c r="T259" s="142">
        <f>S259*H259</f>
        <v>0</v>
      </c>
      <c r="AR259" s="143" t="s">
        <v>217</v>
      </c>
      <c r="AT259" s="143" t="s">
        <v>212</v>
      </c>
      <c r="AU259" s="143" t="s">
        <v>81</v>
      </c>
      <c r="AY259" s="18" t="s">
        <v>210</v>
      </c>
      <c r="BE259" s="144">
        <f>IF(N259="základní",J259,0)</f>
        <v>0</v>
      </c>
      <c r="BF259" s="144">
        <f>IF(N259="snížená",J259,0)</f>
        <v>0</v>
      </c>
      <c r="BG259" s="144">
        <f>IF(N259="zákl. přenesená",J259,0)</f>
        <v>0</v>
      </c>
      <c r="BH259" s="144">
        <f>IF(N259="sníž. přenesená",J259,0)</f>
        <v>0</v>
      </c>
      <c r="BI259" s="144">
        <f>IF(N259="nulová",J259,0)</f>
        <v>0</v>
      </c>
      <c r="BJ259" s="18" t="s">
        <v>81</v>
      </c>
      <c r="BK259" s="144">
        <f>ROUND(I259*H259,2)</f>
        <v>0</v>
      </c>
      <c r="BL259" s="18" t="s">
        <v>217</v>
      </c>
      <c r="BM259" s="143" t="s">
        <v>1145</v>
      </c>
    </row>
    <row r="260" spans="2:47" s="1" customFormat="1" ht="11.25">
      <c r="B260" s="33"/>
      <c r="D260" s="145" t="s">
        <v>219</v>
      </c>
      <c r="F260" s="146" t="s">
        <v>5641</v>
      </c>
      <c r="I260" s="147"/>
      <c r="L260" s="33"/>
      <c r="M260" s="148"/>
      <c r="T260" s="54"/>
      <c r="AT260" s="18" t="s">
        <v>219</v>
      </c>
      <c r="AU260" s="18" t="s">
        <v>81</v>
      </c>
    </row>
    <row r="261" spans="2:51" s="12" customFormat="1" ht="11.25">
      <c r="B261" s="149"/>
      <c r="D261" s="150" t="s">
        <v>221</v>
      </c>
      <c r="E261" s="151" t="s">
        <v>19</v>
      </c>
      <c r="F261" s="152" t="s">
        <v>5642</v>
      </c>
      <c r="H261" s="151" t="s">
        <v>19</v>
      </c>
      <c r="I261" s="153"/>
      <c r="L261" s="149"/>
      <c r="M261" s="154"/>
      <c r="T261" s="155"/>
      <c r="AT261" s="151" t="s">
        <v>221</v>
      </c>
      <c r="AU261" s="151" t="s">
        <v>81</v>
      </c>
      <c r="AV261" s="12" t="s">
        <v>81</v>
      </c>
      <c r="AW261" s="12" t="s">
        <v>34</v>
      </c>
      <c r="AX261" s="12" t="s">
        <v>74</v>
      </c>
      <c r="AY261" s="151" t="s">
        <v>210</v>
      </c>
    </row>
    <row r="262" spans="2:51" s="12" customFormat="1" ht="11.25">
      <c r="B262" s="149"/>
      <c r="D262" s="150" t="s">
        <v>221</v>
      </c>
      <c r="E262" s="151" t="s">
        <v>19</v>
      </c>
      <c r="F262" s="152" t="s">
        <v>5686</v>
      </c>
      <c r="H262" s="151" t="s">
        <v>19</v>
      </c>
      <c r="I262" s="153"/>
      <c r="L262" s="149"/>
      <c r="M262" s="154"/>
      <c r="T262" s="155"/>
      <c r="AT262" s="151" t="s">
        <v>221</v>
      </c>
      <c r="AU262" s="151" t="s">
        <v>81</v>
      </c>
      <c r="AV262" s="12" t="s">
        <v>81</v>
      </c>
      <c r="AW262" s="12" t="s">
        <v>34</v>
      </c>
      <c r="AX262" s="12" t="s">
        <v>74</v>
      </c>
      <c r="AY262" s="151" t="s">
        <v>210</v>
      </c>
    </row>
    <row r="263" spans="2:51" s="13" customFormat="1" ht="11.25">
      <c r="B263" s="156"/>
      <c r="D263" s="150" t="s">
        <v>221</v>
      </c>
      <c r="E263" s="157" t="s">
        <v>19</v>
      </c>
      <c r="F263" s="158" t="s">
        <v>5682</v>
      </c>
      <c r="H263" s="159">
        <v>157.65</v>
      </c>
      <c r="I263" s="160"/>
      <c r="L263" s="156"/>
      <c r="M263" s="161"/>
      <c r="T263" s="162"/>
      <c r="AT263" s="157" t="s">
        <v>221</v>
      </c>
      <c r="AU263" s="157" t="s">
        <v>81</v>
      </c>
      <c r="AV263" s="13" t="s">
        <v>83</v>
      </c>
      <c r="AW263" s="13" t="s">
        <v>34</v>
      </c>
      <c r="AX263" s="13" t="s">
        <v>74</v>
      </c>
      <c r="AY263" s="157" t="s">
        <v>210</v>
      </c>
    </row>
    <row r="264" spans="2:51" s="15" customFormat="1" ht="11.25">
      <c r="B264" s="170"/>
      <c r="D264" s="150" t="s">
        <v>221</v>
      </c>
      <c r="E264" s="171" t="s">
        <v>19</v>
      </c>
      <c r="F264" s="172" t="s">
        <v>236</v>
      </c>
      <c r="H264" s="173">
        <v>157.65</v>
      </c>
      <c r="I264" s="174"/>
      <c r="L264" s="170"/>
      <c r="M264" s="175"/>
      <c r="T264" s="176"/>
      <c r="AT264" s="171" t="s">
        <v>221</v>
      </c>
      <c r="AU264" s="171" t="s">
        <v>81</v>
      </c>
      <c r="AV264" s="15" t="s">
        <v>217</v>
      </c>
      <c r="AW264" s="15" t="s">
        <v>34</v>
      </c>
      <c r="AX264" s="15" t="s">
        <v>81</v>
      </c>
      <c r="AY264" s="171" t="s">
        <v>210</v>
      </c>
    </row>
    <row r="265" spans="2:65" s="1" customFormat="1" ht="24.2" customHeight="1">
      <c r="B265" s="33"/>
      <c r="C265" s="132" t="s">
        <v>540</v>
      </c>
      <c r="D265" s="132" t="s">
        <v>212</v>
      </c>
      <c r="E265" s="133" t="s">
        <v>5687</v>
      </c>
      <c r="F265" s="134" t="s">
        <v>5688</v>
      </c>
      <c r="G265" s="135" t="s">
        <v>270</v>
      </c>
      <c r="H265" s="136">
        <v>173.415</v>
      </c>
      <c r="I265" s="137"/>
      <c r="J265" s="138">
        <f>ROUND(I265*H265,2)</f>
        <v>0</v>
      </c>
      <c r="K265" s="134" t="s">
        <v>296</v>
      </c>
      <c r="L265" s="33"/>
      <c r="M265" s="139" t="s">
        <v>19</v>
      </c>
      <c r="N265" s="140" t="s">
        <v>45</v>
      </c>
      <c r="P265" s="141">
        <f>O265*H265</f>
        <v>0</v>
      </c>
      <c r="Q265" s="141">
        <v>0.008</v>
      </c>
      <c r="R265" s="141">
        <f>Q265*H265</f>
        <v>1.3873199999999999</v>
      </c>
      <c r="S265" s="141">
        <v>0</v>
      </c>
      <c r="T265" s="142">
        <f>S265*H265</f>
        <v>0</v>
      </c>
      <c r="AR265" s="143" t="s">
        <v>217</v>
      </c>
      <c r="AT265" s="143" t="s">
        <v>212</v>
      </c>
      <c r="AU265" s="143" t="s">
        <v>81</v>
      </c>
      <c r="AY265" s="18" t="s">
        <v>210</v>
      </c>
      <c r="BE265" s="144">
        <f>IF(N265="základní",J265,0)</f>
        <v>0</v>
      </c>
      <c r="BF265" s="144">
        <f>IF(N265="snížená",J265,0)</f>
        <v>0</v>
      </c>
      <c r="BG265" s="144">
        <f>IF(N265="zákl. přenesená",J265,0)</f>
        <v>0</v>
      </c>
      <c r="BH265" s="144">
        <f>IF(N265="sníž. přenesená",J265,0)</f>
        <v>0</v>
      </c>
      <c r="BI265" s="144">
        <f>IF(N265="nulová",J265,0)</f>
        <v>0</v>
      </c>
      <c r="BJ265" s="18" t="s">
        <v>81</v>
      </c>
      <c r="BK265" s="144">
        <f>ROUND(I265*H265,2)</f>
        <v>0</v>
      </c>
      <c r="BL265" s="18" t="s">
        <v>217</v>
      </c>
      <c r="BM265" s="143" t="s">
        <v>1157</v>
      </c>
    </row>
    <row r="266" spans="2:51" s="12" customFormat="1" ht="22.5">
      <c r="B266" s="149"/>
      <c r="D266" s="150" t="s">
        <v>221</v>
      </c>
      <c r="E266" s="151" t="s">
        <v>19</v>
      </c>
      <c r="F266" s="152" t="s">
        <v>5689</v>
      </c>
      <c r="H266" s="151" t="s">
        <v>19</v>
      </c>
      <c r="I266" s="153"/>
      <c r="L266" s="149"/>
      <c r="M266" s="154"/>
      <c r="T266" s="155"/>
      <c r="AT266" s="151" t="s">
        <v>221</v>
      </c>
      <c r="AU266" s="151" t="s">
        <v>81</v>
      </c>
      <c r="AV266" s="12" t="s">
        <v>81</v>
      </c>
      <c r="AW266" s="12" t="s">
        <v>34</v>
      </c>
      <c r="AX266" s="12" t="s">
        <v>74</v>
      </c>
      <c r="AY266" s="151" t="s">
        <v>210</v>
      </c>
    </row>
    <row r="267" spans="2:51" s="12" customFormat="1" ht="11.25">
      <c r="B267" s="149"/>
      <c r="D267" s="150" t="s">
        <v>221</v>
      </c>
      <c r="E267" s="151" t="s">
        <v>19</v>
      </c>
      <c r="F267" s="152" t="s">
        <v>5690</v>
      </c>
      <c r="H267" s="151" t="s">
        <v>19</v>
      </c>
      <c r="I267" s="153"/>
      <c r="L267" s="149"/>
      <c r="M267" s="154"/>
      <c r="T267" s="155"/>
      <c r="AT267" s="151" t="s">
        <v>221</v>
      </c>
      <c r="AU267" s="151" t="s">
        <v>81</v>
      </c>
      <c r="AV267" s="12" t="s">
        <v>81</v>
      </c>
      <c r="AW267" s="12" t="s">
        <v>34</v>
      </c>
      <c r="AX267" s="12" t="s">
        <v>74</v>
      </c>
      <c r="AY267" s="151" t="s">
        <v>210</v>
      </c>
    </row>
    <row r="268" spans="2:51" s="13" customFormat="1" ht="11.25">
      <c r="B268" s="156"/>
      <c r="D268" s="150" t="s">
        <v>221</v>
      </c>
      <c r="E268" s="157" t="s">
        <v>19</v>
      </c>
      <c r="F268" s="158" t="s">
        <v>5691</v>
      </c>
      <c r="H268" s="159">
        <v>173.415</v>
      </c>
      <c r="I268" s="160"/>
      <c r="L268" s="156"/>
      <c r="M268" s="161"/>
      <c r="T268" s="162"/>
      <c r="AT268" s="157" t="s">
        <v>221</v>
      </c>
      <c r="AU268" s="157" t="s">
        <v>81</v>
      </c>
      <c r="AV268" s="13" t="s">
        <v>83</v>
      </c>
      <c r="AW268" s="13" t="s">
        <v>34</v>
      </c>
      <c r="AX268" s="13" t="s">
        <v>74</v>
      </c>
      <c r="AY268" s="157" t="s">
        <v>210</v>
      </c>
    </row>
    <row r="269" spans="2:51" s="12" customFormat="1" ht="11.25">
      <c r="B269" s="149"/>
      <c r="D269" s="150" t="s">
        <v>221</v>
      </c>
      <c r="E269" s="151" t="s">
        <v>19</v>
      </c>
      <c r="F269" s="152" t="s">
        <v>5662</v>
      </c>
      <c r="H269" s="151" t="s">
        <v>19</v>
      </c>
      <c r="I269" s="153"/>
      <c r="L269" s="149"/>
      <c r="M269" s="154"/>
      <c r="T269" s="155"/>
      <c r="AT269" s="151" t="s">
        <v>221</v>
      </c>
      <c r="AU269" s="151" t="s">
        <v>81</v>
      </c>
      <c r="AV269" s="12" t="s">
        <v>81</v>
      </c>
      <c r="AW269" s="12" t="s">
        <v>34</v>
      </c>
      <c r="AX269" s="12" t="s">
        <v>74</v>
      </c>
      <c r="AY269" s="151" t="s">
        <v>210</v>
      </c>
    </row>
    <row r="270" spans="2:51" s="15" customFormat="1" ht="11.25">
      <c r="B270" s="170"/>
      <c r="D270" s="150" t="s">
        <v>221</v>
      </c>
      <c r="E270" s="171" t="s">
        <v>19</v>
      </c>
      <c r="F270" s="172" t="s">
        <v>236</v>
      </c>
      <c r="H270" s="173">
        <v>173.415</v>
      </c>
      <c r="I270" s="174"/>
      <c r="L270" s="170"/>
      <c r="M270" s="175"/>
      <c r="T270" s="176"/>
      <c r="AT270" s="171" t="s">
        <v>221</v>
      </c>
      <c r="AU270" s="171" t="s">
        <v>81</v>
      </c>
      <c r="AV270" s="15" t="s">
        <v>217</v>
      </c>
      <c r="AW270" s="15" t="s">
        <v>34</v>
      </c>
      <c r="AX270" s="15" t="s">
        <v>81</v>
      </c>
      <c r="AY270" s="171" t="s">
        <v>210</v>
      </c>
    </row>
    <row r="271" spans="2:65" s="1" customFormat="1" ht="24.2" customHeight="1">
      <c r="B271" s="33"/>
      <c r="C271" s="132" t="s">
        <v>548</v>
      </c>
      <c r="D271" s="132" t="s">
        <v>212</v>
      </c>
      <c r="E271" s="133" t="s">
        <v>5575</v>
      </c>
      <c r="F271" s="134" t="s">
        <v>5576</v>
      </c>
      <c r="G271" s="135" t="s">
        <v>215</v>
      </c>
      <c r="H271" s="136">
        <v>0.624</v>
      </c>
      <c r="I271" s="137"/>
      <c r="J271" s="138">
        <f>ROUND(I271*H271,2)</f>
        <v>0</v>
      </c>
      <c r="K271" s="134" t="s">
        <v>216</v>
      </c>
      <c r="L271" s="33"/>
      <c r="M271" s="139" t="s">
        <v>19</v>
      </c>
      <c r="N271" s="140" t="s">
        <v>45</v>
      </c>
      <c r="P271" s="141">
        <f>O271*H271</f>
        <v>0</v>
      </c>
      <c r="Q271" s="141">
        <v>0</v>
      </c>
      <c r="R271" s="141">
        <f>Q271*H271</f>
        <v>0</v>
      </c>
      <c r="S271" s="141">
        <v>0</v>
      </c>
      <c r="T271" s="142">
        <f>S271*H271</f>
        <v>0</v>
      </c>
      <c r="AR271" s="143" t="s">
        <v>217</v>
      </c>
      <c r="AT271" s="143" t="s">
        <v>212</v>
      </c>
      <c r="AU271" s="143" t="s">
        <v>81</v>
      </c>
      <c r="AY271" s="18" t="s">
        <v>210</v>
      </c>
      <c r="BE271" s="144">
        <f>IF(N271="základní",J271,0)</f>
        <v>0</v>
      </c>
      <c r="BF271" s="144">
        <f>IF(N271="snížená",J271,0)</f>
        <v>0</v>
      </c>
      <c r="BG271" s="144">
        <f>IF(N271="zákl. přenesená",J271,0)</f>
        <v>0</v>
      </c>
      <c r="BH271" s="144">
        <f>IF(N271="sníž. přenesená",J271,0)</f>
        <v>0</v>
      </c>
      <c r="BI271" s="144">
        <f>IF(N271="nulová",J271,0)</f>
        <v>0</v>
      </c>
      <c r="BJ271" s="18" t="s">
        <v>81</v>
      </c>
      <c r="BK271" s="144">
        <f>ROUND(I271*H271,2)</f>
        <v>0</v>
      </c>
      <c r="BL271" s="18" t="s">
        <v>217</v>
      </c>
      <c r="BM271" s="143" t="s">
        <v>1168</v>
      </c>
    </row>
    <row r="272" spans="2:47" s="1" customFormat="1" ht="11.25">
      <c r="B272" s="33"/>
      <c r="D272" s="145" t="s">
        <v>219</v>
      </c>
      <c r="F272" s="146" t="s">
        <v>5577</v>
      </c>
      <c r="I272" s="147"/>
      <c r="L272" s="33"/>
      <c r="M272" s="148"/>
      <c r="T272" s="54"/>
      <c r="AT272" s="18" t="s">
        <v>219</v>
      </c>
      <c r="AU272" s="18" t="s">
        <v>81</v>
      </c>
    </row>
    <row r="273" spans="2:51" s="12" customFormat="1" ht="11.25">
      <c r="B273" s="149"/>
      <c r="D273" s="150" t="s">
        <v>221</v>
      </c>
      <c r="E273" s="151" t="s">
        <v>19</v>
      </c>
      <c r="F273" s="152" t="s">
        <v>5692</v>
      </c>
      <c r="H273" s="151" t="s">
        <v>19</v>
      </c>
      <c r="I273" s="153"/>
      <c r="L273" s="149"/>
      <c r="M273" s="154"/>
      <c r="T273" s="155"/>
      <c r="AT273" s="151" t="s">
        <v>221</v>
      </c>
      <c r="AU273" s="151" t="s">
        <v>81</v>
      </c>
      <c r="AV273" s="12" t="s">
        <v>81</v>
      </c>
      <c r="AW273" s="12" t="s">
        <v>34</v>
      </c>
      <c r="AX273" s="12" t="s">
        <v>74</v>
      </c>
      <c r="AY273" s="151" t="s">
        <v>210</v>
      </c>
    </row>
    <row r="274" spans="2:51" s="13" customFormat="1" ht="11.25">
      <c r="B274" s="156"/>
      <c r="D274" s="150" t="s">
        <v>221</v>
      </c>
      <c r="E274" s="157" t="s">
        <v>19</v>
      </c>
      <c r="F274" s="158" t="s">
        <v>5693</v>
      </c>
      <c r="H274" s="159">
        <v>0.624</v>
      </c>
      <c r="I274" s="160"/>
      <c r="L274" s="156"/>
      <c r="M274" s="161"/>
      <c r="T274" s="162"/>
      <c r="AT274" s="157" t="s">
        <v>221</v>
      </c>
      <c r="AU274" s="157" t="s">
        <v>81</v>
      </c>
      <c r="AV274" s="13" t="s">
        <v>83</v>
      </c>
      <c r="AW274" s="13" t="s">
        <v>34</v>
      </c>
      <c r="AX274" s="13" t="s">
        <v>74</v>
      </c>
      <c r="AY274" s="157" t="s">
        <v>210</v>
      </c>
    </row>
    <row r="275" spans="2:51" s="15" customFormat="1" ht="11.25">
      <c r="B275" s="170"/>
      <c r="D275" s="150" t="s">
        <v>221</v>
      </c>
      <c r="E275" s="171" t="s">
        <v>19</v>
      </c>
      <c r="F275" s="172" t="s">
        <v>236</v>
      </c>
      <c r="H275" s="173">
        <v>0.624</v>
      </c>
      <c r="I275" s="174"/>
      <c r="L275" s="170"/>
      <c r="M275" s="175"/>
      <c r="T275" s="176"/>
      <c r="AT275" s="171" t="s">
        <v>221</v>
      </c>
      <c r="AU275" s="171" t="s">
        <v>81</v>
      </c>
      <c r="AV275" s="15" t="s">
        <v>217</v>
      </c>
      <c r="AW275" s="15" t="s">
        <v>34</v>
      </c>
      <c r="AX275" s="15" t="s">
        <v>81</v>
      </c>
      <c r="AY275" s="171" t="s">
        <v>210</v>
      </c>
    </row>
    <row r="276" spans="2:65" s="1" customFormat="1" ht="21.75" customHeight="1">
      <c r="B276" s="33"/>
      <c r="C276" s="132" t="s">
        <v>560</v>
      </c>
      <c r="D276" s="132" t="s">
        <v>212</v>
      </c>
      <c r="E276" s="133" t="s">
        <v>5668</v>
      </c>
      <c r="F276" s="134" t="s">
        <v>5669</v>
      </c>
      <c r="G276" s="135" t="s">
        <v>270</v>
      </c>
      <c r="H276" s="136">
        <v>0.52</v>
      </c>
      <c r="I276" s="137"/>
      <c r="J276" s="138">
        <f>ROUND(I276*H276,2)</f>
        <v>0</v>
      </c>
      <c r="K276" s="134" t="s">
        <v>216</v>
      </c>
      <c r="L276" s="33"/>
      <c r="M276" s="139" t="s">
        <v>19</v>
      </c>
      <c r="N276" s="140" t="s">
        <v>45</v>
      </c>
      <c r="P276" s="141">
        <f>O276*H276</f>
        <v>0</v>
      </c>
      <c r="Q276" s="141">
        <v>0</v>
      </c>
      <c r="R276" s="141">
        <f>Q276*H276</f>
        <v>0</v>
      </c>
      <c r="S276" s="141">
        <v>0</v>
      </c>
      <c r="T276" s="142">
        <f>S276*H276</f>
        <v>0</v>
      </c>
      <c r="AR276" s="143" t="s">
        <v>217</v>
      </c>
      <c r="AT276" s="143" t="s">
        <v>212</v>
      </c>
      <c r="AU276" s="143" t="s">
        <v>81</v>
      </c>
      <c r="AY276" s="18" t="s">
        <v>210</v>
      </c>
      <c r="BE276" s="144">
        <f>IF(N276="základní",J276,0)</f>
        <v>0</v>
      </c>
      <c r="BF276" s="144">
        <f>IF(N276="snížená",J276,0)</f>
        <v>0</v>
      </c>
      <c r="BG276" s="144">
        <f>IF(N276="zákl. přenesená",J276,0)</f>
        <v>0</v>
      </c>
      <c r="BH276" s="144">
        <f>IF(N276="sníž. přenesená",J276,0)</f>
        <v>0</v>
      </c>
      <c r="BI276" s="144">
        <f>IF(N276="nulová",J276,0)</f>
        <v>0</v>
      </c>
      <c r="BJ276" s="18" t="s">
        <v>81</v>
      </c>
      <c r="BK276" s="144">
        <f>ROUND(I276*H276,2)</f>
        <v>0</v>
      </c>
      <c r="BL276" s="18" t="s">
        <v>217</v>
      </c>
      <c r="BM276" s="143" t="s">
        <v>1177</v>
      </c>
    </row>
    <row r="277" spans="2:47" s="1" customFormat="1" ht="11.25">
      <c r="B277" s="33"/>
      <c r="D277" s="145" t="s">
        <v>219</v>
      </c>
      <c r="F277" s="146" t="s">
        <v>5670</v>
      </c>
      <c r="I277" s="147"/>
      <c r="L277" s="33"/>
      <c r="M277" s="148"/>
      <c r="T277" s="54"/>
      <c r="AT277" s="18" t="s">
        <v>219</v>
      </c>
      <c r="AU277" s="18" t="s">
        <v>81</v>
      </c>
    </row>
    <row r="278" spans="2:65" s="1" customFormat="1" ht="16.5" customHeight="1">
      <c r="B278" s="33"/>
      <c r="C278" s="132" t="s">
        <v>566</v>
      </c>
      <c r="D278" s="132" t="s">
        <v>212</v>
      </c>
      <c r="E278" s="133" t="s">
        <v>5694</v>
      </c>
      <c r="F278" s="134" t="s">
        <v>5695</v>
      </c>
      <c r="G278" s="135" t="s">
        <v>215</v>
      </c>
      <c r="H278" s="136">
        <v>0.42</v>
      </c>
      <c r="I278" s="137"/>
      <c r="J278" s="138">
        <f>ROUND(I278*H278,2)</f>
        <v>0</v>
      </c>
      <c r="K278" s="134" t="s">
        <v>216</v>
      </c>
      <c r="L278" s="33"/>
      <c r="M278" s="139" t="s">
        <v>19</v>
      </c>
      <c r="N278" s="140" t="s">
        <v>45</v>
      </c>
      <c r="P278" s="141">
        <f>O278*H278</f>
        <v>0</v>
      </c>
      <c r="Q278" s="141">
        <v>2.16</v>
      </c>
      <c r="R278" s="141">
        <f>Q278*H278</f>
        <v>0.9072</v>
      </c>
      <c r="S278" s="141">
        <v>0</v>
      </c>
      <c r="T278" s="142">
        <f>S278*H278</f>
        <v>0</v>
      </c>
      <c r="AR278" s="143" t="s">
        <v>217</v>
      </c>
      <c r="AT278" s="143" t="s">
        <v>212</v>
      </c>
      <c r="AU278" s="143" t="s">
        <v>81</v>
      </c>
      <c r="AY278" s="18" t="s">
        <v>210</v>
      </c>
      <c r="BE278" s="144">
        <f>IF(N278="základní",J278,0)</f>
        <v>0</v>
      </c>
      <c r="BF278" s="144">
        <f>IF(N278="snížená",J278,0)</f>
        <v>0</v>
      </c>
      <c r="BG278" s="144">
        <f>IF(N278="zákl. přenesená",J278,0)</f>
        <v>0</v>
      </c>
      <c r="BH278" s="144">
        <f>IF(N278="sníž. přenesená",J278,0)</f>
        <v>0</v>
      </c>
      <c r="BI278" s="144">
        <f>IF(N278="nulová",J278,0)</f>
        <v>0</v>
      </c>
      <c r="BJ278" s="18" t="s">
        <v>81</v>
      </c>
      <c r="BK278" s="144">
        <f>ROUND(I278*H278,2)</f>
        <v>0</v>
      </c>
      <c r="BL278" s="18" t="s">
        <v>217</v>
      </c>
      <c r="BM278" s="143" t="s">
        <v>1197</v>
      </c>
    </row>
    <row r="279" spans="2:47" s="1" customFormat="1" ht="11.25">
      <c r="B279" s="33"/>
      <c r="D279" s="145" t="s">
        <v>219</v>
      </c>
      <c r="F279" s="146" t="s">
        <v>5696</v>
      </c>
      <c r="I279" s="147"/>
      <c r="L279" s="33"/>
      <c r="M279" s="148"/>
      <c r="T279" s="54"/>
      <c r="AT279" s="18" t="s">
        <v>219</v>
      </c>
      <c r="AU279" s="18" t="s">
        <v>81</v>
      </c>
    </row>
    <row r="280" spans="2:65" s="1" customFormat="1" ht="16.5" customHeight="1">
      <c r="B280" s="33"/>
      <c r="C280" s="132" t="s">
        <v>572</v>
      </c>
      <c r="D280" s="132" t="s">
        <v>212</v>
      </c>
      <c r="E280" s="133" t="s">
        <v>5697</v>
      </c>
      <c r="F280" s="134" t="s">
        <v>5698</v>
      </c>
      <c r="G280" s="135" t="s">
        <v>356</v>
      </c>
      <c r="H280" s="136">
        <v>0.009</v>
      </c>
      <c r="I280" s="137"/>
      <c r="J280" s="138">
        <f>ROUND(I280*H280,2)</f>
        <v>0</v>
      </c>
      <c r="K280" s="134" t="s">
        <v>216</v>
      </c>
      <c r="L280" s="33"/>
      <c r="M280" s="139" t="s">
        <v>19</v>
      </c>
      <c r="N280" s="140" t="s">
        <v>45</v>
      </c>
      <c r="P280" s="141">
        <f>O280*H280</f>
        <v>0</v>
      </c>
      <c r="Q280" s="141">
        <v>1.06277</v>
      </c>
      <c r="R280" s="141">
        <f>Q280*H280</f>
        <v>0.00956493</v>
      </c>
      <c r="S280" s="141">
        <v>0</v>
      </c>
      <c r="T280" s="142">
        <f>S280*H280</f>
        <v>0</v>
      </c>
      <c r="AR280" s="143" t="s">
        <v>217</v>
      </c>
      <c r="AT280" s="143" t="s">
        <v>212</v>
      </c>
      <c r="AU280" s="143" t="s">
        <v>81</v>
      </c>
      <c r="AY280" s="18" t="s">
        <v>210</v>
      </c>
      <c r="BE280" s="144">
        <f>IF(N280="základní",J280,0)</f>
        <v>0</v>
      </c>
      <c r="BF280" s="144">
        <f>IF(N280="snížená",J280,0)</f>
        <v>0</v>
      </c>
      <c r="BG280" s="144">
        <f>IF(N280="zákl. přenesená",J280,0)</f>
        <v>0</v>
      </c>
      <c r="BH280" s="144">
        <f>IF(N280="sníž. přenesená",J280,0)</f>
        <v>0</v>
      </c>
      <c r="BI280" s="144">
        <f>IF(N280="nulová",J280,0)</f>
        <v>0</v>
      </c>
      <c r="BJ280" s="18" t="s">
        <v>81</v>
      </c>
      <c r="BK280" s="144">
        <f>ROUND(I280*H280,2)</f>
        <v>0</v>
      </c>
      <c r="BL280" s="18" t="s">
        <v>217</v>
      </c>
      <c r="BM280" s="143" t="s">
        <v>1213</v>
      </c>
    </row>
    <row r="281" spans="2:47" s="1" customFormat="1" ht="11.25">
      <c r="B281" s="33"/>
      <c r="D281" s="145" t="s">
        <v>219</v>
      </c>
      <c r="F281" s="146" t="s">
        <v>5699</v>
      </c>
      <c r="I281" s="147"/>
      <c r="L281" s="33"/>
      <c r="M281" s="148"/>
      <c r="T281" s="54"/>
      <c r="AT281" s="18" t="s">
        <v>219</v>
      </c>
      <c r="AU281" s="18" t="s">
        <v>81</v>
      </c>
    </row>
    <row r="282" spans="2:51" s="12" customFormat="1" ht="11.25">
      <c r="B282" s="149"/>
      <c r="D282" s="150" t="s">
        <v>221</v>
      </c>
      <c r="E282" s="151" t="s">
        <v>19</v>
      </c>
      <c r="F282" s="152" t="s">
        <v>5700</v>
      </c>
      <c r="H282" s="151" t="s">
        <v>19</v>
      </c>
      <c r="I282" s="153"/>
      <c r="L282" s="149"/>
      <c r="M282" s="154"/>
      <c r="T282" s="155"/>
      <c r="AT282" s="151" t="s">
        <v>221</v>
      </c>
      <c r="AU282" s="151" t="s">
        <v>81</v>
      </c>
      <c r="AV282" s="12" t="s">
        <v>81</v>
      </c>
      <c r="AW282" s="12" t="s">
        <v>34</v>
      </c>
      <c r="AX282" s="12" t="s">
        <v>74</v>
      </c>
      <c r="AY282" s="151" t="s">
        <v>210</v>
      </c>
    </row>
    <row r="283" spans="2:51" s="13" customFormat="1" ht="11.25">
      <c r="B283" s="156"/>
      <c r="D283" s="150" t="s">
        <v>221</v>
      </c>
      <c r="E283" s="157" t="s">
        <v>19</v>
      </c>
      <c r="F283" s="158" t="s">
        <v>5701</v>
      </c>
      <c r="H283" s="159">
        <v>0.009</v>
      </c>
      <c r="I283" s="160"/>
      <c r="L283" s="156"/>
      <c r="M283" s="161"/>
      <c r="T283" s="162"/>
      <c r="AT283" s="157" t="s">
        <v>221</v>
      </c>
      <c r="AU283" s="157" t="s">
        <v>81</v>
      </c>
      <c r="AV283" s="13" t="s">
        <v>83</v>
      </c>
      <c r="AW283" s="13" t="s">
        <v>34</v>
      </c>
      <c r="AX283" s="13" t="s">
        <v>81</v>
      </c>
      <c r="AY283" s="157" t="s">
        <v>210</v>
      </c>
    </row>
    <row r="284" spans="2:65" s="1" customFormat="1" ht="21.75" customHeight="1">
      <c r="B284" s="33"/>
      <c r="C284" s="132" t="s">
        <v>578</v>
      </c>
      <c r="D284" s="132" t="s">
        <v>212</v>
      </c>
      <c r="E284" s="133" t="s">
        <v>5702</v>
      </c>
      <c r="F284" s="134" t="s">
        <v>5703</v>
      </c>
      <c r="G284" s="135" t="s">
        <v>270</v>
      </c>
      <c r="H284" s="136">
        <v>2.08</v>
      </c>
      <c r="I284" s="137"/>
      <c r="J284" s="138">
        <f>ROUND(I284*H284,2)</f>
        <v>0</v>
      </c>
      <c r="K284" s="134" t="s">
        <v>216</v>
      </c>
      <c r="L284" s="33"/>
      <c r="M284" s="139" t="s">
        <v>19</v>
      </c>
      <c r="N284" s="140" t="s">
        <v>45</v>
      </c>
      <c r="P284" s="141">
        <f>O284*H284</f>
        <v>0</v>
      </c>
      <c r="Q284" s="141">
        <v>0.105</v>
      </c>
      <c r="R284" s="141">
        <f>Q284*H284</f>
        <v>0.2184</v>
      </c>
      <c r="S284" s="141">
        <v>0</v>
      </c>
      <c r="T284" s="142">
        <f>S284*H284</f>
        <v>0</v>
      </c>
      <c r="AR284" s="143" t="s">
        <v>217</v>
      </c>
      <c r="AT284" s="143" t="s">
        <v>212</v>
      </c>
      <c r="AU284" s="143" t="s">
        <v>81</v>
      </c>
      <c r="AY284" s="18" t="s">
        <v>210</v>
      </c>
      <c r="BE284" s="144">
        <f>IF(N284="základní",J284,0)</f>
        <v>0</v>
      </c>
      <c r="BF284" s="144">
        <f>IF(N284="snížená",J284,0)</f>
        <v>0</v>
      </c>
      <c r="BG284" s="144">
        <f>IF(N284="zákl. přenesená",J284,0)</f>
        <v>0</v>
      </c>
      <c r="BH284" s="144">
        <f>IF(N284="sníž. přenesená",J284,0)</f>
        <v>0</v>
      </c>
      <c r="BI284" s="144">
        <f>IF(N284="nulová",J284,0)</f>
        <v>0</v>
      </c>
      <c r="BJ284" s="18" t="s">
        <v>81</v>
      </c>
      <c r="BK284" s="144">
        <f>ROUND(I284*H284,2)</f>
        <v>0</v>
      </c>
      <c r="BL284" s="18" t="s">
        <v>217</v>
      </c>
      <c r="BM284" s="143" t="s">
        <v>1232</v>
      </c>
    </row>
    <row r="285" spans="2:47" s="1" customFormat="1" ht="11.25">
      <c r="B285" s="33"/>
      <c r="D285" s="145" t="s">
        <v>219</v>
      </c>
      <c r="F285" s="146" t="s">
        <v>5704</v>
      </c>
      <c r="I285" s="147"/>
      <c r="L285" s="33"/>
      <c r="M285" s="148"/>
      <c r="T285" s="54"/>
      <c r="AT285" s="18" t="s">
        <v>219</v>
      </c>
      <c r="AU285" s="18" t="s">
        <v>81</v>
      </c>
    </row>
    <row r="286" spans="2:65" s="1" customFormat="1" ht="16.5" customHeight="1">
      <c r="B286" s="33"/>
      <c r="C286" s="132" t="s">
        <v>589</v>
      </c>
      <c r="D286" s="132" t="s">
        <v>212</v>
      </c>
      <c r="E286" s="133" t="s">
        <v>5705</v>
      </c>
      <c r="F286" s="134" t="s">
        <v>5706</v>
      </c>
      <c r="G286" s="135" t="s">
        <v>409</v>
      </c>
      <c r="H286" s="136">
        <v>26</v>
      </c>
      <c r="I286" s="137"/>
      <c r="J286" s="138">
        <f>ROUND(I286*H286,2)</f>
        <v>0</v>
      </c>
      <c r="K286" s="134" t="s">
        <v>216</v>
      </c>
      <c r="L286" s="33"/>
      <c r="M286" s="139" t="s">
        <v>19</v>
      </c>
      <c r="N286" s="140" t="s">
        <v>45</v>
      </c>
      <c r="P286" s="141">
        <f>O286*H286</f>
        <v>0</v>
      </c>
      <c r="Q286" s="141">
        <v>0.12846</v>
      </c>
      <c r="R286" s="141">
        <f>Q286*H286</f>
        <v>3.3399599999999996</v>
      </c>
      <c r="S286" s="141">
        <v>0</v>
      </c>
      <c r="T286" s="142">
        <f>S286*H286</f>
        <v>0</v>
      </c>
      <c r="AR286" s="143" t="s">
        <v>217</v>
      </c>
      <c r="AT286" s="143" t="s">
        <v>212</v>
      </c>
      <c r="AU286" s="143" t="s">
        <v>81</v>
      </c>
      <c r="AY286" s="18" t="s">
        <v>210</v>
      </c>
      <c r="BE286" s="144">
        <f>IF(N286="základní",J286,0)</f>
        <v>0</v>
      </c>
      <c r="BF286" s="144">
        <f>IF(N286="snížená",J286,0)</f>
        <v>0</v>
      </c>
      <c r="BG286" s="144">
        <f>IF(N286="zákl. přenesená",J286,0)</f>
        <v>0</v>
      </c>
      <c r="BH286" s="144">
        <f>IF(N286="sníž. přenesená",J286,0)</f>
        <v>0</v>
      </c>
      <c r="BI286" s="144">
        <f>IF(N286="nulová",J286,0)</f>
        <v>0</v>
      </c>
      <c r="BJ286" s="18" t="s">
        <v>81</v>
      </c>
      <c r="BK286" s="144">
        <f>ROUND(I286*H286,2)</f>
        <v>0</v>
      </c>
      <c r="BL286" s="18" t="s">
        <v>217</v>
      </c>
      <c r="BM286" s="143" t="s">
        <v>5707</v>
      </c>
    </row>
    <row r="287" spans="2:47" s="1" customFormat="1" ht="11.25">
      <c r="B287" s="33"/>
      <c r="D287" s="145" t="s">
        <v>219</v>
      </c>
      <c r="F287" s="146" t="s">
        <v>5708</v>
      </c>
      <c r="I287" s="147"/>
      <c r="L287" s="33"/>
      <c r="M287" s="148"/>
      <c r="T287" s="54"/>
      <c r="AT287" s="18" t="s">
        <v>219</v>
      </c>
      <c r="AU287" s="18" t="s">
        <v>81</v>
      </c>
    </row>
    <row r="288" spans="2:65" s="1" customFormat="1" ht="21.75" customHeight="1">
      <c r="B288" s="33"/>
      <c r="C288" s="132" t="s">
        <v>595</v>
      </c>
      <c r="D288" s="132" t="s">
        <v>212</v>
      </c>
      <c r="E288" s="133" t="s">
        <v>5709</v>
      </c>
      <c r="F288" s="134" t="s">
        <v>5710</v>
      </c>
      <c r="G288" s="135" t="s">
        <v>417</v>
      </c>
      <c r="H288" s="136">
        <v>10.4</v>
      </c>
      <c r="I288" s="137"/>
      <c r="J288" s="138">
        <f>ROUND(I288*H288,2)</f>
        <v>0</v>
      </c>
      <c r="K288" s="134" t="s">
        <v>296</v>
      </c>
      <c r="L288" s="33"/>
      <c r="M288" s="139" t="s">
        <v>19</v>
      </c>
      <c r="N288" s="140" t="s">
        <v>45</v>
      </c>
      <c r="P288" s="141">
        <f>O288*H288</f>
        <v>0</v>
      </c>
      <c r="Q288" s="141">
        <v>0</v>
      </c>
      <c r="R288" s="141">
        <f>Q288*H288</f>
        <v>0</v>
      </c>
      <c r="S288" s="141">
        <v>0</v>
      </c>
      <c r="T288" s="142">
        <f>S288*H288</f>
        <v>0</v>
      </c>
      <c r="AR288" s="143" t="s">
        <v>217</v>
      </c>
      <c r="AT288" s="143" t="s">
        <v>212</v>
      </c>
      <c r="AU288" s="143" t="s">
        <v>81</v>
      </c>
      <c r="AY288" s="18" t="s">
        <v>210</v>
      </c>
      <c r="BE288" s="144">
        <f>IF(N288="základní",J288,0)</f>
        <v>0</v>
      </c>
      <c r="BF288" s="144">
        <f>IF(N288="snížená",J288,0)</f>
        <v>0</v>
      </c>
      <c r="BG288" s="144">
        <f>IF(N288="zákl. přenesená",J288,0)</f>
        <v>0</v>
      </c>
      <c r="BH288" s="144">
        <f>IF(N288="sníž. přenesená",J288,0)</f>
        <v>0</v>
      </c>
      <c r="BI288" s="144">
        <f>IF(N288="nulová",J288,0)</f>
        <v>0</v>
      </c>
      <c r="BJ288" s="18" t="s">
        <v>81</v>
      </c>
      <c r="BK288" s="144">
        <f>ROUND(I288*H288,2)</f>
        <v>0</v>
      </c>
      <c r="BL288" s="18" t="s">
        <v>217</v>
      </c>
      <c r="BM288" s="143" t="s">
        <v>1242</v>
      </c>
    </row>
    <row r="289" spans="2:63" s="11" customFormat="1" ht="25.9" customHeight="1">
      <c r="B289" s="120"/>
      <c r="D289" s="121" t="s">
        <v>73</v>
      </c>
      <c r="E289" s="122" t="s">
        <v>208</v>
      </c>
      <c r="F289" s="122" t="s">
        <v>208</v>
      </c>
      <c r="I289" s="123"/>
      <c r="J289" s="124">
        <f>BK289</f>
        <v>0</v>
      </c>
      <c r="L289" s="120"/>
      <c r="M289" s="125"/>
      <c r="P289" s="126">
        <f>P290</f>
        <v>0</v>
      </c>
      <c r="R289" s="126">
        <f>R290</f>
        <v>0</v>
      </c>
      <c r="T289" s="127">
        <f>T290</f>
        <v>0</v>
      </c>
      <c r="AR289" s="121" t="s">
        <v>81</v>
      </c>
      <c r="AT289" s="128" t="s">
        <v>73</v>
      </c>
      <c r="AU289" s="128" t="s">
        <v>74</v>
      </c>
      <c r="AY289" s="121" t="s">
        <v>210</v>
      </c>
      <c r="BK289" s="129">
        <f>BK290</f>
        <v>0</v>
      </c>
    </row>
    <row r="290" spans="2:63" s="11" customFormat="1" ht="22.9" customHeight="1">
      <c r="B290" s="120"/>
      <c r="D290" s="121" t="s">
        <v>73</v>
      </c>
      <c r="E290" s="130" t="s">
        <v>924</v>
      </c>
      <c r="F290" s="130" t="s">
        <v>925</v>
      </c>
      <c r="I290" s="123"/>
      <c r="J290" s="131">
        <f>BK290</f>
        <v>0</v>
      </c>
      <c r="L290" s="120"/>
      <c r="M290" s="125"/>
      <c r="P290" s="126">
        <f>SUM(P291:P294)</f>
        <v>0</v>
      </c>
      <c r="R290" s="126">
        <f>SUM(R291:R294)</f>
        <v>0</v>
      </c>
      <c r="T290" s="127">
        <f>SUM(T291:T294)</f>
        <v>0</v>
      </c>
      <c r="AR290" s="121" t="s">
        <v>81</v>
      </c>
      <c r="AT290" s="128" t="s">
        <v>73</v>
      </c>
      <c r="AU290" s="128" t="s">
        <v>81</v>
      </c>
      <c r="AY290" s="121" t="s">
        <v>210</v>
      </c>
      <c r="BK290" s="129">
        <f>SUM(BK291:BK294)</f>
        <v>0</v>
      </c>
    </row>
    <row r="291" spans="2:65" s="1" customFormat="1" ht="24.2" customHeight="1">
      <c r="B291" s="33"/>
      <c r="C291" s="132" t="s">
        <v>601</v>
      </c>
      <c r="D291" s="132" t="s">
        <v>212</v>
      </c>
      <c r="E291" s="133" t="s">
        <v>5711</v>
      </c>
      <c r="F291" s="134" t="s">
        <v>5712</v>
      </c>
      <c r="G291" s="135" t="s">
        <v>356</v>
      </c>
      <c r="H291" s="136">
        <v>449.93</v>
      </c>
      <c r="I291" s="137"/>
      <c r="J291" s="138">
        <f>ROUND(I291*H291,2)</f>
        <v>0</v>
      </c>
      <c r="K291" s="134" t="s">
        <v>216</v>
      </c>
      <c r="L291" s="33"/>
      <c r="M291" s="139" t="s">
        <v>19</v>
      </c>
      <c r="N291" s="140" t="s">
        <v>45</v>
      </c>
      <c r="P291" s="141">
        <f>O291*H291</f>
        <v>0</v>
      </c>
      <c r="Q291" s="141">
        <v>0</v>
      </c>
      <c r="R291" s="141">
        <f>Q291*H291</f>
        <v>0</v>
      </c>
      <c r="S291" s="141">
        <v>0</v>
      </c>
      <c r="T291" s="142">
        <f>S291*H291</f>
        <v>0</v>
      </c>
      <c r="AR291" s="143" t="s">
        <v>217</v>
      </c>
      <c r="AT291" s="143" t="s">
        <v>212</v>
      </c>
      <c r="AU291" s="143" t="s">
        <v>83</v>
      </c>
      <c r="AY291" s="18" t="s">
        <v>210</v>
      </c>
      <c r="BE291" s="144">
        <f>IF(N291="základní",J291,0)</f>
        <v>0</v>
      </c>
      <c r="BF291" s="144">
        <f>IF(N291="snížená",J291,0)</f>
        <v>0</v>
      </c>
      <c r="BG291" s="144">
        <f>IF(N291="zákl. přenesená",J291,0)</f>
        <v>0</v>
      </c>
      <c r="BH291" s="144">
        <f>IF(N291="sníž. přenesená",J291,0)</f>
        <v>0</v>
      </c>
      <c r="BI291" s="144">
        <f>IF(N291="nulová",J291,0)</f>
        <v>0</v>
      </c>
      <c r="BJ291" s="18" t="s">
        <v>81</v>
      </c>
      <c r="BK291" s="144">
        <f>ROUND(I291*H291,2)</f>
        <v>0</v>
      </c>
      <c r="BL291" s="18" t="s">
        <v>217</v>
      </c>
      <c r="BM291" s="143" t="s">
        <v>5713</v>
      </c>
    </row>
    <row r="292" spans="2:47" s="1" customFormat="1" ht="11.25">
      <c r="B292" s="33"/>
      <c r="D292" s="145" t="s">
        <v>219</v>
      </c>
      <c r="F292" s="146" t="s">
        <v>5714</v>
      </c>
      <c r="I292" s="147"/>
      <c r="L292" s="33"/>
      <c r="M292" s="148"/>
      <c r="T292" s="54"/>
      <c r="AT292" s="18" t="s">
        <v>219</v>
      </c>
      <c r="AU292" s="18" t="s">
        <v>83</v>
      </c>
    </row>
    <row r="293" spans="2:65" s="1" customFormat="1" ht="24.2" customHeight="1">
      <c r="B293" s="33"/>
      <c r="C293" s="132" t="s">
        <v>607</v>
      </c>
      <c r="D293" s="132" t="s">
        <v>212</v>
      </c>
      <c r="E293" s="133" t="s">
        <v>5715</v>
      </c>
      <c r="F293" s="134" t="s">
        <v>5716</v>
      </c>
      <c r="G293" s="135" t="s">
        <v>356</v>
      </c>
      <c r="H293" s="136">
        <v>449.93</v>
      </c>
      <c r="I293" s="137"/>
      <c r="J293" s="138">
        <f>ROUND(I293*H293,2)</f>
        <v>0</v>
      </c>
      <c r="K293" s="134" t="s">
        <v>216</v>
      </c>
      <c r="L293" s="33"/>
      <c r="M293" s="139" t="s">
        <v>19</v>
      </c>
      <c r="N293" s="140" t="s">
        <v>45</v>
      </c>
      <c r="P293" s="141">
        <f>O293*H293</f>
        <v>0</v>
      </c>
      <c r="Q293" s="141">
        <v>0</v>
      </c>
      <c r="R293" s="141">
        <f>Q293*H293</f>
        <v>0</v>
      </c>
      <c r="S293" s="141">
        <v>0</v>
      </c>
      <c r="T293" s="142">
        <f>S293*H293</f>
        <v>0</v>
      </c>
      <c r="AR293" s="143" t="s">
        <v>217</v>
      </c>
      <c r="AT293" s="143" t="s">
        <v>212</v>
      </c>
      <c r="AU293" s="143" t="s">
        <v>83</v>
      </c>
      <c r="AY293" s="18" t="s">
        <v>210</v>
      </c>
      <c r="BE293" s="144">
        <f>IF(N293="základní",J293,0)</f>
        <v>0</v>
      </c>
      <c r="BF293" s="144">
        <f>IF(N293="snížená",J293,0)</f>
        <v>0</v>
      </c>
      <c r="BG293" s="144">
        <f>IF(N293="zákl. přenesená",J293,0)</f>
        <v>0</v>
      </c>
      <c r="BH293" s="144">
        <f>IF(N293="sníž. přenesená",J293,0)</f>
        <v>0</v>
      </c>
      <c r="BI293" s="144">
        <f>IF(N293="nulová",J293,0)</f>
        <v>0</v>
      </c>
      <c r="BJ293" s="18" t="s">
        <v>81</v>
      </c>
      <c r="BK293" s="144">
        <f>ROUND(I293*H293,2)</f>
        <v>0</v>
      </c>
      <c r="BL293" s="18" t="s">
        <v>217</v>
      </c>
      <c r="BM293" s="143" t="s">
        <v>5717</v>
      </c>
    </row>
    <row r="294" spans="2:47" s="1" customFormat="1" ht="11.25">
      <c r="B294" s="33"/>
      <c r="D294" s="145" t="s">
        <v>219</v>
      </c>
      <c r="F294" s="146" t="s">
        <v>5718</v>
      </c>
      <c r="I294" s="147"/>
      <c r="L294" s="33"/>
      <c r="M294" s="197"/>
      <c r="N294" s="191"/>
      <c r="O294" s="191"/>
      <c r="P294" s="191"/>
      <c r="Q294" s="191"/>
      <c r="R294" s="191"/>
      <c r="S294" s="191"/>
      <c r="T294" s="198"/>
      <c r="AT294" s="18" t="s">
        <v>219</v>
      </c>
      <c r="AU294" s="18" t="s">
        <v>83</v>
      </c>
    </row>
    <row r="295" spans="2:12" s="1" customFormat="1" ht="6.95" customHeight="1">
      <c r="B295" s="42"/>
      <c r="C295" s="43"/>
      <c r="D295" s="43"/>
      <c r="E295" s="43"/>
      <c r="F295" s="43"/>
      <c r="G295" s="43"/>
      <c r="H295" s="43"/>
      <c r="I295" s="43"/>
      <c r="J295" s="43"/>
      <c r="K295" s="43"/>
      <c r="L295" s="33"/>
    </row>
  </sheetData>
  <sheetProtection algorithmName="SHA-512" hashValue="MEdqCKO/2Qp7ZsLP0Hqgfw6wm+wtjVTRTBN57/rLsgSITeZuONjeyUVSzQ77wcbXA5hR7zucHrOdmWm5YZoc/g==" saltValue="F0HpIapWfZYq/YmWIpdn5WioxivAPqucBoIR+bwaRoV029/r2J9gdXeXVknJaIgXTs6w2RO+k04g1GkuD11Wsg==" spinCount="100000" sheet="1" objects="1" scenarios="1" formatColumns="0" formatRows="0" autoFilter="0"/>
  <autoFilter ref="C93:K294"/>
  <mergeCells count="15">
    <mergeCell ref="E80:H80"/>
    <mergeCell ref="E84:H84"/>
    <mergeCell ref="E82:H82"/>
    <mergeCell ref="E86:H86"/>
    <mergeCell ref="L2:V2"/>
    <mergeCell ref="E31:H31"/>
    <mergeCell ref="E52:H52"/>
    <mergeCell ref="E56:H56"/>
    <mergeCell ref="E54:H54"/>
    <mergeCell ref="E58:H58"/>
    <mergeCell ref="E7:H7"/>
    <mergeCell ref="E11:H11"/>
    <mergeCell ref="E9:H9"/>
    <mergeCell ref="E13:H13"/>
    <mergeCell ref="E22:H22"/>
  </mergeCells>
  <hyperlinks>
    <hyperlink ref="F97" r:id="rId1" display="https://podminky.urs.cz/item/CS_URS_2023_01/121112003"/>
    <hyperlink ref="F100" r:id="rId2" display="https://podminky.urs.cz/item/CS_URS_2023_01/133112811"/>
    <hyperlink ref="F105" r:id="rId3" display="https://podminky.urs.cz/item/CS_URS_2023_01/275311611"/>
    <hyperlink ref="F110" r:id="rId4" display="https://podminky.urs.cz/item/CS_URS_2023_01/339271660"/>
    <hyperlink ref="F117" r:id="rId5" display="https://podminky.urs.cz/item/CS_URS_2023_01/711111002"/>
    <hyperlink ref="F121" r:id="rId6" display="https://podminky.urs.cz/item/CS_URS_2023_01/711141559"/>
    <hyperlink ref="F128" r:id="rId7" display="https://podminky.urs.cz/item/CS_URS_2023_01/632451021"/>
    <hyperlink ref="F133" r:id="rId8" display="https://podminky.urs.cz/item/CS_URS_2023_01/434191423"/>
    <hyperlink ref="F140" r:id="rId9" display="https://podminky.urs.cz/item/CS_URS_2023_01/121112003"/>
    <hyperlink ref="F146" r:id="rId10" display="https://podminky.urs.cz/item/CS_URS_2023_01/132112131"/>
    <hyperlink ref="F155" r:id="rId11" display="https://podminky.urs.cz/item/CS_URS_2023_01/564750104"/>
    <hyperlink ref="F161" r:id="rId12" display="https://podminky.urs.cz/item/CS_URS_2023_01/564730001"/>
    <hyperlink ref="F167" r:id="rId13" display="https://podminky.urs.cz/item/CS_URS_2023_01/451577877"/>
    <hyperlink ref="F182" r:id="rId14" display="https://podminky.urs.cz/item/CS_URS_2023_01/121112003"/>
    <hyperlink ref="F188" r:id="rId15" display="https://podminky.urs.cz/item/CS_URS_2023_01/171111103"/>
    <hyperlink ref="F193" r:id="rId16" display="https://podminky.urs.cz/item/CS_URS_2023_01/132112131"/>
    <hyperlink ref="F199" r:id="rId17" display="https://podminky.urs.cz/item/CS_URS_2023_01/132112131"/>
    <hyperlink ref="F204" r:id="rId18" display="https://podminky.urs.cz/item/CS_URS_2023_01/871219113"/>
    <hyperlink ref="F208" r:id="rId19" display="https://podminky.urs.cz/item/CS_URS_2023_01/181911102"/>
    <hyperlink ref="F212" r:id="rId20" display="https://podminky.urs.cz/item/CS_URS_2023_01/564760101"/>
    <hyperlink ref="F217" r:id="rId21" display="https://podminky.urs.cz/item/CS_URS_2023_01/564730001"/>
    <hyperlink ref="F222" r:id="rId22" display="https://podminky.urs.cz/item/CS_URS_2023_01/451577877"/>
    <hyperlink ref="F234" r:id="rId23" display="https://podminky.urs.cz/item/CS_URS_2023_01/121112003"/>
    <hyperlink ref="F240" r:id="rId24" display="https://podminky.urs.cz/item/CS_URS_2023_01/132112131"/>
    <hyperlink ref="F246" r:id="rId25" display="https://podminky.urs.cz/item/CS_URS_2023_01/181911102"/>
    <hyperlink ref="F248" r:id="rId26" display="https://podminky.urs.cz/item/CS_URS_2023_01/564760101"/>
    <hyperlink ref="F254" r:id="rId27" display="https://podminky.urs.cz/item/CS_URS_2023_01/564730001"/>
    <hyperlink ref="F260" r:id="rId28" display="https://podminky.urs.cz/item/CS_URS_2023_01/451577877"/>
    <hyperlink ref="F272" r:id="rId29" display="https://podminky.urs.cz/item/CS_URS_2023_01/133112811"/>
    <hyperlink ref="F277" r:id="rId30" display="https://podminky.urs.cz/item/CS_URS_2023_01/181911102"/>
    <hyperlink ref="F279" r:id="rId31" display="https://podminky.urs.cz/item/CS_URS_2023_01/213311113"/>
    <hyperlink ref="F281" r:id="rId32" display="https://podminky.urs.cz/item/CS_URS_2023_01/278361111"/>
    <hyperlink ref="F285" r:id="rId33" display="https://podminky.urs.cz/item/CS_URS_2023_01/632450124"/>
    <hyperlink ref="F287" r:id="rId34" display="https://podminky.urs.cz/item/CS_URS_2023_01/274261111"/>
    <hyperlink ref="F292" r:id="rId35" display="https://podminky.urs.cz/item/CS_URS_2023_01/998223011"/>
    <hyperlink ref="F294" r:id="rId36" display="https://podminky.urs.cz/item/CS_URS_2023_01/99822309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37"/>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2:BM176"/>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8"/>
      <c r="M2" s="288"/>
      <c r="N2" s="288"/>
      <c r="O2" s="288"/>
      <c r="P2" s="288"/>
      <c r="Q2" s="288"/>
      <c r="R2" s="288"/>
      <c r="S2" s="288"/>
      <c r="T2" s="288"/>
      <c r="U2" s="288"/>
      <c r="V2" s="288"/>
      <c r="AT2" s="18" t="s">
        <v>164</v>
      </c>
    </row>
    <row r="3" spans="2:46" ht="6.95" customHeight="1">
      <c r="B3" s="19"/>
      <c r="C3" s="20"/>
      <c r="D3" s="20"/>
      <c r="E3" s="20"/>
      <c r="F3" s="20"/>
      <c r="G3" s="20"/>
      <c r="H3" s="20"/>
      <c r="I3" s="20"/>
      <c r="J3" s="20"/>
      <c r="K3" s="20"/>
      <c r="L3" s="21"/>
      <c r="AT3" s="18" t="s">
        <v>83</v>
      </c>
    </row>
    <row r="4" spans="2:46" ht="24.95" customHeight="1">
      <c r="B4" s="21"/>
      <c r="D4" s="22" t="s">
        <v>166</v>
      </c>
      <c r="L4" s="21"/>
      <c r="M4" s="91" t="s">
        <v>10</v>
      </c>
      <c r="AT4" s="18" t="s">
        <v>4</v>
      </c>
    </row>
    <row r="5" spans="2:12" ht="6.95" customHeight="1">
      <c r="B5" s="21"/>
      <c r="L5" s="21"/>
    </row>
    <row r="6" spans="2:12" ht="12" customHeight="1">
      <c r="B6" s="21"/>
      <c r="D6" s="28" t="s">
        <v>16</v>
      </c>
      <c r="L6" s="21"/>
    </row>
    <row r="7" spans="2:12" ht="16.5" customHeight="1">
      <c r="B7" s="21"/>
      <c r="E7" s="326" t="str">
        <f>'Rekapitulace stavby'!K6</f>
        <v>Revitalizace Starého děkanství, Nymburk</v>
      </c>
      <c r="F7" s="327"/>
      <c r="G7" s="327"/>
      <c r="H7" s="327"/>
      <c r="L7" s="21"/>
    </row>
    <row r="8" spans="2:12" ht="12" customHeight="1">
      <c r="B8" s="21"/>
      <c r="D8" s="28" t="s">
        <v>167</v>
      </c>
      <c r="L8" s="21"/>
    </row>
    <row r="9" spans="2:12" s="1" customFormat="1" ht="16.5" customHeight="1">
      <c r="B9" s="33"/>
      <c r="E9" s="326" t="s">
        <v>4923</v>
      </c>
      <c r="F9" s="328"/>
      <c r="G9" s="328"/>
      <c r="H9" s="328"/>
      <c r="L9" s="33"/>
    </row>
    <row r="10" spans="2:12" s="1" customFormat="1" ht="12" customHeight="1">
      <c r="B10" s="33"/>
      <c r="D10" s="28" t="s">
        <v>169</v>
      </c>
      <c r="L10" s="33"/>
    </row>
    <row r="11" spans="2:12" s="1" customFormat="1" ht="16.5" customHeight="1">
      <c r="B11" s="33"/>
      <c r="E11" s="309" t="s">
        <v>5719</v>
      </c>
      <c r="F11" s="328"/>
      <c r="G11" s="328"/>
      <c r="H11" s="328"/>
      <c r="L11" s="33"/>
    </row>
    <row r="12" spans="2:12" s="1" customFormat="1" ht="11.25">
      <c r="B12" s="33"/>
      <c r="L12" s="33"/>
    </row>
    <row r="13" spans="2:12" s="1" customFormat="1" ht="12" customHeight="1">
      <c r="B13" s="33"/>
      <c r="D13" s="28" t="s">
        <v>18</v>
      </c>
      <c r="F13" s="26" t="s">
        <v>19</v>
      </c>
      <c r="I13" s="28" t="s">
        <v>20</v>
      </c>
      <c r="J13" s="26" t="s">
        <v>19</v>
      </c>
      <c r="L13" s="33"/>
    </row>
    <row r="14" spans="2:12" s="1" customFormat="1" ht="12" customHeight="1">
      <c r="B14" s="33"/>
      <c r="D14" s="28" t="s">
        <v>21</v>
      </c>
      <c r="F14" s="26" t="s">
        <v>27</v>
      </c>
      <c r="I14" s="28" t="s">
        <v>23</v>
      </c>
      <c r="J14" s="50" t="str">
        <f>'Rekapitulace stavby'!AN8</f>
        <v>2. 5. 2022</v>
      </c>
      <c r="L14" s="33"/>
    </row>
    <row r="15" spans="2:12" s="1" customFormat="1" ht="10.9" customHeight="1">
      <c r="B15" s="33"/>
      <c r="L15" s="33"/>
    </row>
    <row r="16" spans="2:12" s="1" customFormat="1" ht="12" customHeight="1">
      <c r="B16" s="33"/>
      <c r="D16" s="28" t="s">
        <v>25</v>
      </c>
      <c r="I16" s="28" t="s">
        <v>26</v>
      </c>
      <c r="J16" s="26" t="str">
        <f>IF('Rekapitulace stavby'!AN10="","",'Rekapitulace stavby'!AN10)</f>
        <v/>
      </c>
      <c r="L16" s="33"/>
    </row>
    <row r="17" spans="2:12" s="1" customFormat="1" ht="18" customHeight="1">
      <c r="B17" s="33"/>
      <c r="E17" s="26" t="str">
        <f>IF('Rekapitulace stavby'!E11="","",'Rekapitulace stavby'!E11)</f>
        <v xml:space="preserve"> </v>
      </c>
      <c r="I17" s="28" t="s">
        <v>28</v>
      </c>
      <c r="J17" s="26" t="str">
        <f>IF('Rekapitulace stavby'!AN11="","",'Rekapitulace stavby'!AN11)</f>
        <v/>
      </c>
      <c r="L17" s="33"/>
    </row>
    <row r="18" spans="2:12" s="1" customFormat="1" ht="6.95" customHeight="1">
      <c r="B18" s="33"/>
      <c r="L18" s="33"/>
    </row>
    <row r="19" spans="2:12" s="1" customFormat="1" ht="12" customHeight="1">
      <c r="B19" s="33"/>
      <c r="D19" s="28" t="s">
        <v>29</v>
      </c>
      <c r="I19" s="28" t="s">
        <v>26</v>
      </c>
      <c r="J19" s="29" t="str">
        <f>'Rekapitulace stavby'!AN13</f>
        <v>Vyplň údaj</v>
      </c>
      <c r="L19" s="33"/>
    </row>
    <row r="20" spans="2:12" s="1" customFormat="1" ht="18" customHeight="1">
      <c r="B20" s="33"/>
      <c r="E20" s="329" t="str">
        <f>'Rekapitulace stavby'!E14</f>
        <v>Vyplň údaj</v>
      </c>
      <c r="F20" s="287"/>
      <c r="G20" s="287"/>
      <c r="H20" s="287"/>
      <c r="I20" s="28" t="s">
        <v>28</v>
      </c>
      <c r="J20" s="29" t="str">
        <f>'Rekapitulace stavby'!AN14</f>
        <v>Vyplň údaj</v>
      </c>
      <c r="L20" s="33"/>
    </row>
    <row r="21" spans="2:12" s="1" customFormat="1" ht="6.95" customHeight="1">
      <c r="B21" s="33"/>
      <c r="L21" s="33"/>
    </row>
    <row r="22" spans="2:12" s="1" customFormat="1" ht="12" customHeight="1">
      <c r="B22" s="33"/>
      <c r="D22" s="28" t="s">
        <v>31</v>
      </c>
      <c r="I22" s="28" t="s">
        <v>26</v>
      </c>
      <c r="J22" s="26" t="s">
        <v>32</v>
      </c>
      <c r="L22" s="33"/>
    </row>
    <row r="23" spans="2:12" s="1" customFormat="1" ht="18" customHeight="1">
      <c r="B23" s="33"/>
      <c r="E23" s="26" t="s">
        <v>33</v>
      </c>
      <c r="I23" s="28" t="s">
        <v>28</v>
      </c>
      <c r="J23" s="26" t="s">
        <v>19</v>
      </c>
      <c r="L23" s="33"/>
    </row>
    <row r="24" spans="2:12" s="1" customFormat="1" ht="6.95" customHeight="1">
      <c r="B24" s="33"/>
      <c r="L24" s="33"/>
    </row>
    <row r="25" spans="2:12" s="1" customFormat="1" ht="12" customHeight="1">
      <c r="B25" s="33"/>
      <c r="D25" s="28" t="s">
        <v>35</v>
      </c>
      <c r="I25" s="28" t="s">
        <v>26</v>
      </c>
      <c r="J25" s="26" t="str">
        <f>IF('Rekapitulace stavby'!AN19="","",'Rekapitulace stavby'!AN19)</f>
        <v>47747528</v>
      </c>
      <c r="L25" s="33"/>
    </row>
    <row r="26" spans="2:12" s="1" customFormat="1" ht="18" customHeight="1">
      <c r="B26" s="33"/>
      <c r="E26" s="26" t="str">
        <f>IF('Rekapitulace stavby'!E20="","",'Rekapitulace stavby'!E20)</f>
        <v>Veronika Šoulová</v>
      </c>
      <c r="I26" s="28" t="s">
        <v>28</v>
      </c>
      <c r="J26" s="26" t="str">
        <f>IF('Rekapitulace stavby'!AN20="","",'Rekapitulace stavby'!AN20)</f>
        <v/>
      </c>
      <c r="L26" s="33"/>
    </row>
    <row r="27" spans="2:12" s="1" customFormat="1" ht="6.95" customHeight="1">
      <c r="B27" s="33"/>
      <c r="L27" s="33"/>
    </row>
    <row r="28" spans="2:12" s="1" customFormat="1" ht="12" customHeight="1">
      <c r="B28" s="33"/>
      <c r="D28" s="28" t="s">
        <v>38</v>
      </c>
      <c r="L28" s="33"/>
    </row>
    <row r="29" spans="2:12" s="7" customFormat="1" ht="16.5" customHeight="1">
      <c r="B29" s="92"/>
      <c r="E29" s="292" t="s">
        <v>19</v>
      </c>
      <c r="F29" s="292"/>
      <c r="G29" s="292"/>
      <c r="H29" s="292"/>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40</v>
      </c>
      <c r="J32" s="64">
        <f>ROUND(J92,2)</f>
        <v>0</v>
      </c>
      <c r="L32" s="33"/>
    </row>
    <row r="33" spans="2:12" s="1" customFormat="1" ht="6.95" customHeight="1">
      <c r="B33" s="33"/>
      <c r="D33" s="51"/>
      <c r="E33" s="51"/>
      <c r="F33" s="51"/>
      <c r="G33" s="51"/>
      <c r="H33" s="51"/>
      <c r="I33" s="51"/>
      <c r="J33" s="51"/>
      <c r="K33" s="51"/>
      <c r="L33" s="33"/>
    </row>
    <row r="34" spans="2:12" s="1" customFormat="1" ht="14.45" customHeight="1">
      <c r="B34" s="33"/>
      <c r="F34" s="36" t="s">
        <v>42</v>
      </c>
      <c r="I34" s="36" t="s">
        <v>41</v>
      </c>
      <c r="J34" s="36" t="s">
        <v>43</v>
      </c>
      <c r="L34" s="33"/>
    </row>
    <row r="35" spans="2:12" s="1" customFormat="1" ht="14.45" customHeight="1">
      <c r="B35" s="33"/>
      <c r="D35" s="53" t="s">
        <v>44</v>
      </c>
      <c r="E35" s="28" t="s">
        <v>45</v>
      </c>
      <c r="F35" s="83">
        <f>ROUND((SUM(BE92:BE175)),2)</f>
        <v>0</v>
      </c>
      <c r="I35" s="94">
        <v>0.21</v>
      </c>
      <c r="J35" s="83">
        <f>ROUND(((SUM(BE92:BE175))*I35),2)</f>
        <v>0</v>
      </c>
      <c r="L35" s="33"/>
    </row>
    <row r="36" spans="2:12" s="1" customFormat="1" ht="14.45" customHeight="1">
      <c r="B36" s="33"/>
      <c r="E36" s="28" t="s">
        <v>46</v>
      </c>
      <c r="F36" s="83">
        <f>ROUND((SUM(BF92:BF175)),2)</f>
        <v>0</v>
      </c>
      <c r="I36" s="94">
        <v>0.15</v>
      </c>
      <c r="J36" s="83">
        <f>ROUND(((SUM(BF92:BF175))*I36),2)</f>
        <v>0</v>
      </c>
      <c r="L36" s="33"/>
    </row>
    <row r="37" spans="2:12" s="1" customFormat="1" ht="14.45" customHeight="1" hidden="1">
      <c r="B37" s="33"/>
      <c r="E37" s="28" t="s">
        <v>47</v>
      </c>
      <c r="F37" s="83">
        <f>ROUND((SUM(BG92:BG175)),2)</f>
        <v>0</v>
      </c>
      <c r="I37" s="94">
        <v>0.21</v>
      </c>
      <c r="J37" s="83">
        <f>0</f>
        <v>0</v>
      </c>
      <c r="L37" s="33"/>
    </row>
    <row r="38" spans="2:12" s="1" customFormat="1" ht="14.45" customHeight="1" hidden="1">
      <c r="B38" s="33"/>
      <c r="E38" s="28" t="s">
        <v>48</v>
      </c>
      <c r="F38" s="83">
        <f>ROUND((SUM(BH92:BH175)),2)</f>
        <v>0</v>
      </c>
      <c r="I38" s="94">
        <v>0.15</v>
      </c>
      <c r="J38" s="83">
        <f>0</f>
        <v>0</v>
      </c>
      <c r="L38" s="33"/>
    </row>
    <row r="39" spans="2:12" s="1" customFormat="1" ht="14.45" customHeight="1" hidden="1">
      <c r="B39" s="33"/>
      <c r="E39" s="28" t="s">
        <v>49</v>
      </c>
      <c r="F39" s="83">
        <f>ROUND((SUM(BI92:BI175)),2)</f>
        <v>0</v>
      </c>
      <c r="I39" s="94">
        <v>0</v>
      </c>
      <c r="J39" s="83">
        <f>0</f>
        <v>0</v>
      </c>
      <c r="L39" s="33"/>
    </row>
    <row r="40" spans="2:12" s="1" customFormat="1" ht="6.95" customHeight="1">
      <c r="B40" s="33"/>
      <c r="L40" s="33"/>
    </row>
    <row r="41" spans="2:12" s="1" customFormat="1" ht="25.35" customHeight="1">
      <c r="B41" s="33"/>
      <c r="C41" s="95"/>
      <c r="D41" s="96" t="s">
        <v>50</v>
      </c>
      <c r="E41" s="55"/>
      <c r="F41" s="55"/>
      <c r="G41" s="97" t="s">
        <v>51</v>
      </c>
      <c r="H41" s="98" t="s">
        <v>52</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173</v>
      </c>
      <c r="L47" s="33"/>
    </row>
    <row r="48" spans="2:12" s="1" customFormat="1" ht="6.95" customHeight="1">
      <c r="B48" s="33"/>
      <c r="L48" s="33"/>
    </row>
    <row r="49" spans="2:12" s="1" customFormat="1" ht="12" customHeight="1">
      <c r="B49" s="33"/>
      <c r="C49" s="28" t="s">
        <v>16</v>
      </c>
      <c r="L49" s="33"/>
    </row>
    <row r="50" spans="2:12" s="1" customFormat="1" ht="16.5" customHeight="1">
      <c r="B50" s="33"/>
      <c r="E50" s="326" t="str">
        <f>E7</f>
        <v>Revitalizace Starého děkanství, Nymburk</v>
      </c>
      <c r="F50" s="327"/>
      <c r="G50" s="327"/>
      <c r="H50" s="327"/>
      <c r="L50" s="33"/>
    </row>
    <row r="51" spans="2:12" ht="12" customHeight="1">
      <c r="B51" s="21"/>
      <c r="C51" s="28" t="s">
        <v>167</v>
      </c>
      <c r="L51" s="21"/>
    </row>
    <row r="52" spans="2:12" s="1" customFormat="1" ht="16.5" customHeight="1">
      <c r="B52" s="33"/>
      <c r="E52" s="326" t="s">
        <v>4923</v>
      </c>
      <c r="F52" s="328"/>
      <c r="G52" s="328"/>
      <c r="H52" s="328"/>
      <c r="L52" s="33"/>
    </row>
    <row r="53" spans="2:12" s="1" customFormat="1" ht="12" customHeight="1">
      <c r="B53" s="33"/>
      <c r="C53" s="28" t="s">
        <v>169</v>
      </c>
      <c r="L53" s="33"/>
    </row>
    <row r="54" spans="2:12" s="1" customFormat="1" ht="16.5" customHeight="1">
      <c r="B54" s="33"/>
      <c r="E54" s="309" t="str">
        <f>E11</f>
        <v>SO 07 - Návrh zahradních úprav</v>
      </c>
      <c r="F54" s="328"/>
      <c r="G54" s="328"/>
      <c r="H54" s="328"/>
      <c r="L54" s="33"/>
    </row>
    <row r="55" spans="2:12" s="1" customFormat="1" ht="6.95" customHeight="1">
      <c r="B55" s="33"/>
      <c r="L55" s="33"/>
    </row>
    <row r="56" spans="2:12" s="1" customFormat="1" ht="12" customHeight="1">
      <c r="B56" s="33"/>
      <c r="C56" s="28" t="s">
        <v>21</v>
      </c>
      <c r="F56" s="26" t="str">
        <f>F14</f>
        <v xml:space="preserve"> </v>
      </c>
      <c r="I56" s="28" t="s">
        <v>23</v>
      </c>
      <c r="J56" s="50" t="str">
        <f>IF(J14="","",J14)</f>
        <v>2. 5. 2022</v>
      </c>
      <c r="L56" s="33"/>
    </row>
    <row r="57" spans="2:12" s="1" customFormat="1" ht="6.95" customHeight="1">
      <c r="B57" s="33"/>
      <c r="L57" s="33"/>
    </row>
    <row r="58" spans="2:12" s="1" customFormat="1" ht="15.2" customHeight="1">
      <c r="B58" s="33"/>
      <c r="C58" s="28" t="s">
        <v>25</v>
      </c>
      <c r="F58" s="26" t="str">
        <f>E17</f>
        <v xml:space="preserve"> </v>
      </c>
      <c r="I58" s="28" t="s">
        <v>31</v>
      </c>
      <c r="J58" s="31" t="str">
        <f>E23</f>
        <v>FAPAL s.r.o.</v>
      </c>
      <c r="L58" s="33"/>
    </row>
    <row r="59" spans="2:12" s="1" customFormat="1" ht="15.2" customHeight="1">
      <c r="B59" s="33"/>
      <c r="C59" s="28" t="s">
        <v>29</v>
      </c>
      <c r="F59" s="26" t="str">
        <f>IF(E20="","",E20)</f>
        <v>Vyplň údaj</v>
      </c>
      <c r="I59" s="28" t="s">
        <v>35</v>
      </c>
      <c r="J59" s="31" t="str">
        <f>E26</f>
        <v>Veronika Šoulová</v>
      </c>
      <c r="L59" s="33"/>
    </row>
    <row r="60" spans="2:12" s="1" customFormat="1" ht="10.35" customHeight="1">
      <c r="B60" s="33"/>
      <c r="L60" s="33"/>
    </row>
    <row r="61" spans="2:12" s="1" customFormat="1" ht="29.25" customHeight="1">
      <c r="B61" s="33"/>
      <c r="C61" s="101" t="s">
        <v>174</v>
      </c>
      <c r="D61" s="95"/>
      <c r="E61" s="95"/>
      <c r="F61" s="95"/>
      <c r="G61" s="95"/>
      <c r="H61" s="95"/>
      <c r="I61" s="95"/>
      <c r="J61" s="102" t="s">
        <v>175</v>
      </c>
      <c r="K61" s="95"/>
      <c r="L61" s="33"/>
    </row>
    <row r="62" spans="2:12" s="1" customFormat="1" ht="10.35" customHeight="1">
      <c r="B62" s="33"/>
      <c r="L62" s="33"/>
    </row>
    <row r="63" spans="2:47" s="1" customFormat="1" ht="22.9" customHeight="1">
      <c r="B63" s="33"/>
      <c r="C63" s="103" t="s">
        <v>72</v>
      </c>
      <c r="J63" s="64">
        <f>J92</f>
        <v>0</v>
      </c>
      <c r="L63" s="33"/>
      <c r="AU63" s="18" t="s">
        <v>176</v>
      </c>
    </row>
    <row r="64" spans="2:12" s="8" customFormat="1" ht="24.95" customHeight="1">
      <c r="B64" s="104"/>
      <c r="D64" s="105" t="s">
        <v>5720</v>
      </c>
      <c r="E64" s="106"/>
      <c r="F64" s="106"/>
      <c r="G64" s="106"/>
      <c r="H64" s="106"/>
      <c r="I64" s="106"/>
      <c r="J64" s="107">
        <f>J93</f>
        <v>0</v>
      </c>
      <c r="L64" s="104"/>
    </row>
    <row r="65" spans="2:12" s="8" customFormat="1" ht="24.95" customHeight="1">
      <c r="B65" s="104"/>
      <c r="D65" s="105" t="s">
        <v>5721</v>
      </c>
      <c r="E65" s="106"/>
      <c r="F65" s="106"/>
      <c r="G65" s="106"/>
      <c r="H65" s="106"/>
      <c r="I65" s="106"/>
      <c r="J65" s="107">
        <f>J95</f>
        <v>0</v>
      </c>
      <c r="L65" s="104"/>
    </row>
    <row r="66" spans="2:12" s="8" customFormat="1" ht="24.95" customHeight="1">
      <c r="B66" s="104"/>
      <c r="D66" s="105" t="s">
        <v>5722</v>
      </c>
      <c r="E66" s="106"/>
      <c r="F66" s="106"/>
      <c r="G66" s="106"/>
      <c r="H66" s="106"/>
      <c r="I66" s="106"/>
      <c r="J66" s="107">
        <f>J97</f>
        <v>0</v>
      </c>
      <c r="L66" s="104"/>
    </row>
    <row r="67" spans="2:12" s="8" customFormat="1" ht="24.95" customHeight="1">
      <c r="B67" s="104"/>
      <c r="D67" s="105" t="s">
        <v>5723</v>
      </c>
      <c r="E67" s="106"/>
      <c r="F67" s="106"/>
      <c r="G67" s="106"/>
      <c r="H67" s="106"/>
      <c r="I67" s="106"/>
      <c r="J67" s="107">
        <f>J116</f>
        <v>0</v>
      </c>
      <c r="L67" s="104"/>
    </row>
    <row r="68" spans="2:12" s="8" customFormat="1" ht="24.95" customHeight="1">
      <c r="B68" s="104"/>
      <c r="D68" s="105" t="s">
        <v>5724</v>
      </c>
      <c r="E68" s="106"/>
      <c r="F68" s="106"/>
      <c r="G68" s="106"/>
      <c r="H68" s="106"/>
      <c r="I68" s="106"/>
      <c r="J68" s="107">
        <f>J120</f>
        <v>0</v>
      </c>
      <c r="L68" s="104"/>
    </row>
    <row r="69" spans="2:12" s="8" customFormat="1" ht="24.95" customHeight="1">
      <c r="B69" s="104"/>
      <c r="D69" s="105" t="s">
        <v>5725</v>
      </c>
      <c r="E69" s="106"/>
      <c r="F69" s="106"/>
      <c r="G69" s="106"/>
      <c r="H69" s="106"/>
      <c r="I69" s="106"/>
      <c r="J69" s="107">
        <f>J137</f>
        <v>0</v>
      </c>
      <c r="L69" s="104"/>
    </row>
    <row r="70" spans="2:12" s="8" customFormat="1" ht="24.95" customHeight="1">
      <c r="B70" s="104"/>
      <c r="D70" s="105" t="s">
        <v>5726</v>
      </c>
      <c r="E70" s="106"/>
      <c r="F70" s="106"/>
      <c r="G70" s="106"/>
      <c r="H70" s="106"/>
      <c r="I70" s="106"/>
      <c r="J70" s="107">
        <f>J166</f>
        <v>0</v>
      </c>
      <c r="L70" s="104"/>
    </row>
    <row r="71" spans="2:12" s="1" customFormat="1" ht="21.75" customHeight="1">
      <c r="B71" s="33"/>
      <c r="L71" s="33"/>
    </row>
    <row r="72" spans="2:12" s="1" customFormat="1" ht="6.95" customHeight="1">
      <c r="B72" s="42"/>
      <c r="C72" s="43"/>
      <c r="D72" s="43"/>
      <c r="E72" s="43"/>
      <c r="F72" s="43"/>
      <c r="G72" s="43"/>
      <c r="H72" s="43"/>
      <c r="I72" s="43"/>
      <c r="J72" s="43"/>
      <c r="K72" s="43"/>
      <c r="L72" s="33"/>
    </row>
    <row r="76" spans="2:12" s="1" customFormat="1" ht="6.95" customHeight="1">
      <c r="B76" s="44"/>
      <c r="C76" s="45"/>
      <c r="D76" s="45"/>
      <c r="E76" s="45"/>
      <c r="F76" s="45"/>
      <c r="G76" s="45"/>
      <c r="H76" s="45"/>
      <c r="I76" s="45"/>
      <c r="J76" s="45"/>
      <c r="K76" s="45"/>
      <c r="L76" s="33"/>
    </row>
    <row r="77" spans="2:12" s="1" customFormat="1" ht="24.95" customHeight="1">
      <c r="B77" s="33"/>
      <c r="C77" s="22" t="s">
        <v>195</v>
      </c>
      <c r="L77" s="33"/>
    </row>
    <row r="78" spans="2:12" s="1" customFormat="1" ht="6.95" customHeight="1">
      <c r="B78" s="33"/>
      <c r="L78" s="33"/>
    </row>
    <row r="79" spans="2:12" s="1" customFormat="1" ht="12" customHeight="1">
      <c r="B79" s="33"/>
      <c r="C79" s="28" t="s">
        <v>16</v>
      </c>
      <c r="L79" s="33"/>
    </row>
    <row r="80" spans="2:12" s="1" customFormat="1" ht="16.5" customHeight="1">
      <c r="B80" s="33"/>
      <c r="E80" s="326" t="str">
        <f>E7</f>
        <v>Revitalizace Starého děkanství, Nymburk</v>
      </c>
      <c r="F80" s="327"/>
      <c r="G80" s="327"/>
      <c r="H80" s="327"/>
      <c r="L80" s="33"/>
    </row>
    <row r="81" spans="2:12" ht="12" customHeight="1">
      <c r="B81" s="21"/>
      <c r="C81" s="28" t="s">
        <v>167</v>
      </c>
      <c r="L81" s="21"/>
    </row>
    <row r="82" spans="2:12" s="1" customFormat="1" ht="16.5" customHeight="1">
      <c r="B82" s="33"/>
      <c r="E82" s="326" t="s">
        <v>4923</v>
      </c>
      <c r="F82" s="328"/>
      <c r="G82" s="328"/>
      <c r="H82" s="328"/>
      <c r="L82" s="33"/>
    </row>
    <row r="83" spans="2:12" s="1" customFormat="1" ht="12" customHeight="1">
      <c r="B83" s="33"/>
      <c r="C83" s="28" t="s">
        <v>169</v>
      </c>
      <c r="L83" s="33"/>
    </row>
    <row r="84" spans="2:12" s="1" customFormat="1" ht="16.5" customHeight="1">
      <c r="B84" s="33"/>
      <c r="E84" s="309" t="str">
        <f>E11</f>
        <v>SO 07 - Návrh zahradních úprav</v>
      </c>
      <c r="F84" s="328"/>
      <c r="G84" s="328"/>
      <c r="H84" s="328"/>
      <c r="L84" s="33"/>
    </row>
    <row r="85" spans="2:12" s="1" customFormat="1" ht="6.95" customHeight="1">
      <c r="B85" s="33"/>
      <c r="L85" s="33"/>
    </row>
    <row r="86" spans="2:12" s="1" customFormat="1" ht="12" customHeight="1">
      <c r="B86" s="33"/>
      <c r="C86" s="28" t="s">
        <v>21</v>
      </c>
      <c r="F86" s="26" t="str">
        <f>F14</f>
        <v xml:space="preserve"> </v>
      </c>
      <c r="I86" s="28" t="s">
        <v>23</v>
      </c>
      <c r="J86" s="50" t="str">
        <f>IF(J14="","",J14)</f>
        <v>2. 5. 2022</v>
      </c>
      <c r="L86" s="33"/>
    </row>
    <row r="87" spans="2:12" s="1" customFormat="1" ht="6.95" customHeight="1">
      <c r="B87" s="33"/>
      <c r="L87" s="33"/>
    </row>
    <row r="88" spans="2:12" s="1" customFormat="1" ht="15.2" customHeight="1">
      <c r="B88" s="33"/>
      <c r="C88" s="28" t="s">
        <v>25</v>
      </c>
      <c r="F88" s="26" t="str">
        <f>E17</f>
        <v xml:space="preserve"> </v>
      </c>
      <c r="I88" s="28" t="s">
        <v>31</v>
      </c>
      <c r="J88" s="31" t="str">
        <f>E23</f>
        <v>FAPAL s.r.o.</v>
      </c>
      <c r="L88" s="33"/>
    </row>
    <row r="89" spans="2:12" s="1" customFormat="1" ht="15.2" customHeight="1">
      <c r="B89" s="33"/>
      <c r="C89" s="28" t="s">
        <v>29</v>
      </c>
      <c r="F89" s="26" t="str">
        <f>IF(E20="","",E20)</f>
        <v>Vyplň údaj</v>
      </c>
      <c r="I89" s="28" t="s">
        <v>35</v>
      </c>
      <c r="J89" s="31" t="str">
        <f>E26</f>
        <v>Veronika Šoulová</v>
      </c>
      <c r="L89" s="33"/>
    </row>
    <row r="90" spans="2:12" s="1" customFormat="1" ht="10.35" customHeight="1">
      <c r="B90" s="33"/>
      <c r="L90" s="33"/>
    </row>
    <row r="91" spans="2:20" s="10" customFormat="1" ht="29.25" customHeight="1">
      <c r="B91" s="112"/>
      <c r="C91" s="113" t="s">
        <v>196</v>
      </c>
      <c r="D91" s="114" t="s">
        <v>59</v>
      </c>
      <c r="E91" s="114" t="s">
        <v>55</v>
      </c>
      <c r="F91" s="114" t="s">
        <v>56</v>
      </c>
      <c r="G91" s="114" t="s">
        <v>197</v>
      </c>
      <c r="H91" s="114" t="s">
        <v>198</v>
      </c>
      <c r="I91" s="114" t="s">
        <v>199</v>
      </c>
      <c r="J91" s="114" t="s">
        <v>175</v>
      </c>
      <c r="K91" s="115" t="s">
        <v>200</v>
      </c>
      <c r="L91" s="112"/>
      <c r="M91" s="57" t="s">
        <v>19</v>
      </c>
      <c r="N91" s="58" t="s">
        <v>44</v>
      </c>
      <c r="O91" s="58" t="s">
        <v>201</v>
      </c>
      <c r="P91" s="58" t="s">
        <v>202</v>
      </c>
      <c r="Q91" s="58" t="s">
        <v>203</v>
      </c>
      <c r="R91" s="58" t="s">
        <v>204</v>
      </c>
      <c r="S91" s="58" t="s">
        <v>205</v>
      </c>
      <c r="T91" s="59" t="s">
        <v>206</v>
      </c>
    </row>
    <row r="92" spans="2:63" s="1" customFormat="1" ht="22.9" customHeight="1">
      <c r="B92" s="33"/>
      <c r="C92" s="62" t="s">
        <v>207</v>
      </c>
      <c r="J92" s="116">
        <f>BK92</f>
        <v>0</v>
      </c>
      <c r="L92" s="33"/>
      <c r="M92" s="60"/>
      <c r="N92" s="51"/>
      <c r="O92" s="51"/>
      <c r="P92" s="117">
        <f>P93+P95+P97+P116+P120+P137+P166</f>
        <v>0</v>
      </c>
      <c r="Q92" s="51"/>
      <c r="R92" s="117">
        <f>R93+R95+R97+R116+R120+R137+R166</f>
        <v>0</v>
      </c>
      <c r="S92" s="51"/>
      <c r="T92" s="118">
        <f>T93+T95+T97+T116+T120+T137+T166</f>
        <v>0</v>
      </c>
      <c r="AT92" s="18" t="s">
        <v>73</v>
      </c>
      <c r="AU92" s="18" t="s">
        <v>176</v>
      </c>
      <c r="BK92" s="119">
        <f>BK93+BK95+BK97+BK116+BK120+BK137+BK166</f>
        <v>0</v>
      </c>
    </row>
    <row r="93" spans="2:63" s="11" customFormat="1" ht="25.9" customHeight="1">
      <c r="B93" s="120"/>
      <c r="D93" s="121" t="s">
        <v>73</v>
      </c>
      <c r="E93" s="122" t="s">
        <v>3487</v>
      </c>
      <c r="F93" s="122" t="s">
        <v>5727</v>
      </c>
      <c r="I93" s="123"/>
      <c r="J93" s="124">
        <f>BK93</f>
        <v>0</v>
      </c>
      <c r="L93" s="120"/>
      <c r="M93" s="125"/>
      <c r="P93" s="126">
        <f>P94</f>
        <v>0</v>
      </c>
      <c r="R93" s="126">
        <f>R94</f>
        <v>0</v>
      </c>
      <c r="T93" s="127">
        <f>T94</f>
        <v>0</v>
      </c>
      <c r="AR93" s="121" t="s">
        <v>81</v>
      </c>
      <c r="AT93" s="128" t="s">
        <v>73</v>
      </c>
      <c r="AU93" s="128" t="s">
        <v>74</v>
      </c>
      <c r="AY93" s="121" t="s">
        <v>210</v>
      </c>
      <c r="BK93" s="129">
        <f>BK94</f>
        <v>0</v>
      </c>
    </row>
    <row r="94" spans="2:65" s="1" customFormat="1" ht="16.5" customHeight="1">
      <c r="B94" s="33"/>
      <c r="C94" s="132" t="s">
        <v>81</v>
      </c>
      <c r="D94" s="132" t="s">
        <v>212</v>
      </c>
      <c r="E94" s="133" t="s">
        <v>5728</v>
      </c>
      <c r="F94" s="134" t="s">
        <v>4114</v>
      </c>
      <c r="G94" s="135" t="s">
        <v>3838</v>
      </c>
      <c r="H94" s="136">
        <v>3</v>
      </c>
      <c r="I94" s="137"/>
      <c r="J94" s="138">
        <f>ROUND(I94*H94,2)</f>
        <v>0</v>
      </c>
      <c r="K94" s="134" t="s">
        <v>19</v>
      </c>
      <c r="L94" s="33"/>
      <c r="M94" s="139" t="s">
        <v>19</v>
      </c>
      <c r="N94" s="140" t="s">
        <v>45</v>
      </c>
      <c r="P94" s="141">
        <f>O94*H94</f>
        <v>0</v>
      </c>
      <c r="Q94" s="141">
        <v>0</v>
      </c>
      <c r="R94" s="141">
        <f>Q94*H94</f>
        <v>0</v>
      </c>
      <c r="S94" s="141">
        <v>0</v>
      </c>
      <c r="T94" s="142">
        <f>S94*H94</f>
        <v>0</v>
      </c>
      <c r="AR94" s="143" t="s">
        <v>217</v>
      </c>
      <c r="AT94" s="143" t="s">
        <v>212</v>
      </c>
      <c r="AU94" s="143" t="s">
        <v>81</v>
      </c>
      <c r="AY94" s="18" t="s">
        <v>210</v>
      </c>
      <c r="BE94" s="144">
        <f>IF(N94="základní",J94,0)</f>
        <v>0</v>
      </c>
      <c r="BF94" s="144">
        <f>IF(N94="snížená",J94,0)</f>
        <v>0</v>
      </c>
      <c r="BG94" s="144">
        <f>IF(N94="zákl. přenesená",J94,0)</f>
        <v>0</v>
      </c>
      <c r="BH94" s="144">
        <f>IF(N94="sníž. přenesená",J94,0)</f>
        <v>0</v>
      </c>
      <c r="BI94" s="144">
        <f>IF(N94="nulová",J94,0)</f>
        <v>0</v>
      </c>
      <c r="BJ94" s="18" t="s">
        <v>81</v>
      </c>
      <c r="BK94" s="144">
        <f>ROUND(I94*H94,2)</f>
        <v>0</v>
      </c>
      <c r="BL94" s="18" t="s">
        <v>217</v>
      </c>
      <c r="BM94" s="143" t="s">
        <v>5729</v>
      </c>
    </row>
    <row r="95" spans="2:63" s="11" customFormat="1" ht="25.9" customHeight="1">
      <c r="B95" s="120"/>
      <c r="D95" s="121" t="s">
        <v>73</v>
      </c>
      <c r="E95" s="122" t="s">
        <v>3503</v>
      </c>
      <c r="F95" s="122" t="s">
        <v>5730</v>
      </c>
      <c r="I95" s="123"/>
      <c r="J95" s="124">
        <f>BK95</f>
        <v>0</v>
      </c>
      <c r="L95" s="120"/>
      <c r="M95" s="125"/>
      <c r="P95" s="126">
        <f>P96</f>
        <v>0</v>
      </c>
      <c r="R95" s="126">
        <f>R96</f>
        <v>0</v>
      </c>
      <c r="T95" s="127">
        <f>T96</f>
        <v>0</v>
      </c>
      <c r="AR95" s="121" t="s">
        <v>81</v>
      </c>
      <c r="AT95" s="128" t="s">
        <v>73</v>
      </c>
      <c r="AU95" s="128" t="s">
        <v>74</v>
      </c>
      <c r="AY95" s="121" t="s">
        <v>210</v>
      </c>
      <c r="BK95" s="129">
        <f>BK96</f>
        <v>0</v>
      </c>
    </row>
    <row r="96" spans="2:65" s="1" customFormat="1" ht="16.5" customHeight="1">
      <c r="B96" s="33"/>
      <c r="C96" s="132" t="s">
        <v>83</v>
      </c>
      <c r="D96" s="132" t="s">
        <v>212</v>
      </c>
      <c r="E96" s="133" t="s">
        <v>5731</v>
      </c>
      <c r="F96" s="134" t="s">
        <v>4116</v>
      </c>
      <c r="G96" s="135" t="s">
        <v>3838</v>
      </c>
      <c r="H96" s="136">
        <v>5</v>
      </c>
      <c r="I96" s="137"/>
      <c r="J96" s="138">
        <f>ROUND(I96*H96,2)</f>
        <v>0</v>
      </c>
      <c r="K96" s="134" t="s">
        <v>19</v>
      </c>
      <c r="L96" s="33"/>
      <c r="M96" s="139" t="s">
        <v>19</v>
      </c>
      <c r="N96" s="140" t="s">
        <v>45</v>
      </c>
      <c r="P96" s="141">
        <f>O96*H96</f>
        <v>0</v>
      </c>
      <c r="Q96" s="141">
        <v>0</v>
      </c>
      <c r="R96" s="141">
        <f>Q96*H96</f>
        <v>0</v>
      </c>
      <c r="S96" s="141">
        <v>0</v>
      </c>
      <c r="T96" s="142">
        <f>S96*H96</f>
        <v>0</v>
      </c>
      <c r="AR96" s="143" t="s">
        <v>217</v>
      </c>
      <c r="AT96" s="143" t="s">
        <v>212</v>
      </c>
      <c r="AU96" s="143" t="s">
        <v>81</v>
      </c>
      <c r="AY96" s="18" t="s">
        <v>210</v>
      </c>
      <c r="BE96" s="144">
        <f>IF(N96="základní",J96,0)</f>
        <v>0</v>
      </c>
      <c r="BF96" s="144">
        <f>IF(N96="snížená",J96,0)</f>
        <v>0</v>
      </c>
      <c r="BG96" s="144">
        <f>IF(N96="zákl. přenesená",J96,0)</f>
        <v>0</v>
      </c>
      <c r="BH96" s="144">
        <f>IF(N96="sníž. přenesená",J96,0)</f>
        <v>0</v>
      </c>
      <c r="BI96" s="144">
        <f>IF(N96="nulová",J96,0)</f>
        <v>0</v>
      </c>
      <c r="BJ96" s="18" t="s">
        <v>81</v>
      </c>
      <c r="BK96" s="144">
        <f>ROUND(I96*H96,2)</f>
        <v>0</v>
      </c>
      <c r="BL96" s="18" t="s">
        <v>217</v>
      </c>
      <c r="BM96" s="143" t="s">
        <v>5732</v>
      </c>
    </row>
    <row r="97" spans="2:63" s="11" customFormat="1" ht="25.9" customHeight="1">
      <c r="B97" s="120"/>
      <c r="D97" s="121" t="s">
        <v>73</v>
      </c>
      <c r="E97" s="122" t="s">
        <v>3555</v>
      </c>
      <c r="F97" s="122" t="s">
        <v>5733</v>
      </c>
      <c r="I97" s="123"/>
      <c r="J97" s="124">
        <f>BK97</f>
        <v>0</v>
      </c>
      <c r="L97" s="120"/>
      <c r="M97" s="125"/>
      <c r="P97" s="126">
        <f>SUM(P98:P115)</f>
        <v>0</v>
      </c>
      <c r="R97" s="126">
        <f>SUM(R98:R115)</f>
        <v>0</v>
      </c>
      <c r="T97" s="127">
        <f>SUM(T98:T115)</f>
        <v>0</v>
      </c>
      <c r="AR97" s="121" t="s">
        <v>81</v>
      </c>
      <c r="AT97" s="128" t="s">
        <v>73</v>
      </c>
      <c r="AU97" s="128" t="s">
        <v>74</v>
      </c>
      <c r="AY97" s="121" t="s">
        <v>210</v>
      </c>
      <c r="BK97" s="129">
        <f>SUM(BK98:BK115)</f>
        <v>0</v>
      </c>
    </row>
    <row r="98" spans="2:65" s="1" customFormat="1" ht="16.5" customHeight="1">
      <c r="B98" s="33"/>
      <c r="C98" s="132" t="s">
        <v>91</v>
      </c>
      <c r="D98" s="132" t="s">
        <v>212</v>
      </c>
      <c r="E98" s="133" t="s">
        <v>5734</v>
      </c>
      <c r="F98" s="134" t="s">
        <v>5735</v>
      </c>
      <c r="G98" s="135" t="s">
        <v>215</v>
      </c>
      <c r="H98" s="136">
        <v>1</v>
      </c>
      <c r="I98" s="137"/>
      <c r="J98" s="138">
        <f>ROUND(I98*H98,2)</f>
        <v>0</v>
      </c>
      <c r="K98" s="134" t="s">
        <v>19</v>
      </c>
      <c r="L98" s="33"/>
      <c r="M98" s="139" t="s">
        <v>19</v>
      </c>
      <c r="N98" s="140" t="s">
        <v>45</v>
      </c>
      <c r="P98" s="141">
        <f>O98*H98</f>
        <v>0</v>
      </c>
      <c r="Q98" s="141">
        <v>0</v>
      </c>
      <c r="R98" s="141">
        <f>Q98*H98</f>
        <v>0</v>
      </c>
      <c r="S98" s="141">
        <v>0</v>
      </c>
      <c r="T98" s="142">
        <f>S98*H98</f>
        <v>0</v>
      </c>
      <c r="AR98" s="143" t="s">
        <v>217</v>
      </c>
      <c r="AT98" s="143" t="s">
        <v>212</v>
      </c>
      <c r="AU98" s="143" t="s">
        <v>81</v>
      </c>
      <c r="AY98" s="18" t="s">
        <v>210</v>
      </c>
      <c r="BE98" s="144">
        <f>IF(N98="základní",J98,0)</f>
        <v>0</v>
      </c>
      <c r="BF98" s="144">
        <f>IF(N98="snížená",J98,0)</f>
        <v>0</v>
      </c>
      <c r="BG98" s="144">
        <f>IF(N98="zákl. přenesená",J98,0)</f>
        <v>0</v>
      </c>
      <c r="BH98" s="144">
        <f>IF(N98="sníž. přenesená",J98,0)</f>
        <v>0</v>
      </c>
      <c r="BI98" s="144">
        <f>IF(N98="nulová",J98,0)</f>
        <v>0</v>
      </c>
      <c r="BJ98" s="18" t="s">
        <v>81</v>
      </c>
      <c r="BK98" s="144">
        <f>ROUND(I98*H98,2)</f>
        <v>0</v>
      </c>
      <c r="BL98" s="18" t="s">
        <v>217</v>
      </c>
      <c r="BM98" s="143" t="s">
        <v>5736</v>
      </c>
    </row>
    <row r="99" spans="2:65" s="1" customFormat="1" ht="16.5" customHeight="1">
      <c r="B99" s="33"/>
      <c r="C99" s="132" t="s">
        <v>217</v>
      </c>
      <c r="D99" s="132" t="s">
        <v>212</v>
      </c>
      <c r="E99" s="133" t="s">
        <v>5737</v>
      </c>
      <c r="F99" s="134" t="s">
        <v>5738</v>
      </c>
      <c r="G99" s="135" t="s">
        <v>215</v>
      </c>
      <c r="H99" s="136">
        <v>1</v>
      </c>
      <c r="I99" s="137"/>
      <c r="J99" s="138">
        <f>ROUND(I99*H99,2)</f>
        <v>0</v>
      </c>
      <c r="K99" s="134" t="s">
        <v>19</v>
      </c>
      <c r="L99" s="33"/>
      <c r="M99" s="139" t="s">
        <v>19</v>
      </c>
      <c r="N99" s="140" t="s">
        <v>45</v>
      </c>
      <c r="P99" s="141">
        <f>O99*H99</f>
        <v>0</v>
      </c>
      <c r="Q99" s="141">
        <v>0</v>
      </c>
      <c r="R99" s="141">
        <f>Q99*H99</f>
        <v>0</v>
      </c>
      <c r="S99" s="141">
        <v>0</v>
      </c>
      <c r="T99" s="142">
        <f>S99*H99</f>
        <v>0</v>
      </c>
      <c r="AR99" s="143" t="s">
        <v>217</v>
      </c>
      <c r="AT99" s="143" t="s">
        <v>212</v>
      </c>
      <c r="AU99" s="143" t="s">
        <v>81</v>
      </c>
      <c r="AY99" s="18" t="s">
        <v>210</v>
      </c>
      <c r="BE99" s="144">
        <f>IF(N99="základní",J99,0)</f>
        <v>0</v>
      </c>
      <c r="BF99" s="144">
        <f>IF(N99="snížená",J99,0)</f>
        <v>0</v>
      </c>
      <c r="BG99" s="144">
        <f>IF(N99="zákl. přenesená",J99,0)</f>
        <v>0</v>
      </c>
      <c r="BH99" s="144">
        <f>IF(N99="sníž. přenesená",J99,0)</f>
        <v>0</v>
      </c>
      <c r="BI99" s="144">
        <f>IF(N99="nulová",J99,0)</f>
        <v>0</v>
      </c>
      <c r="BJ99" s="18" t="s">
        <v>81</v>
      </c>
      <c r="BK99" s="144">
        <f>ROUND(I99*H99,2)</f>
        <v>0</v>
      </c>
      <c r="BL99" s="18" t="s">
        <v>217</v>
      </c>
      <c r="BM99" s="143" t="s">
        <v>5739</v>
      </c>
    </row>
    <row r="100" spans="2:65" s="1" customFormat="1" ht="16.5" customHeight="1">
      <c r="B100" s="33"/>
      <c r="C100" s="132" t="s">
        <v>267</v>
      </c>
      <c r="D100" s="132" t="s">
        <v>212</v>
      </c>
      <c r="E100" s="133" t="s">
        <v>5740</v>
      </c>
      <c r="F100" s="134" t="s">
        <v>5741</v>
      </c>
      <c r="G100" s="135" t="s">
        <v>215</v>
      </c>
      <c r="H100" s="136">
        <v>1</v>
      </c>
      <c r="I100" s="137"/>
      <c r="J100" s="138">
        <f>ROUND(I100*H100,2)</f>
        <v>0</v>
      </c>
      <c r="K100" s="134" t="s">
        <v>19</v>
      </c>
      <c r="L100" s="33"/>
      <c r="M100" s="139" t="s">
        <v>19</v>
      </c>
      <c r="N100" s="140" t="s">
        <v>45</v>
      </c>
      <c r="P100" s="141">
        <f>O100*H100</f>
        <v>0</v>
      </c>
      <c r="Q100" s="141">
        <v>0</v>
      </c>
      <c r="R100" s="141">
        <f>Q100*H100</f>
        <v>0</v>
      </c>
      <c r="S100" s="141">
        <v>0</v>
      </c>
      <c r="T100" s="142">
        <f>S100*H100</f>
        <v>0</v>
      </c>
      <c r="AR100" s="143" t="s">
        <v>217</v>
      </c>
      <c r="AT100" s="143" t="s">
        <v>212</v>
      </c>
      <c r="AU100" s="143" t="s">
        <v>81</v>
      </c>
      <c r="AY100" s="18" t="s">
        <v>210</v>
      </c>
      <c r="BE100" s="144">
        <f>IF(N100="základní",J100,0)</f>
        <v>0</v>
      </c>
      <c r="BF100" s="144">
        <f>IF(N100="snížená",J100,0)</f>
        <v>0</v>
      </c>
      <c r="BG100" s="144">
        <f>IF(N100="zákl. přenesená",J100,0)</f>
        <v>0</v>
      </c>
      <c r="BH100" s="144">
        <f>IF(N100="sníž. přenesená",J100,0)</f>
        <v>0</v>
      </c>
      <c r="BI100" s="144">
        <f>IF(N100="nulová",J100,0)</f>
        <v>0</v>
      </c>
      <c r="BJ100" s="18" t="s">
        <v>81</v>
      </c>
      <c r="BK100" s="144">
        <f>ROUND(I100*H100,2)</f>
        <v>0</v>
      </c>
      <c r="BL100" s="18" t="s">
        <v>217</v>
      </c>
      <c r="BM100" s="143" t="s">
        <v>5742</v>
      </c>
    </row>
    <row r="101" spans="2:65" s="1" customFormat="1" ht="24.2" customHeight="1">
      <c r="B101" s="33"/>
      <c r="C101" s="132" t="s">
        <v>276</v>
      </c>
      <c r="D101" s="132" t="s">
        <v>212</v>
      </c>
      <c r="E101" s="133" t="s">
        <v>5743</v>
      </c>
      <c r="F101" s="134" t="s">
        <v>5744</v>
      </c>
      <c r="G101" s="135" t="s">
        <v>270</v>
      </c>
      <c r="H101" s="136">
        <v>292.5</v>
      </c>
      <c r="I101" s="137"/>
      <c r="J101" s="138">
        <f>ROUND(I101*H101,2)</f>
        <v>0</v>
      </c>
      <c r="K101" s="134" t="s">
        <v>19</v>
      </c>
      <c r="L101" s="33"/>
      <c r="M101" s="139" t="s">
        <v>19</v>
      </c>
      <c r="N101" s="140" t="s">
        <v>45</v>
      </c>
      <c r="P101" s="141">
        <f>O101*H101</f>
        <v>0</v>
      </c>
      <c r="Q101" s="141">
        <v>0</v>
      </c>
      <c r="R101" s="141">
        <f>Q101*H101</f>
        <v>0</v>
      </c>
      <c r="S101" s="141">
        <v>0</v>
      </c>
      <c r="T101" s="142">
        <f>S101*H101</f>
        <v>0</v>
      </c>
      <c r="AR101" s="143" t="s">
        <v>217</v>
      </c>
      <c r="AT101" s="143" t="s">
        <v>212</v>
      </c>
      <c r="AU101" s="143" t="s">
        <v>81</v>
      </c>
      <c r="AY101" s="18" t="s">
        <v>210</v>
      </c>
      <c r="BE101" s="144">
        <f>IF(N101="základní",J101,0)</f>
        <v>0</v>
      </c>
      <c r="BF101" s="144">
        <f>IF(N101="snížená",J101,0)</f>
        <v>0</v>
      </c>
      <c r="BG101" s="144">
        <f>IF(N101="zákl. přenesená",J101,0)</f>
        <v>0</v>
      </c>
      <c r="BH101" s="144">
        <f>IF(N101="sníž. přenesená",J101,0)</f>
        <v>0</v>
      </c>
      <c r="BI101" s="144">
        <f>IF(N101="nulová",J101,0)</f>
        <v>0</v>
      </c>
      <c r="BJ101" s="18" t="s">
        <v>81</v>
      </c>
      <c r="BK101" s="144">
        <f>ROUND(I101*H101,2)</f>
        <v>0</v>
      </c>
      <c r="BL101" s="18" t="s">
        <v>217</v>
      </c>
      <c r="BM101" s="143" t="s">
        <v>5745</v>
      </c>
    </row>
    <row r="102" spans="2:51" s="13" customFormat="1" ht="11.25">
      <c r="B102" s="156"/>
      <c r="D102" s="150" t="s">
        <v>221</v>
      </c>
      <c r="E102" s="157" t="s">
        <v>19</v>
      </c>
      <c r="F102" s="158" t="s">
        <v>5746</v>
      </c>
      <c r="H102" s="159">
        <v>292.5</v>
      </c>
      <c r="I102" s="160"/>
      <c r="L102" s="156"/>
      <c r="M102" s="161"/>
      <c r="T102" s="162"/>
      <c r="AT102" s="157" t="s">
        <v>221</v>
      </c>
      <c r="AU102" s="157" t="s">
        <v>81</v>
      </c>
      <c r="AV102" s="13" t="s">
        <v>83</v>
      </c>
      <c r="AW102" s="13" t="s">
        <v>34</v>
      </c>
      <c r="AX102" s="13" t="s">
        <v>74</v>
      </c>
      <c r="AY102" s="157" t="s">
        <v>210</v>
      </c>
    </row>
    <row r="103" spans="2:51" s="12" customFormat="1" ht="11.25">
      <c r="B103" s="149"/>
      <c r="D103" s="150" t="s">
        <v>221</v>
      </c>
      <c r="E103" s="151" t="s">
        <v>19</v>
      </c>
      <c r="F103" s="152" t="s">
        <v>5747</v>
      </c>
      <c r="H103" s="151" t="s">
        <v>19</v>
      </c>
      <c r="I103" s="153"/>
      <c r="L103" s="149"/>
      <c r="M103" s="154"/>
      <c r="T103" s="155"/>
      <c r="AT103" s="151" t="s">
        <v>221</v>
      </c>
      <c r="AU103" s="151" t="s">
        <v>81</v>
      </c>
      <c r="AV103" s="12" t="s">
        <v>81</v>
      </c>
      <c r="AW103" s="12" t="s">
        <v>34</v>
      </c>
      <c r="AX103" s="12" t="s">
        <v>74</v>
      </c>
      <c r="AY103" s="151" t="s">
        <v>210</v>
      </c>
    </row>
    <row r="104" spans="2:51" s="15" customFormat="1" ht="11.25">
      <c r="B104" s="170"/>
      <c r="D104" s="150" t="s">
        <v>221</v>
      </c>
      <c r="E104" s="171" t="s">
        <v>19</v>
      </c>
      <c r="F104" s="172" t="s">
        <v>236</v>
      </c>
      <c r="H104" s="173">
        <v>292.5</v>
      </c>
      <c r="I104" s="174"/>
      <c r="L104" s="170"/>
      <c r="M104" s="175"/>
      <c r="T104" s="176"/>
      <c r="AT104" s="171" t="s">
        <v>221</v>
      </c>
      <c r="AU104" s="171" t="s">
        <v>81</v>
      </c>
      <c r="AV104" s="15" t="s">
        <v>217</v>
      </c>
      <c r="AW104" s="15" t="s">
        <v>34</v>
      </c>
      <c r="AX104" s="15" t="s">
        <v>81</v>
      </c>
      <c r="AY104" s="171" t="s">
        <v>210</v>
      </c>
    </row>
    <row r="105" spans="2:65" s="1" customFormat="1" ht="16.5" customHeight="1">
      <c r="B105" s="33"/>
      <c r="C105" s="132" t="s">
        <v>281</v>
      </c>
      <c r="D105" s="132" t="s">
        <v>212</v>
      </c>
      <c r="E105" s="133" t="s">
        <v>5748</v>
      </c>
      <c r="F105" s="134" t="s">
        <v>5749</v>
      </c>
      <c r="G105" s="135" t="s">
        <v>356</v>
      </c>
      <c r="H105" s="136">
        <v>16.24</v>
      </c>
      <c r="I105" s="137"/>
      <c r="J105" s="138">
        <f>ROUND(I105*H105,2)</f>
        <v>0</v>
      </c>
      <c r="K105" s="134" t="s">
        <v>19</v>
      </c>
      <c r="L105" s="33"/>
      <c r="M105" s="139" t="s">
        <v>19</v>
      </c>
      <c r="N105" s="140" t="s">
        <v>45</v>
      </c>
      <c r="P105" s="141">
        <f>O105*H105</f>
        <v>0</v>
      </c>
      <c r="Q105" s="141">
        <v>0</v>
      </c>
      <c r="R105" s="141">
        <f>Q105*H105</f>
        <v>0</v>
      </c>
      <c r="S105" s="141">
        <v>0</v>
      </c>
      <c r="T105" s="142">
        <f>S105*H105</f>
        <v>0</v>
      </c>
      <c r="AR105" s="143" t="s">
        <v>217</v>
      </c>
      <c r="AT105" s="143" t="s">
        <v>212</v>
      </c>
      <c r="AU105" s="143" t="s">
        <v>81</v>
      </c>
      <c r="AY105" s="18" t="s">
        <v>210</v>
      </c>
      <c r="BE105" s="144">
        <f>IF(N105="základní",J105,0)</f>
        <v>0</v>
      </c>
      <c r="BF105" s="144">
        <f>IF(N105="snížená",J105,0)</f>
        <v>0</v>
      </c>
      <c r="BG105" s="144">
        <f>IF(N105="zákl. přenesená",J105,0)</f>
        <v>0</v>
      </c>
      <c r="BH105" s="144">
        <f>IF(N105="sníž. přenesená",J105,0)</f>
        <v>0</v>
      </c>
      <c r="BI105" s="144">
        <f>IF(N105="nulová",J105,0)</f>
        <v>0</v>
      </c>
      <c r="BJ105" s="18" t="s">
        <v>81</v>
      </c>
      <c r="BK105" s="144">
        <f>ROUND(I105*H105,2)</f>
        <v>0</v>
      </c>
      <c r="BL105" s="18" t="s">
        <v>217</v>
      </c>
      <c r="BM105" s="143" t="s">
        <v>5750</v>
      </c>
    </row>
    <row r="106" spans="2:65" s="1" customFormat="1" ht="16.5" customHeight="1">
      <c r="B106" s="33"/>
      <c r="C106" s="132" t="s">
        <v>286</v>
      </c>
      <c r="D106" s="132" t="s">
        <v>212</v>
      </c>
      <c r="E106" s="133" t="s">
        <v>5751</v>
      </c>
      <c r="F106" s="134" t="s">
        <v>5752</v>
      </c>
      <c r="G106" s="135" t="s">
        <v>270</v>
      </c>
      <c r="H106" s="136">
        <v>44</v>
      </c>
      <c r="I106" s="137"/>
      <c r="J106" s="138">
        <f>ROUND(I106*H106,2)</f>
        <v>0</v>
      </c>
      <c r="K106" s="134" t="s">
        <v>19</v>
      </c>
      <c r="L106" s="33"/>
      <c r="M106" s="139" t="s">
        <v>19</v>
      </c>
      <c r="N106" s="140" t="s">
        <v>45</v>
      </c>
      <c r="P106" s="141">
        <f>O106*H106</f>
        <v>0</v>
      </c>
      <c r="Q106" s="141">
        <v>0</v>
      </c>
      <c r="R106" s="141">
        <f>Q106*H106</f>
        <v>0</v>
      </c>
      <c r="S106" s="141">
        <v>0</v>
      </c>
      <c r="T106" s="142">
        <f>S106*H106</f>
        <v>0</v>
      </c>
      <c r="AR106" s="143" t="s">
        <v>217</v>
      </c>
      <c r="AT106" s="143" t="s">
        <v>212</v>
      </c>
      <c r="AU106" s="143" t="s">
        <v>81</v>
      </c>
      <c r="AY106" s="18" t="s">
        <v>210</v>
      </c>
      <c r="BE106" s="144">
        <f>IF(N106="základní",J106,0)</f>
        <v>0</v>
      </c>
      <c r="BF106" s="144">
        <f>IF(N106="snížená",J106,0)</f>
        <v>0</v>
      </c>
      <c r="BG106" s="144">
        <f>IF(N106="zákl. přenesená",J106,0)</f>
        <v>0</v>
      </c>
      <c r="BH106" s="144">
        <f>IF(N106="sníž. přenesená",J106,0)</f>
        <v>0</v>
      </c>
      <c r="BI106" s="144">
        <f>IF(N106="nulová",J106,0)</f>
        <v>0</v>
      </c>
      <c r="BJ106" s="18" t="s">
        <v>81</v>
      </c>
      <c r="BK106" s="144">
        <f>ROUND(I106*H106,2)</f>
        <v>0</v>
      </c>
      <c r="BL106" s="18" t="s">
        <v>217</v>
      </c>
      <c r="BM106" s="143" t="s">
        <v>5753</v>
      </c>
    </row>
    <row r="107" spans="2:51" s="13" customFormat="1" ht="11.25">
      <c r="B107" s="156"/>
      <c r="D107" s="150" t="s">
        <v>221</v>
      </c>
      <c r="E107" s="157" t="s">
        <v>19</v>
      </c>
      <c r="F107" s="158" t="s">
        <v>5754</v>
      </c>
      <c r="H107" s="159">
        <v>44</v>
      </c>
      <c r="I107" s="160"/>
      <c r="L107" s="156"/>
      <c r="M107" s="161"/>
      <c r="T107" s="162"/>
      <c r="AT107" s="157" t="s">
        <v>221</v>
      </c>
      <c r="AU107" s="157" t="s">
        <v>81</v>
      </c>
      <c r="AV107" s="13" t="s">
        <v>83</v>
      </c>
      <c r="AW107" s="13" t="s">
        <v>34</v>
      </c>
      <c r="AX107" s="13" t="s">
        <v>74</v>
      </c>
      <c r="AY107" s="157" t="s">
        <v>210</v>
      </c>
    </row>
    <row r="108" spans="2:51" s="12" customFormat="1" ht="11.25">
      <c r="B108" s="149"/>
      <c r="D108" s="150" t="s">
        <v>221</v>
      </c>
      <c r="E108" s="151" t="s">
        <v>19</v>
      </c>
      <c r="F108" s="152" t="s">
        <v>5755</v>
      </c>
      <c r="H108" s="151" t="s">
        <v>19</v>
      </c>
      <c r="I108" s="153"/>
      <c r="L108" s="149"/>
      <c r="M108" s="154"/>
      <c r="T108" s="155"/>
      <c r="AT108" s="151" t="s">
        <v>221</v>
      </c>
      <c r="AU108" s="151" t="s">
        <v>81</v>
      </c>
      <c r="AV108" s="12" t="s">
        <v>81</v>
      </c>
      <c r="AW108" s="12" t="s">
        <v>34</v>
      </c>
      <c r="AX108" s="12" t="s">
        <v>74</v>
      </c>
      <c r="AY108" s="151" t="s">
        <v>210</v>
      </c>
    </row>
    <row r="109" spans="2:51" s="15" customFormat="1" ht="11.25">
      <c r="B109" s="170"/>
      <c r="D109" s="150" t="s">
        <v>221</v>
      </c>
      <c r="E109" s="171" t="s">
        <v>19</v>
      </c>
      <c r="F109" s="172" t="s">
        <v>236</v>
      </c>
      <c r="H109" s="173">
        <v>44</v>
      </c>
      <c r="I109" s="174"/>
      <c r="L109" s="170"/>
      <c r="M109" s="175"/>
      <c r="T109" s="176"/>
      <c r="AT109" s="171" t="s">
        <v>221</v>
      </c>
      <c r="AU109" s="171" t="s">
        <v>81</v>
      </c>
      <c r="AV109" s="15" t="s">
        <v>217</v>
      </c>
      <c r="AW109" s="15" t="s">
        <v>34</v>
      </c>
      <c r="AX109" s="15" t="s">
        <v>81</v>
      </c>
      <c r="AY109" s="171" t="s">
        <v>210</v>
      </c>
    </row>
    <row r="110" spans="2:65" s="1" customFormat="1" ht="16.5" customHeight="1">
      <c r="B110" s="33"/>
      <c r="C110" s="132" t="s">
        <v>292</v>
      </c>
      <c r="D110" s="132" t="s">
        <v>212</v>
      </c>
      <c r="E110" s="133" t="s">
        <v>5756</v>
      </c>
      <c r="F110" s="134" t="s">
        <v>5757</v>
      </c>
      <c r="G110" s="135" t="s">
        <v>270</v>
      </c>
      <c r="H110" s="136">
        <v>44</v>
      </c>
      <c r="I110" s="137"/>
      <c r="J110" s="138">
        <f>ROUND(I110*H110,2)</f>
        <v>0</v>
      </c>
      <c r="K110" s="134" t="s">
        <v>19</v>
      </c>
      <c r="L110" s="33"/>
      <c r="M110" s="139" t="s">
        <v>19</v>
      </c>
      <c r="N110" s="140" t="s">
        <v>45</v>
      </c>
      <c r="P110" s="141">
        <f>O110*H110</f>
        <v>0</v>
      </c>
      <c r="Q110" s="141">
        <v>0</v>
      </c>
      <c r="R110" s="141">
        <f>Q110*H110</f>
        <v>0</v>
      </c>
      <c r="S110" s="141">
        <v>0</v>
      </c>
      <c r="T110" s="142">
        <f>S110*H110</f>
        <v>0</v>
      </c>
      <c r="AR110" s="143" t="s">
        <v>217</v>
      </c>
      <c r="AT110" s="143" t="s">
        <v>212</v>
      </c>
      <c r="AU110" s="143" t="s">
        <v>81</v>
      </c>
      <c r="AY110" s="18" t="s">
        <v>210</v>
      </c>
      <c r="BE110" s="144">
        <f>IF(N110="základní",J110,0)</f>
        <v>0</v>
      </c>
      <c r="BF110" s="144">
        <f>IF(N110="snížená",J110,0)</f>
        <v>0</v>
      </c>
      <c r="BG110" s="144">
        <f>IF(N110="zákl. přenesená",J110,0)</f>
        <v>0</v>
      </c>
      <c r="BH110" s="144">
        <f>IF(N110="sníž. přenesená",J110,0)</f>
        <v>0</v>
      </c>
      <c r="BI110" s="144">
        <f>IF(N110="nulová",J110,0)</f>
        <v>0</v>
      </c>
      <c r="BJ110" s="18" t="s">
        <v>81</v>
      </c>
      <c r="BK110" s="144">
        <f>ROUND(I110*H110,2)</f>
        <v>0</v>
      </c>
      <c r="BL110" s="18" t="s">
        <v>217</v>
      </c>
      <c r="BM110" s="143" t="s">
        <v>5758</v>
      </c>
    </row>
    <row r="111" spans="2:65" s="1" customFormat="1" ht="16.5" customHeight="1">
      <c r="B111" s="33"/>
      <c r="C111" s="132" t="s">
        <v>299</v>
      </c>
      <c r="D111" s="132" t="s">
        <v>212</v>
      </c>
      <c r="E111" s="133" t="s">
        <v>5759</v>
      </c>
      <c r="F111" s="134" t="s">
        <v>5760</v>
      </c>
      <c r="G111" s="135" t="s">
        <v>270</v>
      </c>
      <c r="H111" s="136">
        <v>44</v>
      </c>
      <c r="I111" s="137"/>
      <c r="J111" s="138">
        <f>ROUND(I111*H111,2)</f>
        <v>0</v>
      </c>
      <c r="K111" s="134" t="s">
        <v>19</v>
      </c>
      <c r="L111" s="33"/>
      <c r="M111" s="139" t="s">
        <v>19</v>
      </c>
      <c r="N111" s="140" t="s">
        <v>45</v>
      </c>
      <c r="P111" s="141">
        <f>O111*H111</f>
        <v>0</v>
      </c>
      <c r="Q111" s="141">
        <v>0</v>
      </c>
      <c r="R111" s="141">
        <f>Q111*H111</f>
        <v>0</v>
      </c>
      <c r="S111" s="141">
        <v>0</v>
      </c>
      <c r="T111" s="142">
        <f>S111*H111</f>
        <v>0</v>
      </c>
      <c r="AR111" s="143" t="s">
        <v>217</v>
      </c>
      <c r="AT111" s="143" t="s">
        <v>212</v>
      </c>
      <c r="AU111" s="143" t="s">
        <v>81</v>
      </c>
      <c r="AY111" s="18" t="s">
        <v>210</v>
      </c>
      <c r="BE111" s="144">
        <f>IF(N111="základní",J111,0)</f>
        <v>0</v>
      </c>
      <c r="BF111" s="144">
        <f>IF(N111="snížená",J111,0)</f>
        <v>0</v>
      </c>
      <c r="BG111" s="144">
        <f>IF(N111="zákl. přenesená",J111,0)</f>
        <v>0</v>
      </c>
      <c r="BH111" s="144">
        <f>IF(N111="sníž. přenesená",J111,0)</f>
        <v>0</v>
      </c>
      <c r="BI111" s="144">
        <f>IF(N111="nulová",J111,0)</f>
        <v>0</v>
      </c>
      <c r="BJ111" s="18" t="s">
        <v>81</v>
      </c>
      <c r="BK111" s="144">
        <f>ROUND(I111*H111,2)</f>
        <v>0</v>
      </c>
      <c r="BL111" s="18" t="s">
        <v>217</v>
      </c>
      <c r="BM111" s="143" t="s">
        <v>5761</v>
      </c>
    </row>
    <row r="112" spans="2:65" s="1" customFormat="1" ht="16.5" customHeight="1">
      <c r="B112" s="33"/>
      <c r="C112" s="132" t="s">
        <v>307</v>
      </c>
      <c r="D112" s="132" t="s">
        <v>212</v>
      </c>
      <c r="E112" s="133" t="s">
        <v>5762</v>
      </c>
      <c r="F112" s="134" t="s">
        <v>5763</v>
      </c>
      <c r="G112" s="135" t="s">
        <v>215</v>
      </c>
      <c r="H112" s="136">
        <v>8.8</v>
      </c>
      <c r="I112" s="137"/>
      <c r="J112" s="138">
        <f>ROUND(I112*H112,2)</f>
        <v>0</v>
      </c>
      <c r="K112" s="134" t="s">
        <v>19</v>
      </c>
      <c r="L112" s="33"/>
      <c r="M112" s="139" t="s">
        <v>19</v>
      </c>
      <c r="N112" s="140" t="s">
        <v>45</v>
      </c>
      <c r="P112" s="141">
        <f>O112*H112</f>
        <v>0</v>
      </c>
      <c r="Q112" s="141">
        <v>0</v>
      </c>
      <c r="R112" s="141">
        <f>Q112*H112</f>
        <v>0</v>
      </c>
      <c r="S112" s="141">
        <v>0</v>
      </c>
      <c r="T112" s="142">
        <f>S112*H112</f>
        <v>0</v>
      </c>
      <c r="AR112" s="143" t="s">
        <v>217</v>
      </c>
      <c r="AT112" s="143" t="s">
        <v>212</v>
      </c>
      <c r="AU112" s="143" t="s">
        <v>81</v>
      </c>
      <c r="AY112" s="18" t="s">
        <v>210</v>
      </c>
      <c r="BE112" s="144">
        <f>IF(N112="základní",J112,0)</f>
        <v>0</v>
      </c>
      <c r="BF112" s="144">
        <f>IF(N112="snížená",J112,0)</f>
        <v>0</v>
      </c>
      <c r="BG112" s="144">
        <f>IF(N112="zákl. přenesená",J112,0)</f>
        <v>0</v>
      </c>
      <c r="BH112" s="144">
        <f>IF(N112="sníž. přenesená",J112,0)</f>
        <v>0</v>
      </c>
      <c r="BI112" s="144">
        <f>IF(N112="nulová",J112,0)</f>
        <v>0</v>
      </c>
      <c r="BJ112" s="18" t="s">
        <v>81</v>
      </c>
      <c r="BK112" s="144">
        <f>ROUND(I112*H112,2)</f>
        <v>0</v>
      </c>
      <c r="BL112" s="18" t="s">
        <v>217</v>
      </c>
      <c r="BM112" s="143" t="s">
        <v>5764</v>
      </c>
    </row>
    <row r="113" spans="2:51" s="13" customFormat="1" ht="11.25">
      <c r="B113" s="156"/>
      <c r="D113" s="150" t="s">
        <v>221</v>
      </c>
      <c r="E113" s="157" t="s">
        <v>19</v>
      </c>
      <c r="F113" s="158" t="s">
        <v>5765</v>
      </c>
      <c r="H113" s="159">
        <v>8.8</v>
      </c>
      <c r="I113" s="160"/>
      <c r="L113" s="156"/>
      <c r="M113" s="161"/>
      <c r="T113" s="162"/>
      <c r="AT113" s="157" t="s">
        <v>221</v>
      </c>
      <c r="AU113" s="157" t="s">
        <v>81</v>
      </c>
      <c r="AV113" s="13" t="s">
        <v>83</v>
      </c>
      <c r="AW113" s="13" t="s">
        <v>34</v>
      </c>
      <c r="AX113" s="13" t="s">
        <v>74</v>
      </c>
      <c r="AY113" s="157" t="s">
        <v>210</v>
      </c>
    </row>
    <row r="114" spans="2:51" s="12" customFormat="1" ht="11.25">
      <c r="B114" s="149"/>
      <c r="D114" s="150" t="s">
        <v>221</v>
      </c>
      <c r="E114" s="151" t="s">
        <v>19</v>
      </c>
      <c r="F114" s="152" t="s">
        <v>5766</v>
      </c>
      <c r="H114" s="151" t="s">
        <v>19</v>
      </c>
      <c r="I114" s="153"/>
      <c r="L114" s="149"/>
      <c r="M114" s="154"/>
      <c r="T114" s="155"/>
      <c r="AT114" s="151" t="s">
        <v>221</v>
      </c>
      <c r="AU114" s="151" t="s">
        <v>81</v>
      </c>
      <c r="AV114" s="12" t="s">
        <v>81</v>
      </c>
      <c r="AW114" s="12" t="s">
        <v>34</v>
      </c>
      <c r="AX114" s="12" t="s">
        <v>74</v>
      </c>
      <c r="AY114" s="151" t="s">
        <v>210</v>
      </c>
    </row>
    <row r="115" spans="2:51" s="15" customFormat="1" ht="11.25">
      <c r="B115" s="170"/>
      <c r="D115" s="150" t="s">
        <v>221</v>
      </c>
      <c r="E115" s="171" t="s">
        <v>19</v>
      </c>
      <c r="F115" s="172" t="s">
        <v>236</v>
      </c>
      <c r="H115" s="173">
        <v>8.8</v>
      </c>
      <c r="I115" s="174"/>
      <c r="L115" s="170"/>
      <c r="M115" s="175"/>
      <c r="T115" s="176"/>
      <c r="AT115" s="171" t="s">
        <v>221</v>
      </c>
      <c r="AU115" s="171" t="s">
        <v>81</v>
      </c>
      <c r="AV115" s="15" t="s">
        <v>217</v>
      </c>
      <c r="AW115" s="15" t="s">
        <v>34</v>
      </c>
      <c r="AX115" s="15" t="s">
        <v>81</v>
      </c>
      <c r="AY115" s="171" t="s">
        <v>210</v>
      </c>
    </row>
    <row r="116" spans="2:63" s="11" customFormat="1" ht="25.9" customHeight="1">
      <c r="B116" s="120"/>
      <c r="D116" s="121" t="s">
        <v>73</v>
      </c>
      <c r="E116" s="122" t="s">
        <v>3579</v>
      </c>
      <c r="F116" s="122" t="s">
        <v>5767</v>
      </c>
      <c r="I116" s="123"/>
      <c r="J116" s="124">
        <f>BK116</f>
        <v>0</v>
      </c>
      <c r="L116" s="120"/>
      <c r="M116" s="125"/>
      <c r="P116" s="126">
        <f>SUM(P117:P119)</f>
        <v>0</v>
      </c>
      <c r="R116" s="126">
        <f>SUM(R117:R119)</f>
        <v>0</v>
      </c>
      <c r="T116" s="127">
        <f>SUM(T117:T119)</f>
        <v>0</v>
      </c>
      <c r="AR116" s="121" t="s">
        <v>81</v>
      </c>
      <c r="AT116" s="128" t="s">
        <v>73</v>
      </c>
      <c r="AU116" s="128" t="s">
        <v>74</v>
      </c>
      <c r="AY116" s="121" t="s">
        <v>210</v>
      </c>
      <c r="BK116" s="129">
        <f>SUM(BK117:BK119)</f>
        <v>0</v>
      </c>
    </row>
    <row r="117" spans="2:65" s="1" customFormat="1" ht="16.5" customHeight="1">
      <c r="B117" s="33"/>
      <c r="C117" s="132" t="s">
        <v>349</v>
      </c>
      <c r="D117" s="132" t="s">
        <v>212</v>
      </c>
      <c r="E117" s="133" t="s">
        <v>5768</v>
      </c>
      <c r="F117" s="134" t="s">
        <v>5769</v>
      </c>
      <c r="G117" s="135" t="s">
        <v>270</v>
      </c>
      <c r="H117" s="136">
        <v>301.28</v>
      </c>
      <c r="I117" s="137"/>
      <c r="J117" s="138">
        <f>ROUND(I117*H117,2)</f>
        <v>0</v>
      </c>
      <c r="K117" s="134" t="s">
        <v>19</v>
      </c>
      <c r="L117" s="33"/>
      <c r="M117" s="139" t="s">
        <v>19</v>
      </c>
      <c r="N117" s="140" t="s">
        <v>45</v>
      </c>
      <c r="P117" s="141">
        <f>O117*H117</f>
        <v>0</v>
      </c>
      <c r="Q117" s="141">
        <v>0</v>
      </c>
      <c r="R117" s="141">
        <f>Q117*H117</f>
        <v>0</v>
      </c>
      <c r="S117" s="141">
        <v>0</v>
      </c>
      <c r="T117" s="142">
        <f>S117*H117</f>
        <v>0</v>
      </c>
      <c r="AR117" s="143" t="s">
        <v>217</v>
      </c>
      <c r="AT117" s="143" t="s">
        <v>212</v>
      </c>
      <c r="AU117" s="143" t="s">
        <v>81</v>
      </c>
      <c r="AY117" s="18" t="s">
        <v>210</v>
      </c>
      <c r="BE117" s="144">
        <f>IF(N117="základní",J117,0)</f>
        <v>0</v>
      </c>
      <c r="BF117" s="144">
        <f>IF(N117="snížená",J117,0)</f>
        <v>0</v>
      </c>
      <c r="BG117" s="144">
        <f>IF(N117="zákl. přenesená",J117,0)</f>
        <v>0</v>
      </c>
      <c r="BH117" s="144">
        <f>IF(N117="sníž. přenesená",J117,0)</f>
        <v>0</v>
      </c>
      <c r="BI117" s="144">
        <f>IF(N117="nulová",J117,0)</f>
        <v>0</v>
      </c>
      <c r="BJ117" s="18" t="s">
        <v>81</v>
      </c>
      <c r="BK117" s="144">
        <f>ROUND(I117*H117,2)</f>
        <v>0</v>
      </c>
      <c r="BL117" s="18" t="s">
        <v>217</v>
      </c>
      <c r="BM117" s="143" t="s">
        <v>5770</v>
      </c>
    </row>
    <row r="118" spans="2:65" s="1" customFormat="1" ht="16.5" customHeight="1">
      <c r="B118" s="33"/>
      <c r="C118" s="132" t="s">
        <v>314</v>
      </c>
      <c r="D118" s="132" t="s">
        <v>212</v>
      </c>
      <c r="E118" s="133" t="s">
        <v>5771</v>
      </c>
      <c r="F118" s="134" t="s">
        <v>5772</v>
      </c>
      <c r="G118" s="135" t="s">
        <v>270</v>
      </c>
      <c r="H118" s="136">
        <v>256</v>
      </c>
      <c r="I118" s="137"/>
      <c r="J118" s="138">
        <f>ROUND(I118*H118,2)</f>
        <v>0</v>
      </c>
      <c r="K118" s="134" t="s">
        <v>19</v>
      </c>
      <c r="L118" s="33"/>
      <c r="M118" s="139" t="s">
        <v>19</v>
      </c>
      <c r="N118" s="140" t="s">
        <v>45</v>
      </c>
      <c r="P118" s="141">
        <f>O118*H118</f>
        <v>0</v>
      </c>
      <c r="Q118" s="141">
        <v>0</v>
      </c>
      <c r="R118" s="141">
        <f>Q118*H118</f>
        <v>0</v>
      </c>
      <c r="S118" s="141">
        <v>0</v>
      </c>
      <c r="T118" s="142">
        <f>S118*H118</f>
        <v>0</v>
      </c>
      <c r="AR118" s="143" t="s">
        <v>217</v>
      </c>
      <c r="AT118" s="143" t="s">
        <v>212</v>
      </c>
      <c r="AU118" s="143" t="s">
        <v>81</v>
      </c>
      <c r="AY118" s="18" t="s">
        <v>210</v>
      </c>
      <c r="BE118" s="144">
        <f>IF(N118="základní",J118,0)</f>
        <v>0</v>
      </c>
      <c r="BF118" s="144">
        <f>IF(N118="snížená",J118,0)</f>
        <v>0</v>
      </c>
      <c r="BG118" s="144">
        <f>IF(N118="zákl. přenesená",J118,0)</f>
        <v>0</v>
      </c>
      <c r="BH118" s="144">
        <f>IF(N118="sníž. přenesená",J118,0)</f>
        <v>0</v>
      </c>
      <c r="BI118" s="144">
        <f>IF(N118="nulová",J118,0)</f>
        <v>0</v>
      </c>
      <c r="BJ118" s="18" t="s">
        <v>81</v>
      </c>
      <c r="BK118" s="144">
        <f>ROUND(I118*H118,2)</f>
        <v>0</v>
      </c>
      <c r="BL118" s="18" t="s">
        <v>217</v>
      </c>
      <c r="BM118" s="143" t="s">
        <v>5773</v>
      </c>
    </row>
    <row r="119" spans="2:65" s="1" customFormat="1" ht="16.5" customHeight="1">
      <c r="B119" s="33"/>
      <c r="C119" s="132" t="s">
        <v>332</v>
      </c>
      <c r="D119" s="132" t="s">
        <v>212</v>
      </c>
      <c r="E119" s="133" t="s">
        <v>5774</v>
      </c>
      <c r="F119" s="134" t="s">
        <v>5775</v>
      </c>
      <c r="G119" s="135" t="s">
        <v>270</v>
      </c>
      <c r="H119" s="136">
        <v>256</v>
      </c>
      <c r="I119" s="137"/>
      <c r="J119" s="138">
        <f>ROUND(I119*H119,2)</f>
        <v>0</v>
      </c>
      <c r="K119" s="134" t="s">
        <v>19</v>
      </c>
      <c r="L119" s="33"/>
      <c r="M119" s="139" t="s">
        <v>19</v>
      </c>
      <c r="N119" s="140" t="s">
        <v>45</v>
      </c>
      <c r="P119" s="141">
        <f>O119*H119</f>
        <v>0</v>
      </c>
      <c r="Q119" s="141">
        <v>0</v>
      </c>
      <c r="R119" s="141">
        <f>Q119*H119</f>
        <v>0</v>
      </c>
      <c r="S119" s="141">
        <v>0</v>
      </c>
      <c r="T119" s="142">
        <f>S119*H119</f>
        <v>0</v>
      </c>
      <c r="AR119" s="143" t="s">
        <v>217</v>
      </c>
      <c r="AT119" s="143" t="s">
        <v>212</v>
      </c>
      <c r="AU119" s="143" t="s">
        <v>81</v>
      </c>
      <c r="AY119" s="18" t="s">
        <v>210</v>
      </c>
      <c r="BE119" s="144">
        <f>IF(N119="základní",J119,0)</f>
        <v>0</v>
      </c>
      <c r="BF119" s="144">
        <f>IF(N119="snížená",J119,0)</f>
        <v>0</v>
      </c>
      <c r="BG119" s="144">
        <f>IF(N119="zákl. přenesená",J119,0)</f>
        <v>0</v>
      </c>
      <c r="BH119" s="144">
        <f>IF(N119="sníž. přenesená",J119,0)</f>
        <v>0</v>
      </c>
      <c r="BI119" s="144">
        <f>IF(N119="nulová",J119,0)</f>
        <v>0</v>
      </c>
      <c r="BJ119" s="18" t="s">
        <v>81</v>
      </c>
      <c r="BK119" s="144">
        <f>ROUND(I119*H119,2)</f>
        <v>0</v>
      </c>
      <c r="BL119" s="18" t="s">
        <v>217</v>
      </c>
      <c r="BM119" s="143" t="s">
        <v>5776</v>
      </c>
    </row>
    <row r="120" spans="2:63" s="11" customFormat="1" ht="25.9" customHeight="1">
      <c r="B120" s="120"/>
      <c r="D120" s="121" t="s">
        <v>73</v>
      </c>
      <c r="E120" s="122" t="s">
        <v>5777</v>
      </c>
      <c r="F120" s="122" t="s">
        <v>5778</v>
      </c>
      <c r="I120" s="123"/>
      <c r="J120" s="124">
        <f>BK120</f>
        <v>0</v>
      </c>
      <c r="L120" s="120"/>
      <c r="M120" s="125"/>
      <c r="P120" s="126">
        <f>SUM(P121:P136)</f>
        <v>0</v>
      </c>
      <c r="R120" s="126">
        <f>SUM(R121:R136)</f>
        <v>0</v>
      </c>
      <c r="T120" s="127">
        <f>SUM(T121:T136)</f>
        <v>0</v>
      </c>
      <c r="AR120" s="121" t="s">
        <v>81</v>
      </c>
      <c r="AT120" s="128" t="s">
        <v>73</v>
      </c>
      <c r="AU120" s="128" t="s">
        <v>74</v>
      </c>
      <c r="AY120" s="121" t="s">
        <v>210</v>
      </c>
      <c r="BK120" s="129">
        <f>SUM(BK121:BK136)</f>
        <v>0</v>
      </c>
    </row>
    <row r="121" spans="2:65" s="1" customFormat="1" ht="16.5" customHeight="1">
      <c r="B121" s="33"/>
      <c r="C121" s="132" t="s">
        <v>8</v>
      </c>
      <c r="D121" s="132" t="s">
        <v>212</v>
      </c>
      <c r="E121" s="133" t="s">
        <v>5779</v>
      </c>
      <c r="F121" s="134" t="s">
        <v>5780</v>
      </c>
      <c r="G121" s="135" t="s">
        <v>3838</v>
      </c>
      <c r="H121" s="136">
        <v>0.5</v>
      </c>
      <c r="I121" s="137"/>
      <c r="J121" s="138">
        <f aca="true" t="shared" si="0" ref="J121:J136">ROUND(I121*H121,2)</f>
        <v>0</v>
      </c>
      <c r="K121" s="134" t="s">
        <v>19</v>
      </c>
      <c r="L121" s="33"/>
      <c r="M121" s="139" t="s">
        <v>19</v>
      </c>
      <c r="N121" s="140" t="s">
        <v>45</v>
      </c>
      <c r="P121" s="141">
        <f aca="true" t="shared" si="1" ref="P121:P136">O121*H121</f>
        <v>0</v>
      </c>
      <c r="Q121" s="141">
        <v>0</v>
      </c>
      <c r="R121" s="141">
        <f aca="true" t="shared" si="2" ref="R121:R136">Q121*H121</f>
        <v>0</v>
      </c>
      <c r="S121" s="141">
        <v>0</v>
      </c>
      <c r="T121" s="142">
        <f aca="true" t="shared" si="3" ref="T121:T136">S121*H121</f>
        <v>0</v>
      </c>
      <c r="AR121" s="143" t="s">
        <v>217</v>
      </c>
      <c r="AT121" s="143" t="s">
        <v>212</v>
      </c>
      <c r="AU121" s="143" t="s">
        <v>81</v>
      </c>
      <c r="AY121" s="18" t="s">
        <v>210</v>
      </c>
      <c r="BE121" s="144">
        <f aca="true" t="shared" si="4" ref="BE121:BE136">IF(N121="základní",J121,0)</f>
        <v>0</v>
      </c>
      <c r="BF121" s="144">
        <f aca="true" t="shared" si="5" ref="BF121:BF136">IF(N121="snížená",J121,0)</f>
        <v>0</v>
      </c>
      <c r="BG121" s="144">
        <f aca="true" t="shared" si="6" ref="BG121:BG136">IF(N121="zákl. přenesená",J121,0)</f>
        <v>0</v>
      </c>
      <c r="BH121" s="144">
        <f aca="true" t="shared" si="7" ref="BH121:BH136">IF(N121="sníž. přenesená",J121,0)</f>
        <v>0</v>
      </c>
      <c r="BI121" s="144">
        <f aca="true" t="shared" si="8" ref="BI121:BI136">IF(N121="nulová",J121,0)</f>
        <v>0</v>
      </c>
      <c r="BJ121" s="18" t="s">
        <v>81</v>
      </c>
      <c r="BK121" s="144">
        <f aca="true" t="shared" si="9" ref="BK121:BK136">ROUND(I121*H121,2)</f>
        <v>0</v>
      </c>
      <c r="BL121" s="18" t="s">
        <v>217</v>
      </c>
      <c r="BM121" s="143" t="s">
        <v>5781</v>
      </c>
    </row>
    <row r="122" spans="2:65" s="1" customFormat="1" ht="21.75" customHeight="1">
      <c r="B122" s="33"/>
      <c r="C122" s="132" t="s">
        <v>368</v>
      </c>
      <c r="D122" s="132" t="s">
        <v>212</v>
      </c>
      <c r="E122" s="133" t="s">
        <v>5782</v>
      </c>
      <c r="F122" s="134" t="s">
        <v>5783</v>
      </c>
      <c r="G122" s="135" t="s">
        <v>868</v>
      </c>
      <c r="H122" s="136">
        <v>2</v>
      </c>
      <c r="I122" s="137"/>
      <c r="J122" s="138">
        <f t="shared" si="0"/>
        <v>0</v>
      </c>
      <c r="K122" s="134" t="s">
        <v>19</v>
      </c>
      <c r="L122" s="33"/>
      <c r="M122" s="139" t="s">
        <v>19</v>
      </c>
      <c r="N122" s="140" t="s">
        <v>45</v>
      </c>
      <c r="P122" s="141">
        <f t="shared" si="1"/>
        <v>0</v>
      </c>
      <c r="Q122" s="141">
        <v>0</v>
      </c>
      <c r="R122" s="141">
        <f t="shared" si="2"/>
        <v>0</v>
      </c>
      <c r="S122" s="141">
        <v>0</v>
      </c>
      <c r="T122" s="142">
        <f t="shared" si="3"/>
        <v>0</v>
      </c>
      <c r="AR122" s="143" t="s">
        <v>217</v>
      </c>
      <c r="AT122" s="143" t="s">
        <v>212</v>
      </c>
      <c r="AU122" s="143" t="s">
        <v>81</v>
      </c>
      <c r="AY122" s="18" t="s">
        <v>210</v>
      </c>
      <c r="BE122" s="144">
        <f t="shared" si="4"/>
        <v>0</v>
      </c>
      <c r="BF122" s="144">
        <f t="shared" si="5"/>
        <v>0</v>
      </c>
      <c r="BG122" s="144">
        <f t="shared" si="6"/>
        <v>0</v>
      </c>
      <c r="BH122" s="144">
        <f t="shared" si="7"/>
        <v>0</v>
      </c>
      <c r="BI122" s="144">
        <f t="shared" si="8"/>
        <v>0</v>
      </c>
      <c r="BJ122" s="18" t="s">
        <v>81</v>
      </c>
      <c r="BK122" s="144">
        <f t="shared" si="9"/>
        <v>0</v>
      </c>
      <c r="BL122" s="18" t="s">
        <v>217</v>
      </c>
      <c r="BM122" s="143" t="s">
        <v>5784</v>
      </c>
    </row>
    <row r="123" spans="2:65" s="1" customFormat="1" ht="16.5" customHeight="1">
      <c r="B123" s="33"/>
      <c r="C123" s="132" t="s">
        <v>374</v>
      </c>
      <c r="D123" s="132" t="s">
        <v>212</v>
      </c>
      <c r="E123" s="133" t="s">
        <v>5785</v>
      </c>
      <c r="F123" s="134" t="s">
        <v>5786</v>
      </c>
      <c r="G123" s="135" t="s">
        <v>868</v>
      </c>
      <c r="H123" s="136">
        <v>2</v>
      </c>
      <c r="I123" s="137"/>
      <c r="J123" s="138">
        <f t="shared" si="0"/>
        <v>0</v>
      </c>
      <c r="K123" s="134" t="s">
        <v>19</v>
      </c>
      <c r="L123" s="33"/>
      <c r="M123" s="139" t="s">
        <v>19</v>
      </c>
      <c r="N123" s="140" t="s">
        <v>45</v>
      </c>
      <c r="P123" s="141">
        <f t="shared" si="1"/>
        <v>0</v>
      </c>
      <c r="Q123" s="141">
        <v>0</v>
      </c>
      <c r="R123" s="141">
        <f t="shared" si="2"/>
        <v>0</v>
      </c>
      <c r="S123" s="141">
        <v>0</v>
      </c>
      <c r="T123" s="142">
        <f t="shared" si="3"/>
        <v>0</v>
      </c>
      <c r="AR123" s="143" t="s">
        <v>217</v>
      </c>
      <c r="AT123" s="143" t="s">
        <v>212</v>
      </c>
      <c r="AU123" s="143" t="s">
        <v>81</v>
      </c>
      <c r="AY123" s="18" t="s">
        <v>210</v>
      </c>
      <c r="BE123" s="144">
        <f t="shared" si="4"/>
        <v>0</v>
      </c>
      <c r="BF123" s="144">
        <f t="shared" si="5"/>
        <v>0</v>
      </c>
      <c r="BG123" s="144">
        <f t="shared" si="6"/>
        <v>0</v>
      </c>
      <c r="BH123" s="144">
        <f t="shared" si="7"/>
        <v>0</v>
      </c>
      <c r="BI123" s="144">
        <f t="shared" si="8"/>
        <v>0</v>
      </c>
      <c r="BJ123" s="18" t="s">
        <v>81</v>
      </c>
      <c r="BK123" s="144">
        <f t="shared" si="9"/>
        <v>0</v>
      </c>
      <c r="BL123" s="18" t="s">
        <v>217</v>
      </c>
      <c r="BM123" s="143" t="s">
        <v>5787</v>
      </c>
    </row>
    <row r="124" spans="2:65" s="1" customFormat="1" ht="16.5" customHeight="1">
      <c r="B124" s="33"/>
      <c r="C124" s="132" t="s">
        <v>386</v>
      </c>
      <c r="D124" s="132" t="s">
        <v>212</v>
      </c>
      <c r="E124" s="133" t="s">
        <v>5788</v>
      </c>
      <c r="F124" s="134" t="s">
        <v>5789</v>
      </c>
      <c r="G124" s="135" t="s">
        <v>868</v>
      </c>
      <c r="H124" s="136">
        <v>6</v>
      </c>
      <c r="I124" s="137"/>
      <c r="J124" s="138">
        <f t="shared" si="0"/>
        <v>0</v>
      </c>
      <c r="K124" s="134" t="s">
        <v>19</v>
      </c>
      <c r="L124" s="33"/>
      <c r="M124" s="139" t="s">
        <v>19</v>
      </c>
      <c r="N124" s="140" t="s">
        <v>45</v>
      </c>
      <c r="P124" s="141">
        <f t="shared" si="1"/>
        <v>0</v>
      </c>
      <c r="Q124" s="141">
        <v>0</v>
      </c>
      <c r="R124" s="141">
        <f t="shared" si="2"/>
        <v>0</v>
      </c>
      <c r="S124" s="141">
        <v>0</v>
      </c>
      <c r="T124" s="142">
        <f t="shared" si="3"/>
        <v>0</v>
      </c>
      <c r="AR124" s="143" t="s">
        <v>217</v>
      </c>
      <c r="AT124" s="143" t="s">
        <v>212</v>
      </c>
      <c r="AU124" s="143" t="s">
        <v>81</v>
      </c>
      <c r="AY124" s="18" t="s">
        <v>210</v>
      </c>
      <c r="BE124" s="144">
        <f t="shared" si="4"/>
        <v>0</v>
      </c>
      <c r="BF124" s="144">
        <f t="shared" si="5"/>
        <v>0</v>
      </c>
      <c r="BG124" s="144">
        <f t="shared" si="6"/>
        <v>0</v>
      </c>
      <c r="BH124" s="144">
        <f t="shared" si="7"/>
        <v>0</v>
      </c>
      <c r="BI124" s="144">
        <f t="shared" si="8"/>
        <v>0</v>
      </c>
      <c r="BJ124" s="18" t="s">
        <v>81</v>
      </c>
      <c r="BK124" s="144">
        <f t="shared" si="9"/>
        <v>0</v>
      </c>
      <c r="BL124" s="18" t="s">
        <v>217</v>
      </c>
      <c r="BM124" s="143" t="s">
        <v>5790</v>
      </c>
    </row>
    <row r="125" spans="2:65" s="1" customFormat="1" ht="16.5" customHeight="1">
      <c r="B125" s="33"/>
      <c r="C125" s="132" t="s">
        <v>399</v>
      </c>
      <c r="D125" s="132" t="s">
        <v>212</v>
      </c>
      <c r="E125" s="133" t="s">
        <v>5791</v>
      </c>
      <c r="F125" s="134" t="s">
        <v>5792</v>
      </c>
      <c r="G125" s="135" t="s">
        <v>868</v>
      </c>
      <c r="H125" s="136">
        <v>6</v>
      </c>
      <c r="I125" s="137"/>
      <c r="J125" s="138">
        <f t="shared" si="0"/>
        <v>0</v>
      </c>
      <c r="K125" s="134" t="s">
        <v>19</v>
      </c>
      <c r="L125" s="33"/>
      <c r="M125" s="139" t="s">
        <v>19</v>
      </c>
      <c r="N125" s="140" t="s">
        <v>45</v>
      </c>
      <c r="P125" s="141">
        <f t="shared" si="1"/>
        <v>0</v>
      </c>
      <c r="Q125" s="141">
        <v>0</v>
      </c>
      <c r="R125" s="141">
        <f t="shared" si="2"/>
        <v>0</v>
      </c>
      <c r="S125" s="141">
        <v>0</v>
      </c>
      <c r="T125" s="142">
        <f t="shared" si="3"/>
        <v>0</v>
      </c>
      <c r="AR125" s="143" t="s">
        <v>217</v>
      </c>
      <c r="AT125" s="143" t="s">
        <v>212</v>
      </c>
      <c r="AU125" s="143" t="s">
        <v>81</v>
      </c>
      <c r="AY125" s="18" t="s">
        <v>210</v>
      </c>
      <c r="BE125" s="144">
        <f t="shared" si="4"/>
        <v>0</v>
      </c>
      <c r="BF125" s="144">
        <f t="shared" si="5"/>
        <v>0</v>
      </c>
      <c r="BG125" s="144">
        <f t="shared" si="6"/>
        <v>0</v>
      </c>
      <c r="BH125" s="144">
        <f t="shared" si="7"/>
        <v>0</v>
      </c>
      <c r="BI125" s="144">
        <f t="shared" si="8"/>
        <v>0</v>
      </c>
      <c r="BJ125" s="18" t="s">
        <v>81</v>
      </c>
      <c r="BK125" s="144">
        <f t="shared" si="9"/>
        <v>0</v>
      </c>
      <c r="BL125" s="18" t="s">
        <v>217</v>
      </c>
      <c r="BM125" s="143" t="s">
        <v>5793</v>
      </c>
    </row>
    <row r="126" spans="2:65" s="1" customFormat="1" ht="16.5" customHeight="1">
      <c r="B126" s="33"/>
      <c r="C126" s="132" t="s">
        <v>406</v>
      </c>
      <c r="D126" s="132" t="s">
        <v>212</v>
      </c>
      <c r="E126" s="133" t="s">
        <v>5794</v>
      </c>
      <c r="F126" s="134" t="s">
        <v>5795</v>
      </c>
      <c r="G126" s="135" t="s">
        <v>868</v>
      </c>
      <c r="H126" s="136">
        <v>24</v>
      </c>
      <c r="I126" s="137"/>
      <c r="J126" s="138">
        <f t="shared" si="0"/>
        <v>0</v>
      </c>
      <c r="K126" s="134" t="s">
        <v>19</v>
      </c>
      <c r="L126" s="33"/>
      <c r="M126" s="139" t="s">
        <v>19</v>
      </c>
      <c r="N126" s="140" t="s">
        <v>45</v>
      </c>
      <c r="P126" s="141">
        <f t="shared" si="1"/>
        <v>0</v>
      </c>
      <c r="Q126" s="141">
        <v>0</v>
      </c>
      <c r="R126" s="141">
        <f t="shared" si="2"/>
        <v>0</v>
      </c>
      <c r="S126" s="141">
        <v>0</v>
      </c>
      <c r="T126" s="142">
        <f t="shared" si="3"/>
        <v>0</v>
      </c>
      <c r="AR126" s="143" t="s">
        <v>217</v>
      </c>
      <c r="AT126" s="143" t="s">
        <v>212</v>
      </c>
      <c r="AU126" s="143" t="s">
        <v>81</v>
      </c>
      <c r="AY126" s="18" t="s">
        <v>210</v>
      </c>
      <c r="BE126" s="144">
        <f t="shared" si="4"/>
        <v>0</v>
      </c>
      <c r="BF126" s="144">
        <f t="shared" si="5"/>
        <v>0</v>
      </c>
      <c r="BG126" s="144">
        <f t="shared" si="6"/>
        <v>0</v>
      </c>
      <c r="BH126" s="144">
        <f t="shared" si="7"/>
        <v>0</v>
      </c>
      <c r="BI126" s="144">
        <f t="shared" si="8"/>
        <v>0</v>
      </c>
      <c r="BJ126" s="18" t="s">
        <v>81</v>
      </c>
      <c r="BK126" s="144">
        <f t="shared" si="9"/>
        <v>0</v>
      </c>
      <c r="BL126" s="18" t="s">
        <v>217</v>
      </c>
      <c r="BM126" s="143" t="s">
        <v>5796</v>
      </c>
    </row>
    <row r="127" spans="2:65" s="1" customFormat="1" ht="16.5" customHeight="1">
      <c r="B127" s="33"/>
      <c r="C127" s="132" t="s">
        <v>7</v>
      </c>
      <c r="D127" s="132" t="s">
        <v>212</v>
      </c>
      <c r="E127" s="133" t="s">
        <v>5797</v>
      </c>
      <c r="F127" s="134" t="s">
        <v>5798</v>
      </c>
      <c r="G127" s="135" t="s">
        <v>417</v>
      </c>
      <c r="H127" s="136">
        <v>10</v>
      </c>
      <c r="I127" s="137"/>
      <c r="J127" s="138">
        <f t="shared" si="0"/>
        <v>0</v>
      </c>
      <c r="K127" s="134" t="s">
        <v>19</v>
      </c>
      <c r="L127" s="33"/>
      <c r="M127" s="139" t="s">
        <v>19</v>
      </c>
      <c r="N127" s="140" t="s">
        <v>45</v>
      </c>
      <c r="P127" s="141">
        <f t="shared" si="1"/>
        <v>0</v>
      </c>
      <c r="Q127" s="141">
        <v>0</v>
      </c>
      <c r="R127" s="141">
        <f t="shared" si="2"/>
        <v>0</v>
      </c>
      <c r="S127" s="141">
        <v>0</v>
      </c>
      <c r="T127" s="142">
        <f t="shared" si="3"/>
        <v>0</v>
      </c>
      <c r="AR127" s="143" t="s">
        <v>217</v>
      </c>
      <c r="AT127" s="143" t="s">
        <v>212</v>
      </c>
      <c r="AU127" s="143" t="s">
        <v>81</v>
      </c>
      <c r="AY127" s="18" t="s">
        <v>210</v>
      </c>
      <c r="BE127" s="144">
        <f t="shared" si="4"/>
        <v>0</v>
      </c>
      <c r="BF127" s="144">
        <f t="shared" si="5"/>
        <v>0</v>
      </c>
      <c r="BG127" s="144">
        <f t="shared" si="6"/>
        <v>0</v>
      </c>
      <c r="BH127" s="144">
        <f t="shared" si="7"/>
        <v>0</v>
      </c>
      <c r="BI127" s="144">
        <f t="shared" si="8"/>
        <v>0</v>
      </c>
      <c r="BJ127" s="18" t="s">
        <v>81</v>
      </c>
      <c r="BK127" s="144">
        <f t="shared" si="9"/>
        <v>0</v>
      </c>
      <c r="BL127" s="18" t="s">
        <v>217</v>
      </c>
      <c r="BM127" s="143" t="s">
        <v>5799</v>
      </c>
    </row>
    <row r="128" spans="2:65" s="1" customFormat="1" ht="16.5" customHeight="1">
      <c r="B128" s="33"/>
      <c r="C128" s="132" t="s">
        <v>423</v>
      </c>
      <c r="D128" s="132" t="s">
        <v>212</v>
      </c>
      <c r="E128" s="133" t="s">
        <v>5800</v>
      </c>
      <c r="F128" s="134" t="s">
        <v>5801</v>
      </c>
      <c r="G128" s="135" t="s">
        <v>215</v>
      </c>
      <c r="H128" s="136">
        <v>1.648</v>
      </c>
      <c r="I128" s="137"/>
      <c r="J128" s="138">
        <f t="shared" si="0"/>
        <v>0</v>
      </c>
      <c r="K128" s="134" t="s">
        <v>19</v>
      </c>
      <c r="L128" s="33"/>
      <c r="M128" s="139" t="s">
        <v>19</v>
      </c>
      <c r="N128" s="140" t="s">
        <v>45</v>
      </c>
      <c r="P128" s="141">
        <f t="shared" si="1"/>
        <v>0</v>
      </c>
      <c r="Q128" s="141">
        <v>0</v>
      </c>
      <c r="R128" s="141">
        <f t="shared" si="2"/>
        <v>0</v>
      </c>
      <c r="S128" s="141">
        <v>0</v>
      </c>
      <c r="T128" s="142">
        <f t="shared" si="3"/>
        <v>0</v>
      </c>
      <c r="AR128" s="143" t="s">
        <v>217</v>
      </c>
      <c r="AT128" s="143" t="s">
        <v>212</v>
      </c>
      <c r="AU128" s="143" t="s">
        <v>81</v>
      </c>
      <c r="AY128" s="18" t="s">
        <v>210</v>
      </c>
      <c r="BE128" s="144">
        <f t="shared" si="4"/>
        <v>0</v>
      </c>
      <c r="BF128" s="144">
        <f t="shared" si="5"/>
        <v>0</v>
      </c>
      <c r="BG128" s="144">
        <f t="shared" si="6"/>
        <v>0</v>
      </c>
      <c r="BH128" s="144">
        <f t="shared" si="7"/>
        <v>0</v>
      </c>
      <c r="BI128" s="144">
        <f t="shared" si="8"/>
        <v>0</v>
      </c>
      <c r="BJ128" s="18" t="s">
        <v>81</v>
      </c>
      <c r="BK128" s="144">
        <f t="shared" si="9"/>
        <v>0</v>
      </c>
      <c r="BL128" s="18" t="s">
        <v>217</v>
      </c>
      <c r="BM128" s="143" t="s">
        <v>5802</v>
      </c>
    </row>
    <row r="129" spans="2:65" s="1" customFormat="1" ht="16.5" customHeight="1">
      <c r="B129" s="33"/>
      <c r="C129" s="132" t="s">
        <v>428</v>
      </c>
      <c r="D129" s="132" t="s">
        <v>212</v>
      </c>
      <c r="E129" s="133" t="s">
        <v>5803</v>
      </c>
      <c r="F129" s="134" t="s">
        <v>5804</v>
      </c>
      <c r="G129" s="135" t="s">
        <v>270</v>
      </c>
      <c r="H129" s="136">
        <v>3.5</v>
      </c>
      <c r="I129" s="137"/>
      <c r="J129" s="138">
        <f t="shared" si="0"/>
        <v>0</v>
      </c>
      <c r="K129" s="134" t="s">
        <v>19</v>
      </c>
      <c r="L129" s="33"/>
      <c r="M129" s="139" t="s">
        <v>19</v>
      </c>
      <c r="N129" s="140" t="s">
        <v>45</v>
      </c>
      <c r="P129" s="141">
        <f t="shared" si="1"/>
        <v>0</v>
      </c>
      <c r="Q129" s="141">
        <v>0</v>
      </c>
      <c r="R129" s="141">
        <f t="shared" si="2"/>
        <v>0</v>
      </c>
      <c r="S129" s="141">
        <v>0</v>
      </c>
      <c r="T129" s="142">
        <f t="shared" si="3"/>
        <v>0</v>
      </c>
      <c r="AR129" s="143" t="s">
        <v>217</v>
      </c>
      <c r="AT129" s="143" t="s">
        <v>212</v>
      </c>
      <c r="AU129" s="143" t="s">
        <v>81</v>
      </c>
      <c r="AY129" s="18" t="s">
        <v>210</v>
      </c>
      <c r="BE129" s="144">
        <f t="shared" si="4"/>
        <v>0</v>
      </c>
      <c r="BF129" s="144">
        <f t="shared" si="5"/>
        <v>0</v>
      </c>
      <c r="BG129" s="144">
        <f t="shared" si="6"/>
        <v>0</v>
      </c>
      <c r="BH129" s="144">
        <f t="shared" si="7"/>
        <v>0</v>
      </c>
      <c r="BI129" s="144">
        <f t="shared" si="8"/>
        <v>0</v>
      </c>
      <c r="BJ129" s="18" t="s">
        <v>81</v>
      </c>
      <c r="BK129" s="144">
        <f t="shared" si="9"/>
        <v>0</v>
      </c>
      <c r="BL129" s="18" t="s">
        <v>217</v>
      </c>
      <c r="BM129" s="143" t="s">
        <v>5805</v>
      </c>
    </row>
    <row r="130" spans="2:65" s="1" customFormat="1" ht="16.5" customHeight="1">
      <c r="B130" s="33"/>
      <c r="C130" s="132" t="s">
        <v>435</v>
      </c>
      <c r="D130" s="132" t="s">
        <v>212</v>
      </c>
      <c r="E130" s="133" t="s">
        <v>5806</v>
      </c>
      <c r="F130" s="134" t="s">
        <v>5807</v>
      </c>
      <c r="G130" s="135" t="s">
        <v>3598</v>
      </c>
      <c r="H130" s="136">
        <v>0.11</v>
      </c>
      <c r="I130" s="137"/>
      <c r="J130" s="138">
        <f t="shared" si="0"/>
        <v>0</v>
      </c>
      <c r="K130" s="134" t="s">
        <v>19</v>
      </c>
      <c r="L130" s="33"/>
      <c r="M130" s="139" t="s">
        <v>19</v>
      </c>
      <c r="N130" s="140" t="s">
        <v>45</v>
      </c>
      <c r="P130" s="141">
        <f t="shared" si="1"/>
        <v>0</v>
      </c>
      <c r="Q130" s="141">
        <v>0</v>
      </c>
      <c r="R130" s="141">
        <f t="shared" si="2"/>
        <v>0</v>
      </c>
      <c r="S130" s="141">
        <v>0</v>
      </c>
      <c r="T130" s="142">
        <f t="shared" si="3"/>
        <v>0</v>
      </c>
      <c r="AR130" s="143" t="s">
        <v>217</v>
      </c>
      <c r="AT130" s="143" t="s">
        <v>212</v>
      </c>
      <c r="AU130" s="143" t="s">
        <v>81</v>
      </c>
      <c r="AY130" s="18" t="s">
        <v>210</v>
      </c>
      <c r="BE130" s="144">
        <f t="shared" si="4"/>
        <v>0</v>
      </c>
      <c r="BF130" s="144">
        <f t="shared" si="5"/>
        <v>0</v>
      </c>
      <c r="BG130" s="144">
        <f t="shared" si="6"/>
        <v>0</v>
      </c>
      <c r="BH130" s="144">
        <f t="shared" si="7"/>
        <v>0</v>
      </c>
      <c r="BI130" s="144">
        <f t="shared" si="8"/>
        <v>0</v>
      </c>
      <c r="BJ130" s="18" t="s">
        <v>81</v>
      </c>
      <c r="BK130" s="144">
        <f t="shared" si="9"/>
        <v>0</v>
      </c>
      <c r="BL130" s="18" t="s">
        <v>217</v>
      </c>
      <c r="BM130" s="143" t="s">
        <v>5808</v>
      </c>
    </row>
    <row r="131" spans="2:65" s="1" customFormat="1" ht="16.5" customHeight="1">
      <c r="B131" s="33"/>
      <c r="C131" s="132" t="s">
        <v>450</v>
      </c>
      <c r="D131" s="132" t="s">
        <v>212</v>
      </c>
      <c r="E131" s="133" t="s">
        <v>5809</v>
      </c>
      <c r="F131" s="134" t="s">
        <v>5810</v>
      </c>
      <c r="G131" s="135" t="s">
        <v>356</v>
      </c>
      <c r="H131" s="136">
        <v>0.003</v>
      </c>
      <c r="I131" s="137"/>
      <c r="J131" s="138">
        <f t="shared" si="0"/>
        <v>0</v>
      </c>
      <c r="K131" s="134" t="s">
        <v>19</v>
      </c>
      <c r="L131" s="33"/>
      <c r="M131" s="139" t="s">
        <v>19</v>
      </c>
      <c r="N131" s="140" t="s">
        <v>45</v>
      </c>
      <c r="P131" s="141">
        <f t="shared" si="1"/>
        <v>0</v>
      </c>
      <c r="Q131" s="141">
        <v>0</v>
      </c>
      <c r="R131" s="141">
        <f t="shared" si="2"/>
        <v>0</v>
      </c>
      <c r="S131" s="141">
        <v>0</v>
      </c>
      <c r="T131" s="142">
        <f t="shared" si="3"/>
        <v>0</v>
      </c>
      <c r="AR131" s="143" t="s">
        <v>217</v>
      </c>
      <c r="AT131" s="143" t="s">
        <v>212</v>
      </c>
      <c r="AU131" s="143" t="s">
        <v>81</v>
      </c>
      <c r="AY131" s="18" t="s">
        <v>210</v>
      </c>
      <c r="BE131" s="144">
        <f t="shared" si="4"/>
        <v>0</v>
      </c>
      <c r="BF131" s="144">
        <f t="shared" si="5"/>
        <v>0</v>
      </c>
      <c r="BG131" s="144">
        <f t="shared" si="6"/>
        <v>0</v>
      </c>
      <c r="BH131" s="144">
        <f t="shared" si="7"/>
        <v>0</v>
      </c>
      <c r="BI131" s="144">
        <f t="shared" si="8"/>
        <v>0</v>
      </c>
      <c r="BJ131" s="18" t="s">
        <v>81</v>
      </c>
      <c r="BK131" s="144">
        <f t="shared" si="9"/>
        <v>0</v>
      </c>
      <c r="BL131" s="18" t="s">
        <v>217</v>
      </c>
      <c r="BM131" s="143" t="s">
        <v>5811</v>
      </c>
    </row>
    <row r="132" spans="2:65" s="1" customFormat="1" ht="16.5" customHeight="1">
      <c r="B132" s="33"/>
      <c r="C132" s="132" t="s">
        <v>456</v>
      </c>
      <c r="D132" s="132" t="s">
        <v>212</v>
      </c>
      <c r="E132" s="133" t="s">
        <v>5812</v>
      </c>
      <c r="F132" s="134" t="s">
        <v>5813</v>
      </c>
      <c r="G132" s="135" t="s">
        <v>868</v>
      </c>
      <c r="H132" s="136">
        <v>1</v>
      </c>
      <c r="I132" s="137"/>
      <c r="J132" s="138">
        <f t="shared" si="0"/>
        <v>0</v>
      </c>
      <c r="K132" s="134" t="s">
        <v>19</v>
      </c>
      <c r="L132" s="33"/>
      <c r="M132" s="139" t="s">
        <v>19</v>
      </c>
      <c r="N132" s="140" t="s">
        <v>45</v>
      </c>
      <c r="P132" s="141">
        <f t="shared" si="1"/>
        <v>0</v>
      </c>
      <c r="Q132" s="141">
        <v>0</v>
      </c>
      <c r="R132" s="141">
        <f t="shared" si="2"/>
        <v>0</v>
      </c>
      <c r="S132" s="141">
        <v>0</v>
      </c>
      <c r="T132" s="142">
        <f t="shared" si="3"/>
        <v>0</v>
      </c>
      <c r="AR132" s="143" t="s">
        <v>217</v>
      </c>
      <c r="AT132" s="143" t="s">
        <v>212</v>
      </c>
      <c r="AU132" s="143" t="s">
        <v>81</v>
      </c>
      <c r="AY132" s="18" t="s">
        <v>210</v>
      </c>
      <c r="BE132" s="144">
        <f t="shared" si="4"/>
        <v>0</v>
      </c>
      <c r="BF132" s="144">
        <f t="shared" si="5"/>
        <v>0</v>
      </c>
      <c r="BG132" s="144">
        <f t="shared" si="6"/>
        <v>0</v>
      </c>
      <c r="BH132" s="144">
        <f t="shared" si="7"/>
        <v>0</v>
      </c>
      <c r="BI132" s="144">
        <f t="shared" si="8"/>
        <v>0</v>
      </c>
      <c r="BJ132" s="18" t="s">
        <v>81</v>
      </c>
      <c r="BK132" s="144">
        <f t="shared" si="9"/>
        <v>0</v>
      </c>
      <c r="BL132" s="18" t="s">
        <v>217</v>
      </c>
      <c r="BM132" s="143" t="s">
        <v>5814</v>
      </c>
    </row>
    <row r="133" spans="2:65" s="1" customFormat="1" ht="16.5" customHeight="1">
      <c r="B133" s="33"/>
      <c r="C133" s="132" t="s">
        <v>467</v>
      </c>
      <c r="D133" s="132" t="s">
        <v>212</v>
      </c>
      <c r="E133" s="133" t="s">
        <v>5815</v>
      </c>
      <c r="F133" s="134" t="s">
        <v>5816</v>
      </c>
      <c r="G133" s="135" t="s">
        <v>868</v>
      </c>
      <c r="H133" s="136">
        <v>1</v>
      </c>
      <c r="I133" s="137"/>
      <c r="J133" s="138">
        <f t="shared" si="0"/>
        <v>0</v>
      </c>
      <c r="K133" s="134" t="s">
        <v>19</v>
      </c>
      <c r="L133" s="33"/>
      <c r="M133" s="139" t="s">
        <v>19</v>
      </c>
      <c r="N133" s="140" t="s">
        <v>45</v>
      </c>
      <c r="P133" s="141">
        <f t="shared" si="1"/>
        <v>0</v>
      </c>
      <c r="Q133" s="141">
        <v>0</v>
      </c>
      <c r="R133" s="141">
        <f t="shared" si="2"/>
        <v>0</v>
      </c>
      <c r="S133" s="141">
        <v>0</v>
      </c>
      <c r="T133" s="142">
        <f t="shared" si="3"/>
        <v>0</v>
      </c>
      <c r="AR133" s="143" t="s">
        <v>217</v>
      </c>
      <c r="AT133" s="143" t="s">
        <v>212</v>
      </c>
      <c r="AU133" s="143" t="s">
        <v>81</v>
      </c>
      <c r="AY133" s="18" t="s">
        <v>210</v>
      </c>
      <c r="BE133" s="144">
        <f t="shared" si="4"/>
        <v>0</v>
      </c>
      <c r="BF133" s="144">
        <f t="shared" si="5"/>
        <v>0</v>
      </c>
      <c r="BG133" s="144">
        <f t="shared" si="6"/>
        <v>0</v>
      </c>
      <c r="BH133" s="144">
        <f t="shared" si="7"/>
        <v>0</v>
      </c>
      <c r="BI133" s="144">
        <f t="shared" si="8"/>
        <v>0</v>
      </c>
      <c r="BJ133" s="18" t="s">
        <v>81</v>
      </c>
      <c r="BK133" s="144">
        <f t="shared" si="9"/>
        <v>0</v>
      </c>
      <c r="BL133" s="18" t="s">
        <v>217</v>
      </c>
      <c r="BM133" s="143" t="s">
        <v>5817</v>
      </c>
    </row>
    <row r="134" spans="2:65" s="1" customFormat="1" ht="16.5" customHeight="1">
      <c r="B134" s="33"/>
      <c r="C134" s="132" t="s">
        <v>474</v>
      </c>
      <c r="D134" s="132" t="s">
        <v>212</v>
      </c>
      <c r="E134" s="133" t="s">
        <v>5818</v>
      </c>
      <c r="F134" s="134" t="s">
        <v>5819</v>
      </c>
      <c r="G134" s="135" t="s">
        <v>868</v>
      </c>
      <c r="H134" s="136">
        <v>1</v>
      </c>
      <c r="I134" s="137"/>
      <c r="J134" s="138">
        <f t="shared" si="0"/>
        <v>0</v>
      </c>
      <c r="K134" s="134" t="s">
        <v>19</v>
      </c>
      <c r="L134" s="33"/>
      <c r="M134" s="139" t="s">
        <v>19</v>
      </c>
      <c r="N134" s="140" t="s">
        <v>45</v>
      </c>
      <c r="P134" s="141">
        <f t="shared" si="1"/>
        <v>0</v>
      </c>
      <c r="Q134" s="141">
        <v>0</v>
      </c>
      <c r="R134" s="141">
        <f t="shared" si="2"/>
        <v>0</v>
      </c>
      <c r="S134" s="141">
        <v>0</v>
      </c>
      <c r="T134" s="142">
        <f t="shared" si="3"/>
        <v>0</v>
      </c>
      <c r="AR134" s="143" t="s">
        <v>217</v>
      </c>
      <c r="AT134" s="143" t="s">
        <v>212</v>
      </c>
      <c r="AU134" s="143" t="s">
        <v>81</v>
      </c>
      <c r="AY134" s="18" t="s">
        <v>210</v>
      </c>
      <c r="BE134" s="144">
        <f t="shared" si="4"/>
        <v>0</v>
      </c>
      <c r="BF134" s="144">
        <f t="shared" si="5"/>
        <v>0</v>
      </c>
      <c r="BG134" s="144">
        <f t="shared" si="6"/>
        <v>0</v>
      </c>
      <c r="BH134" s="144">
        <f t="shared" si="7"/>
        <v>0</v>
      </c>
      <c r="BI134" s="144">
        <f t="shared" si="8"/>
        <v>0</v>
      </c>
      <c r="BJ134" s="18" t="s">
        <v>81</v>
      </c>
      <c r="BK134" s="144">
        <f t="shared" si="9"/>
        <v>0</v>
      </c>
      <c r="BL134" s="18" t="s">
        <v>217</v>
      </c>
      <c r="BM134" s="143" t="s">
        <v>5820</v>
      </c>
    </row>
    <row r="135" spans="2:65" s="1" customFormat="1" ht="16.5" customHeight="1">
      <c r="B135" s="33"/>
      <c r="C135" s="132" t="s">
        <v>481</v>
      </c>
      <c r="D135" s="132" t="s">
        <v>212</v>
      </c>
      <c r="E135" s="133" t="s">
        <v>5821</v>
      </c>
      <c r="F135" s="134" t="s">
        <v>5816</v>
      </c>
      <c r="G135" s="135" t="s">
        <v>868</v>
      </c>
      <c r="H135" s="136">
        <v>1</v>
      </c>
      <c r="I135" s="137"/>
      <c r="J135" s="138">
        <f t="shared" si="0"/>
        <v>0</v>
      </c>
      <c r="K135" s="134" t="s">
        <v>19</v>
      </c>
      <c r="L135" s="33"/>
      <c r="M135" s="139" t="s">
        <v>19</v>
      </c>
      <c r="N135" s="140" t="s">
        <v>45</v>
      </c>
      <c r="P135" s="141">
        <f t="shared" si="1"/>
        <v>0</v>
      </c>
      <c r="Q135" s="141">
        <v>0</v>
      </c>
      <c r="R135" s="141">
        <f t="shared" si="2"/>
        <v>0</v>
      </c>
      <c r="S135" s="141">
        <v>0</v>
      </c>
      <c r="T135" s="142">
        <f t="shared" si="3"/>
        <v>0</v>
      </c>
      <c r="AR135" s="143" t="s">
        <v>217</v>
      </c>
      <c r="AT135" s="143" t="s">
        <v>212</v>
      </c>
      <c r="AU135" s="143" t="s">
        <v>81</v>
      </c>
      <c r="AY135" s="18" t="s">
        <v>210</v>
      </c>
      <c r="BE135" s="144">
        <f t="shared" si="4"/>
        <v>0</v>
      </c>
      <c r="BF135" s="144">
        <f t="shared" si="5"/>
        <v>0</v>
      </c>
      <c r="BG135" s="144">
        <f t="shared" si="6"/>
        <v>0</v>
      </c>
      <c r="BH135" s="144">
        <f t="shared" si="7"/>
        <v>0</v>
      </c>
      <c r="BI135" s="144">
        <f t="shared" si="8"/>
        <v>0</v>
      </c>
      <c r="BJ135" s="18" t="s">
        <v>81</v>
      </c>
      <c r="BK135" s="144">
        <f t="shared" si="9"/>
        <v>0</v>
      </c>
      <c r="BL135" s="18" t="s">
        <v>217</v>
      </c>
      <c r="BM135" s="143" t="s">
        <v>5822</v>
      </c>
    </row>
    <row r="136" spans="2:65" s="1" customFormat="1" ht="16.5" customHeight="1">
      <c r="B136" s="33"/>
      <c r="C136" s="132" t="s">
        <v>487</v>
      </c>
      <c r="D136" s="132" t="s">
        <v>212</v>
      </c>
      <c r="E136" s="133" t="s">
        <v>5823</v>
      </c>
      <c r="F136" s="134" t="s">
        <v>5824</v>
      </c>
      <c r="G136" s="135" t="s">
        <v>356</v>
      </c>
      <c r="H136" s="136">
        <v>0.2</v>
      </c>
      <c r="I136" s="137"/>
      <c r="J136" s="138">
        <f t="shared" si="0"/>
        <v>0</v>
      </c>
      <c r="K136" s="134" t="s">
        <v>19</v>
      </c>
      <c r="L136" s="33"/>
      <c r="M136" s="139" t="s">
        <v>19</v>
      </c>
      <c r="N136" s="140" t="s">
        <v>45</v>
      </c>
      <c r="P136" s="141">
        <f t="shared" si="1"/>
        <v>0</v>
      </c>
      <c r="Q136" s="141">
        <v>0</v>
      </c>
      <c r="R136" s="141">
        <f t="shared" si="2"/>
        <v>0</v>
      </c>
      <c r="S136" s="141">
        <v>0</v>
      </c>
      <c r="T136" s="142">
        <f t="shared" si="3"/>
        <v>0</v>
      </c>
      <c r="AR136" s="143" t="s">
        <v>217</v>
      </c>
      <c r="AT136" s="143" t="s">
        <v>212</v>
      </c>
      <c r="AU136" s="143" t="s">
        <v>81</v>
      </c>
      <c r="AY136" s="18" t="s">
        <v>210</v>
      </c>
      <c r="BE136" s="144">
        <f t="shared" si="4"/>
        <v>0</v>
      </c>
      <c r="BF136" s="144">
        <f t="shared" si="5"/>
        <v>0</v>
      </c>
      <c r="BG136" s="144">
        <f t="shared" si="6"/>
        <v>0</v>
      </c>
      <c r="BH136" s="144">
        <f t="shared" si="7"/>
        <v>0</v>
      </c>
      <c r="BI136" s="144">
        <f t="shared" si="8"/>
        <v>0</v>
      </c>
      <c r="BJ136" s="18" t="s">
        <v>81</v>
      </c>
      <c r="BK136" s="144">
        <f t="shared" si="9"/>
        <v>0</v>
      </c>
      <c r="BL136" s="18" t="s">
        <v>217</v>
      </c>
      <c r="BM136" s="143" t="s">
        <v>5825</v>
      </c>
    </row>
    <row r="137" spans="2:63" s="11" customFormat="1" ht="25.9" customHeight="1">
      <c r="B137" s="120"/>
      <c r="D137" s="121" t="s">
        <v>73</v>
      </c>
      <c r="E137" s="122" t="s">
        <v>3610</v>
      </c>
      <c r="F137" s="122" t="s">
        <v>5826</v>
      </c>
      <c r="I137" s="123"/>
      <c r="J137" s="124">
        <f>BK137</f>
        <v>0</v>
      </c>
      <c r="L137" s="120"/>
      <c r="M137" s="125"/>
      <c r="P137" s="126">
        <f>SUM(P138:P165)</f>
        <v>0</v>
      </c>
      <c r="R137" s="126">
        <f>SUM(R138:R165)</f>
        <v>0</v>
      </c>
      <c r="T137" s="127">
        <f>SUM(T138:T165)</f>
        <v>0</v>
      </c>
      <c r="AR137" s="121" t="s">
        <v>81</v>
      </c>
      <c r="AT137" s="128" t="s">
        <v>73</v>
      </c>
      <c r="AU137" s="128" t="s">
        <v>74</v>
      </c>
      <c r="AY137" s="121" t="s">
        <v>210</v>
      </c>
      <c r="BK137" s="129">
        <f>SUM(BK138:BK165)</f>
        <v>0</v>
      </c>
    </row>
    <row r="138" spans="2:65" s="1" customFormat="1" ht="16.5" customHeight="1">
      <c r="B138" s="33"/>
      <c r="C138" s="132" t="s">
        <v>492</v>
      </c>
      <c r="D138" s="132" t="s">
        <v>212</v>
      </c>
      <c r="E138" s="133" t="s">
        <v>5827</v>
      </c>
      <c r="F138" s="134" t="s">
        <v>5828</v>
      </c>
      <c r="G138" s="135" t="s">
        <v>3838</v>
      </c>
      <c r="H138" s="136">
        <v>5</v>
      </c>
      <c r="I138" s="137"/>
      <c r="J138" s="138">
        <f aca="true" t="shared" si="10" ref="J138:J144">ROUND(I138*H138,2)</f>
        <v>0</v>
      </c>
      <c r="K138" s="134" t="s">
        <v>19</v>
      </c>
      <c r="L138" s="33"/>
      <c r="M138" s="139" t="s">
        <v>19</v>
      </c>
      <c r="N138" s="140" t="s">
        <v>45</v>
      </c>
      <c r="P138" s="141">
        <f aca="true" t="shared" si="11" ref="P138:P144">O138*H138</f>
        <v>0</v>
      </c>
      <c r="Q138" s="141">
        <v>0</v>
      </c>
      <c r="R138" s="141">
        <f aca="true" t="shared" si="12" ref="R138:R144">Q138*H138</f>
        <v>0</v>
      </c>
      <c r="S138" s="141">
        <v>0</v>
      </c>
      <c r="T138" s="142">
        <f aca="true" t="shared" si="13" ref="T138:T144">S138*H138</f>
        <v>0</v>
      </c>
      <c r="AR138" s="143" t="s">
        <v>217</v>
      </c>
      <c r="AT138" s="143" t="s">
        <v>212</v>
      </c>
      <c r="AU138" s="143" t="s">
        <v>81</v>
      </c>
      <c r="AY138" s="18" t="s">
        <v>210</v>
      </c>
      <c r="BE138" s="144">
        <f aca="true" t="shared" si="14" ref="BE138:BE144">IF(N138="základní",J138,0)</f>
        <v>0</v>
      </c>
      <c r="BF138" s="144">
        <f aca="true" t="shared" si="15" ref="BF138:BF144">IF(N138="snížená",J138,0)</f>
        <v>0</v>
      </c>
      <c r="BG138" s="144">
        <f aca="true" t="shared" si="16" ref="BG138:BG144">IF(N138="zákl. přenesená",J138,0)</f>
        <v>0</v>
      </c>
      <c r="BH138" s="144">
        <f aca="true" t="shared" si="17" ref="BH138:BH144">IF(N138="sníž. přenesená",J138,0)</f>
        <v>0</v>
      </c>
      <c r="BI138" s="144">
        <f aca="true" t="shared" si="18" ref="BI138:BI144">IF(N138="nulová",J138,0)</f>
        <v>0</v>
      </c>
      <c r="BJ138" s="18" t="s">
        <v>81</v>
      </c>
      <c r="BK138" s="144">
        <f aca="true" t="shared" si="19" ref="BK138:BK144">ROUND(I138*H138,2)</f>
        <v>0</v>
      </c>
      <c r="BL138" s="18" t="s">
        <v>217</v>
      </c>
      <c r="BM138" s="143" t="s">
        <v>5829</v>
      </c>
    </row>
    <row r="139" spans="2:65" s="1" customFormat="1" ht="16.5" customHeight="1">
      <c r="B139" s="33"/>
      <c r="C139" s="132" t="s">
        <v>498</v>
      </c>
      <c r="D139" s="132" t="s">
        <v>212</v>
      </c>
      <c r="E139" s="133" t="s">
        <v>5830</v>
      </c>
      <c r="F139" s="134" t="s">
        <v>5831</v>
      </c>
      <c r="G139" s="135" t="s">
        <v>3838</v>
      </c>
      <c r="H139" s="136">
        <v>8</v>
      </c>
      <c r="I139" s="137"/>
      <c r="J139" s="138">
        <f t="shared" si="10"/>
        <v>0</v>
      </c>
      <c r="K139" s="134" t="s">
        <v>19</v>
      </c>
      <c r="L139" s="33"/>
      <c r="M139" s="139" t="s">
        <v>19</v>
      </c>
      <c r="N139" s="140" t="s">
        <v>45</v>
      </c>
      <c r="P139" s="141">
        <f t="shared" si="11"/>
        <v>0</v>
      </c>
      <c r="Q139" s="141">
        <v>0</v>
      </c>
      <c r="R139" s="141">
        <f t="shared" si="12"/>
        <v>0</v>
      </c>
      <c r="S139" s="141">
        <v>0</v>
      </c>
      <c r="T139" s="142">
        <f t="shared" si="13"/>
        <v>0</v>
      </c>
      <c r="AR139" s="143" t="s">
        <v>217</v>
      </c>
      <c r="AT139" s="143" t="s">
        <v>212</v>
      </c>
      <c r="AU139" s="143" t="s">
        <v>81</v>
      </c>
      <c r="AY139" s="18" t="s">
        <v>210</v>
      </c>
      <c r="BE139" s="144">
        <f t="shared" si="14"/>
        <v>0</v>
      </c>
      <c r="BF139" s="144">
        <f t="shared" si="15"/>
        <v>0</v>
      </c>
      <c r="BG139" s="144">
        <f t="shared" si="16"/>
        <v>0</v>
      </c>
      <c r="BH139" s="144">
        <f t="shared" si="17"/>
        <v>0</v>
      </c>
      <c r="BI139" s="144">
        <f t="shared" si="18"/>
        <v>0</v>
      </c>
      <c r="BJ139" s="18" t="s">
        <v>81</v>
      </c>
      <c r="BK139" s="144">
        <f t="shared" si="19"/>
        <v>0</v>
      </c>
      <c r="BL139" s="18" t="s">
        <v>217</v>
      </c>
      <c r="BM139" s="143" t="s">
        <v>5832</v>
      </c>
    </row>
    <row r="140" spans="2:65" s="1" customFormat="1" ht="16.5" customHeight="1">
      <c r="B140" s="33"/>
      <c r="C140" s="132" t="s">
        <v>504</v>
      </c>
      <c r="D140" s="132" t="s">
        <v>212</v>
      </c>
      <c r="E140" s="133" t="s">
        <v>5833</v>
      </c>
      <c r="F140" s="134" t="s">
        <v>5834</v>
      </c>
      <c r="G140" s="135" t="s">
        <v>417</v>
      </c>
      <c r="H140" s="136">
        <v>45</v>
      </c>
      <c r="I140" s="137"/>
      <c r="J140" s="138">
        <f t="shared" si="10"/>
        <v>0</v>
      </c>
      <c r="K140" s="134" t="s">
        <v>19</v>
      </c>
      <c r="L140" s="33"/>
      <c r="M140" s="139" t="s">
        <v>19</v>
      </c>
      <c r="N140" s="140" t="s">
        <v>45</v>
      </c>
      <c r="P140" s="141">
        <f t="shared" si="11"/>
        <v>0</v>
      </c>
      <c r="Q140" s="141">
        <v>0</v>
      </c>
      <c r="R140" s="141">
        <f t="shared" si="12"/>
        <v>0</v>
      </c>
      <c r="S140" s="141">
        <v>0</v>
      </c>
      <c r="T140" s="142">
        <f t="shared" si="13"/>
        <v>0</v>
      </c>
      <c r="AR140" s="143" t="s">
        <v>217</v>
      </c>
      <c r="AT140" s="143" t="s">
        <v>212</v>
      </c>
      <c r="AU140" s="143" t="s">
        <v>81</v>
      </c>
      <c r="AY140" s="18" t="s">
        <v>210</v>
      </c>
      <c r="BE140" s="144">
        <f t="shared" si="14"/>
        <v>0</v>
      </c>
      <c r="BF140" s="144">
        <f t="shared" si="15"/>
        <v>0</v>
      </c>
      <c r="BG140" s="144">
        <f t="shared" si="16"/>
        <v>0</v>
      </c>
      <c r="BH140" s="144">
        <f t="shared" si="17"/>
        <v>0</v>
      </c>
      <c r="BI140" s="144">
        <f t="shared" si="18"/>
        <v>0</v>
      </c>
      <c r="BJ140" s="18" t="s">
        <v>81</v>
      </c>
      <c r="BK140" s="144">
        <f t="shared" si="19"/>
        <v>0</v>
      </c>
      <c r="BL140" s="18" t="s">
        <v>217</v>
      </c>
      <c r="BM140" s="143" t="s">
        <v>5835</v>
      </c>
    </row>
    <row r="141" spans="2:65" s="1" customFormat="1" ht="16.5" customHeight="1">
      <c r="B141" s="33"/>
      <c r="C141" s="132" t="s">
        <v>514</v>
      </c>
      <c r="D141" s="132" t="s">
        <v>212</v>
      </c>
      <c r="E141" s="133" t="s">
        <v>5836</v>
      </c>
      <c r="F141" s="134" t="s">
        <v>5837</v>
      </c>
      <c r="G141" s="135" t="s">
        <v>270</v>
      </c>
      <c r="H141" s="136">
        <v>44</v>
      </c>
      <c r="I141" s="137"/>
      <c r="J141" s="138">
        <f t="shared" si="10"/>
        <v>0</v>
      </c>
      <c r="K141" s="134" t="s">
        <v>19</v>
      </c>
      <c r="L141" s="33"/>
      <c r="M141" s="139" t="s">
        <v>19</v>
      </c>
      <c r="N141" s="140" t="s">
        <v>45</v>
      </c>
      <c r="P141" s="141">
        <f t="shared" si="11"/>
        <v>0</v>
      </c>
      <c r="Q141" s="141">
        <v>0</v>
      </c>
      <c r="R141" s="141">
        <f t="shared" si="12"/>
        <v>0</v>
      </c>
      <c r="S141" s="141">
        <v>0</v>
      </c>
      <c r="T141" s="142">
        <f t="shared" si="13"/>
        <v>0</v>
      </c>
      <c r="AR141" s="143" t="s">
        <v>217</v>
      </c>
      <c r="AT141" s="143" t="s">
        <v>212</v>
      </c>
      <c r="AU141" s="143" t="s">
        <v>81</v>
      </c>
      <c r="AY141" s="18" t="s">
        <v>210</v>
      </c>
      <c r="BE141" s="144">
        <f t="shared" si="14"/>
        <v>0</v>
      </c>
      <c r="BF141" s="144">
        <f t="shared" si="15"/>
        <v>0</v>
      </c>
      <c r="BG141" s="144">
        <f t="shared" si="16"/>
        <v>0</v>
      </c>
      <c r="BH141" s="144">
        <f t="shared" si="17"/>
        <v>0</v>
      </c>
      <c r="BI141" s="144">
        <f t="shared" si="18"/>
        <v>0</v>
      </c>
      <c r="BJ141" s="18" t="s">
        <v>81</v>
      </c>
      <c r="BK141" s="144">
        <f t="shared" si="19"/>
        <v>0</v>
      </c>
      <c r="BL141" s="18" t="s">
        <v>217</v>
      </c>
      <c r="BM141" s="143" t="s">
        <v>5838</v>
      </c>
    </row>
    <row r="142" spans="2:65" s="1" customFormat="1" ht="24.2" customHeight="1">
      <c r="B142" s="33"/>
      <c r="C142" s="132" t="s">
        <v>521</v>
      </c>
      <c r="D142" s="132" t="s">
        <v>212</v>
      </c>
      <c r="E142" s="133" t="s">
        <v>5839</v>
      </c>
      <c r="F142" s="134" t="s">
        <v>5840</v>
      </c>
      <c r="G142" s="135" t="s">
        <v>868</v>
      </c>
      <c r="H142" s="136">
        <v>42</v>
      </c>
      <c r="I142" s="137"/>
      <c r="J142" s="138">
        <f t="shared" si="10"/>
        <v>0</v>
      </c>
      <c r="K142" s="134" t="s">
        <v>19</v>
      </c>
      <c r="L142" s="33"/>
      <c r="M142" s="139" t="s">
        <v>19</v>
      </c>
      <c r="N142" s="140" t="s">
        <v>45</v>
      </c>
      <c r="P142" s="141">
        <f t="shared" si="11"/>
        <v>0</v>
      </c>
      <c r="Q142" s="141">
        <v>0</v>
      </c>
      <c r="R142" s="141">
        <f t="shared" si="12"/>
        <v>0</v>
      </c>
      <c r="S142" s="141">
        <v>0</v>
      </c>
      <c r="T142" s="142">
        <f t="shared" si="13"/>
        <v>0</v>
      </c>
      <c r="AR142" s="143" t="s">
        <v>217</v>
      </c>
      <c r="AT142" s="143" t="s">
        <v>212</v>
      </c>
      <c r="AU142" s="143" t="s">
        <v>81</v>
      </c>
      <c r="AY142" s="18" t="s">
        <v>210</v>
      </c>
      <c r="BE142" s="144">
        <f t="shared" si="14"/>
        <v>0</v>
      </c>
      <c r="BF142" s="144">
        <f t="shared" si="15"/>
        <v>0</v>
      </c>
      <c r="BG142" s="144">
        <f t="shared" si="16"/>
        <v>0</v>
      </c>
      <c r="BH142" s="144">
        <f t="shared" si="17"/>
        <v>0</v>
      </c>
      <c r="BI142" s="144">
        <f t="shared" si="18"/>
        <v>0</v>
      </c>
      <c r="BJ142" s="18" t="s">
        <v>81</v>
      </c>
      <c r="BK142" s="144">
        <f t="shared" si="19"/>
        <v>0</v>
      </c>
      <c r="BL142" s="18" t="s">
        <v>217</v>
      </c>
      <c r="BM142" s="143" t="s">
        <v>5841</v>
      </c>
    </row>
    <row r="143" spans="2:65" s="1" customFormat="1" ht="24.2" customHeight="1">
      <c r="B143" s="33"/>
      <c r="C143" s="132" t="s">
        <v>540</v>
      </c>
      <c r="D143" s="132" t="s">
        <v>212</v>
      </c>
      <c r="E143" s="133" t="s">
        <v>5842</v>
      </c>
      <c r="F143" s="134" t="s">
        <v>5843</v>
      </c>
      <c r="G143" s="135" t="s">
        <v>868</v>
      </c>
      <c r="H143" s="136">
        <v>21</v>
      </c>
      <c r="I143" s="137"/>
      <c r="J143" s="138">
        <f t="shared" si="10"/>
        <v>0</v>
      </c>
      <c r="K143" s="134" t="s">
        <v>19</v>
      </c>
      <c r="L143" s="33"/>
      <c r="M143" s="139" t="s">
        <v>19</v>
      </c>
      <c r="N143" s="140" t="s">
        <v>45</v>
      </c>
      <c r="P143" s="141">
        <f t="shared" si="11"/>
        <v>0</v>
      </c>
      <c r="Q143" s="141">
        <v>0</v>
      </c>
      <c r="R143" s="141">
        <f t="shared" si="12"/>
        <v>0</v>
      </c>
      <c r="S143" s="141">
        <v>0</v>
      </c>
      <c r="T143" s="142">
        <f t="shared" si="13"/>
        <v>0</v>
      </c>
      <c r="AR143" s="143" t="s">
        <v>217</v>
      </c>
      <c r="AT143" s="143" t="s">
        <v>212</v>
      </c>
      <c r="AU143" s="143" t="s">
        <v>81</v>
      </c>
      <c r="AY143" s="18" t="s">
        <v>210</v>
      </c>
      <c r="BE143" s="144">
        <f t="shared" si="14"/>
        <v>0</v>
      </c>
      <c r="BF143" s="144">
        <f t="shared" si="15"/>
        <v>0</v>
      </c>
      <c r="BG143" s="144">
        <f t="shared" si="16"/>
        <v>0</v>
      </c>
      <c r="BH143" s="144">
        <f t="shared" si="17"/>
        <v>0</v>
      </c>
      <c r="BI143" s="144">
        <f t="shared" si="18"/>
        <v>0</v>
      </c>
      <c r="BJ143" s="18" t="s">
        <v>81</v>
      </c>
      <c r="BK143" s="144">
        <f t="shared" si="19"/>
        <v>0</v>
      </c>
      <c r="BL143" s="18" t="s">
        <v>217</v>
      </c>
      <c r="BM143" s="143" t="s">
        <v>5844</v>
      </c>
    </row>
    <row r="144" spans="2:65" s="1" customFormat="1" ht="16.5" customHeight="1">
      <c r="B144" s="33"/>
      <c r="C144" s="132" t="s">
        <v>548</v>
      </c>
      <c r="D144" s="132" t="s">
        <v>212</v>
      </c>
      <c r="E144" s="133" t="s">
        <v>5845</v>
      </c>
      <c r="F144" s="134" t="s">
        <v>5846</v>
      </c>
      <c r="G144" s="135" t="s">
        <v>215</v>
      </c>
      <c r="H144" s="136">
        <v>8.967</v>
      </c>
      <c r="I144" s="137"/>
      <c r="J144" s="138">
        <f t="shared" si="10"/>
        <v>0</v>
      </c>
      <c r="K144" s="134" t="s">
        <v>19</v>
      </c>
      <c r="L144" s="33"/>
      <c r="M144" s="139" t="s">
        <v>19</v>
      </c>
      <c r="N144" s="140" t="s">
        <v>45</v>
      </c>
      <c r="P144" s="141">
        <f t="shared" si="11"/>
        <v>0</v>
      </c>
      <c r="Q144" s="141">
        <v>0</v>
      </c>
      <c r="R144" s="141">
        <f t="shared" si="12"/>
        <v>0</v>
      </c>
      <c r="S144" s="141">
        <v>0</v>
      </c>
      <c r="T144" s="142">
        <f t="shared" si="13"/>
        <v>0</v>
      </c>
      <c r="AR144" s="143" t="s">
        <v>217</v>
      </c>
      <c r="AT144" s="143" t="s">
        <v>212</v>
      </c>
      <c r="AU144" s="143" t="s">
        <v>81</v>
      </c>
      <c r="AY144" s="18" t="s">
        <v>210</v>
      </c>
      <c r="BE144" s="144">
        <f t="shared" si="14"/>
        <v>0</v>
      </c>
      <c r="BF144" s="144">
        <f t="shared" si="15"/>
        <v>0</v>
      </c>
      <c r="BG144" s="144">
        <f t="shared" si="16"/>
        <v>0</v>
      </c>
      <c r="BH144" s="144">
        <f t="shared" si="17"/>
        <v>0</v>
      </c>
      <c r="BI144" s="144">
        <f t="shared" si="18"/>
        <v>0</v>
      </c>
      <c r="BJ144" s="18" t="s">
        <v>81</v>
      </c>
      <c r="BK144" s="144">
        <f t="shared" si="19"/>
        <v>0</v>
      </c>
      <c r="BL144" s="18" t="s">
        <v>217</v>
      </c>
      <c r="BM144" s="143" t="s">
        <v>5847</v>
      </c>
    </row>
    <row r="145" spans="2:51" s="13" customFormat="1" ht="11.25">
      <c r="B145" s="156"/>
      <c r="D145" s="150" t="s">
        <v>221</v>
      </c>
      <c r="E145" s="157" t="s">
        <v>19</v>
      </c>
      <c r="F145" s="158" t="s">
        <v>5848</v>
      </c>
      <c r="H145" s="159">
        <v>8.967</v>
      </c>
      <c r="I145" s="160"/>
      <c r="L145" s="156"/>
      <c r="M145" s="161"/>
      <c r="T145" s="162"/>
      <c r="AT145" s="157" t="s">
        <v>221</v>
      </c>
      <c r="AU145" s="157" t="s">
        <v>81</v>
      </c>
      <c r="AV145" s="13" t="s">
        <v>83</v>
      </c>
      <c r="AW145" s="13" t="s">
        <v>34</v>
      </c>
      <c r="AX145" s="13" t="s">
        <v>74</v>
      </c>
      <c r="AY145" s="157" t="s">
        <v>210</v>
      </c>
    </row>
    <row r="146" spans="2:51" s="15" customFormat="1" ht="11.25">
      <c r="B146" s="170"/>
      <c r="D146" s="150" t="s">
        <v>221</v>
      </c>
      <c r="E146" s="171" t="s">
        <v>19</v>
      </c>
      <c r="F146" s="172" t="s">
        <v>236</v>
      </c>
      <c r="H146" s="173">
        <v>8.967</v>
      </c>
      <c r="I146" s="174"/>
      <c r="L146" s="170"/>
      <c r="M146" s="175"/>
      <c r="T146" s="176"/>
      <c r="AT146" s="171" t="s">
        <v>221</v>
      </c>
      <c r="AU146" s="171" t="s">
        <v>81</v>
      </c>
      <c r="AV146" s="15" t="s">
        <v>217</v>
      </c>
      <c r="AW146" s="15" t="s">
        <v>34</v>
      </c>
      <c r="AX146" s="15" t="s">
        <v>81</v>
      </c>
      <c r="AY146" s="171" t="s">
        <v>210</v>
      </c>
    </row>
    <row r="147" spans="2:65" s="1" customFormat="1" ht="16.5" customHeight="1">
      <c r="B147" s="33"/>
      <c r="C147" s="132" t="s">
        <v>560</v>
      </c>
      <c r="D147" s="132" t="s">
        <v>212</v>
      </c>
      <c r="E147" s="133" t="s">
        <v>5849</v>
      </c>
      <c r="F147" s="134" t="s">
        <v>5850</v>
      </c>
      <c r="G147" s="135" t="s">
        <v>868</v>
      </c>
      <c r="H147" s="136">
        <v>30</v>
      </c>
      <c r="I147" s="137"/>
      <c r="J147" s="138">
        <f>ROUND(I147*H147,2)</f>
        <v>0</v>
      </c>
      <c r="K147" s="134" t="s">
        <v>19</v>
      </c>
      <c r="L147" s="33"/>
      <c r="M147" s="139" t="s">
        <v>19</v>
      </c>
      <c r="N147" s="140" t="s">
        <v>45</v>
      </c>
      <c r="P147" s="141">
        <f>O147*H147</f>
        <v>0</v>
      </c>
      <c r="Q147" s="141">
        <v>0</v>
      </c>
      <c r="R147" s="141">
        <f>Q147*H147</f>
        <v>0</v>
      </c>
      <c r="S147" s="141">
        <v>0</v>
      </c>
      <c r="T147" s="142">
        <f>S147*H147</f>
        <v>0</v>
      </c>
      <c r="AR147" s="143" t="s">
        <v>217</v>
      </c>
      <c r="AT147" s="143" t="s">
        <v>212</v>
      </c>
      <c r="AU147" s="143" t="s">
        <v>81</v>
      </c>
      <c r="AY147" s="18" t="s">
        <v>210</v>
      </c>
      <c r="BE147" s="144">
        <f>IF(N147="základní",J147,0)</f>
        <v>0</v>
      </c>
      <c r="BF147" s="144">
        <f>IF(N147="snížená",J147,0)</f>
        <v>0</v>
      </c>
      <c r="BG147" s="144">
        <f>IF(N147="zákl. přenesená",J147,0)</f>
        <v>0</v>
      </c>
      <c r="BH147" s="144">
        <f>IF(N147="sníž. přenesená",J147,0)</f>
        <v>0</v>
      </c>
      <c r="BI147" s="144">
        <f>IF(N147="nulová",J147,0)</f>
        <v>0</v>
      </c>
      <c r="BJ147" s="18" t="s">
        <v>81</v>
      </c>
      <c r="BK147" s="144">
        <f>ROUND(I147*H147,2)</f>
        <v>0</v>
      </c>
      <c r="BL147" s="18" t="s">
        <v>217</v>
      </c>
      <c r="BM147" s="143" t="s">
        <v>5851</v>
      </c>
    </row>
    <row r="148" spans="2:65" s="1" customFormat="1" ht="16.5" customHeight="1">
      <c r="B148" s="33"/>
      <c r="C148" s="132" t="s">
        <v>566</v>
      </c>
      <c r="D148" s="132" t="s">
        <v>212</v>
      </c>
      <c r="E148" s="133" t="s">
        <v>5852</v>
      </c>
      <c r="F148" s="134" t="s">
        <v>5853</v>
      </c>
      <c r="G148" s="135" t="s">
        <v>868</v>
      </c>
      <c r="H148" s="136">
        <v>33</v>
      </c>
      <c r="I148" s="137"/>
      <c r="J148" s="138">
        <f>ROUND(I148*H148,2)</f>
        <v>0</v>
      </c>
      <c r="K148" s="134" t="s">
        <v>19</v>
      </c>
      <c r="L148" s="33"/>
      <c r="M148" s="139" t="s">
        <v>19</v>
      </c>
      <c r="N148" s="140" t="s">
        <v>45</v>
      </c>
      <c r="P148" s="141">
        <f>O148*H148</f>
        <v>0</v>
      </c>
      <c r="Q148" s="141">
        <v>0</v>
      </c>
      <c r="R148" s="141">
        <f>Q148*H148</f>
        <v>0</v>
      </c>
      <c r="S148" s="141">
        <v>0</v>
      </c>
      <c r="T148" s="142">
        <f>S148*H148</f>
        <v>0</v>
      </c>
      <c r="AR148" s="143" t="s">
        <v>217</v>
      </c>
      <c r="AT148" s="143" t="s">
        <v>212</v>
      </c>
      <c r="AU148" s="143" t="s">
        <v>81</v>
      </c>
      <c r="AY148" s="18" t="s">
        <v>210</v>
      </c>
      <c r="BE148" s="144">
        <f>IF(N148="základní",J148,0)</f>
        <v>0</v>
      </c>
      <c r="BF148" s="144">
        <f>IF(N148="snížená",J148,0)</f>
        <v>0</v>
      </c>
      <c r="BG148" s="144">
        <f>IF(N148="zákl. přenesená",J148,0)</f>
        <v>0</v>
      </c>
      <c r="BH148" s="144">
        <f>IF(N148="sníž. přenesená",J148,0)</f>
        <v>0</v>
      </c>
      <c r="BI148" s="144">
        <f>IF(N148="nulová",J148,0)</f>
        <v>0</v>
      </c>
      <c r="BJ148" s="18" t="s">
        <v>81</v>
      </c>
      <c r="BK148" s="144">
        <f>ROUND(I148*H148,2)</f>
        <v>0</v>
      </c>
      <c r="BL148" s="18" t="s">
        <v>217</v>
      </c>
      <c r="BM148" s="143" t="s">
        <v>5854</v>
      </c>
    </row>
    <row r="149" spans="2:65" s="1" customFormat="1" ht="16.5" customHeight="1">
      <c r="B149" s="33"/>
      <c r="C149" s="132" t="s">
        <v>572</v>
      </c>
      <c r="D149" s="132" t="s">
        <v>212</v>
      </c>
      <c r="E149" s="133" t="s">
        <v>5855</v>
      </c>
      <c r="F149" s="134" t="s">
        <v>5856</v>
      </c>
      <c r="G149" s="135" t="s">
        <v>270</v>
      </c>
      <c r="H149" s="136">
        <v>44</v>
      </c>
      <c r="I149" s="137"/>
      <c r="J149" s="138">
        <f>ROUND(I149*H149,2)</f>
        <v>0</v>
      </c>
      <c r="K149" s="134" t="s">
        <v>19</v>
      </c>
      <c r="L149" s="33"/>
      <c r="M149" s="139" t="s">
        <v>19</v>
      </c>
      <c r="N149" s="140" t="s">
        <v>45</v>
      </c>
      <c r="P149" s="141">
        <f>O149*H149</f>
        <v>0</v>
      </c>
      <c r="Q149" s="141">
        <v>0</v>
      </c>
      <c r="R149" s="141">
        <f>Q149*H149</f>
        <v>0</v>
      </c>
      <c r="S149" s="141">
        <v>0</v>
      </c>
      <c r="T149" s="142">
        <f>S149*H149</f>
        <v>0</v>
      </c>
      <c r="AR149" s="143" t="s">
        <v>217</v>
      </c>
      <c r="AT149" s="143" t="s">
        <v>212</v>
      </c>
      <c r="AU149" s="143" t="s">
        <v>81</v>
      </c>
      <c r="AY149" s="18" t="s">
        <v>210</v>
      </c>
      <c r="BE149" s="144">
        <f>IF(N149="základní",J149,0)</f>
        <v>0</v>
      </c>
      <c r="BF149" s="144">
        <f>IF(N149="snížená",J149,0)</f>
        <v>0</v>
      </c>
      <c r="BG149" s="144">
        <f>IF(N149="zákl. přenesená",J149,0)</f>
        <v>0</v>
      </c>
      <c r="BH149" s="144">
        <f>IF(N149="sníž. přenesená",J149,0)</f>
        <v>0</v>
      </c>
      <c r="BI149" s="144">
        <f>IF(N149="nulová",J149,0)</f>
        <v>0</v>
      </c>
      <c r="BJ149" s="18" t="s">
        <v>81</v>
      </c>
      <c r="BK149" s="144">
        <f>ROUND(I149*H149,2)</f>
        <v>0</v>
      </c>
      <c r="BL149" s="18" t="s">
        <v>217</v>
      </c>
      <c r="BM149" s="143" t="s">
        <v>5857</v>
      </c>
    </row>
    <row r="150" spans="2:65" s="1" customFormat="1" ht="16.5" customHeight="1">
      <c r="B150" s="33"/>
      <c r="C150" s="132" t="s">
        <v>578</v>
      </c>
      <c r="D150" s="132" t="s">
        <v>212</v>
      </c>
      <c r="E150" s="133" t="s">
        <v>5858</v>
      </c>
      <c r="F150" s="134" t="s">
        <v>5859</v>
      </c>
      <c r="G150" s="135" t="s">
        <v>215</v>
      </c>
      <c r="H150" s="136">
        <v>2.2</v>
      </c>
      <c r="I150" s="137"/>
      <c r="J150" s="138">
        <f>ROUND(I150*H150,2)</f>
        <v>0</v>
      </c>
      <c r="K150" s="134" t="s">
        <v>19</v>
      </c>
      <c r="L150" s="33"/>
      <c r="M150" s="139" t="s">
        <v>19</v>
      </c>
      <c r="N150" s="140" t="s">
        <v>45</v>
      </c>
      <c r="P150" s="141">
        <f>O150*H150</f>
        <v>0</v>
      </c>
      <c r="Q150" s="141">
        <v>0</v>
      </c>
      <c r="R150" s="141">
        <f>Q150*H150</f>
        <v>0</v>
      </c>
      <c r="S150" s="141">
        <v>0</v>
      </c>
      <c r="T150" s="142">
        <f>S150*H150</f>
        <v>0</v>
      </c>
      <c r="AR150" s="143" t="s">
        <v>217</v>
      </c>
      <c r="AT150" s="143" t="s">
        <v>212</v>
      </c>
      <c r="AU150" s="143" t="s">
        <v>81</v>
      </c>
      <c r="AY150" s="18" t="s">
        <v>210</v>
      </c>
      <c r="BE150" s="144">
        <f>IF(N150="základní",J150,0)</f>
        <v>0</v>
      </c>
      <c r="BF150" s="144">
        <f>IF(N150="snížená",J150,0)</f>
        <v>0</v>
      </c>
      <c r="BG150" s="144">
        <f>IF(N150="zákl. přenesená",J150,0)</f>
        <v>0</v>
      </c>
      <c r="BH150" s="144">
        <f>IF(N150="sníž. přenesená",J150,0)</f>
        <v>0</v>
      </c>
      <c r="BI150" s="144">
        <f>IF(N150="nulová",J150,0)</f>
        <v>0</v>
      </c>
      <c r="BJ150" s="18" t="s">
        <v>81</v>
      </c>
      <c r="BK150" s="144">
        <f>ROUND(I150*H150,2)</f>
        <v>0</v>
      </c>
      <c r="BL150" s="18" t="s">
        <v>217</v>
      </c>
      <c r="BM150" s="143" t="s">
        <v>5860</v>
      </c>
    </row>
    <row r="151" spans="2:51" s="13" customFormat="1" ht="11.25">
      <c r="B151" s="156"/>
      <c r="D151" s="150" t="s">
        <v>221</v>
      </c>
      <c r="E151" s="157" t="s">
        <v>19</v>
      </c>
      <c r="F151" s="158" t="s">
        <v>5861</v>
      </c>
      <c r="H151" s="159">
        <v>2.2</v>
      </c>
      <c r="I151" s="160"/>
      <c r="L151" s="156"/>
      <c r="M151" s="161"/>
      <c r="T151" s="162"/>
      <c r="AT151" s="157" t="s">
        <v>221</v>
      </c>
      <c r="AU151" s="157" t="s">
        <v>81</v>
      </c>
      <c r="AV151" s="13" t="s">
        <v>83</v>
      </c>
      <c r="AW151" s="13" t="s">
        <v>34</v>
      </c>
      <c r="AX151" s="13" t="s">
        <v>74</v>
      </c>
      <c r="AY151" s="157" t="s">
        <v>210</v>
      </c>
    </row>
    <row r="152" spans="2:51" s="12" customFormat="1" ht="11.25">
      <c r="B152" s="149"/>
      <c r="D152" s="150" t="s">
        <v>221</v>
      </c>
      <c r="E152" s="151" t="s">
        <v>19</v>
      </c>
      <c r="F152" s="152" t="s">
        <v>5862</v>
      </c>
      <c r="H152" s="151" t="s">
        <v>19</v>
      </c>
      <c r="I152" s="153"/>
      <c r="L152" s="149"/>
      <c r="M152" s="154"/>
      <c r="T152" s="155"/>
      <c r="AT152" s="151" t="s">
        <v>221</v>
      </c>
      <c r="AU152" s="151" t="s">
        <v>81</v>
      </c>
      <c r="AV152" s="12" t="s">
        <v>81</v>
      </c>
      <c r="AW152" s="12" t="s">
        <v>34</v>
      </c>
      <c r="AX152" s="12" t="s">
        <v>74</v>
      </c>
      <c r="AY152" s="151" t="s">
        <v>210</v>
      </c>
    </row>
    <row r="153" spans="2:51" s="15" customFormat="1" ht="11.25">
      <c r="B153" s="170"/>
      <c r="D153" s="150" t="s">
        <v>221</v>
      </c>
      <c r="E153" s="171" t="s">
        <v>19</v>
      </c>
      <c r="F153" s="172" t="s">
        <v>236</v>
      </c>
      <c r="H153" s="173">
        <v>2.2</v>
      </c>
      <c r="I153" s="174"/>
      <c r="L153" s="170"/>
      <c r="M153" s="175"/>
      <c r="T153" s="176"/>
      <c r="AT153" s="171" t="s">
        <v>221</v>
      </c>
      <c r="AU153" s="171" t="s">
        <v>81</v>
      </c>
      <c r="AV153" s="15" t="s">
        <v>217</v>
      </c>
      <c r="AW153" s="15" t="s">
        <v>34</v>
      </c>
      <c r="AX153" s="15" t="s">
        <v>81</v>
      </c>
      <c r="AY153" s="171" t="s">
        <v>210</v>
      </c>
    </row>
    <row r="154" spans="2:65" s="1" customFormat="1" ht="16.5" customHeight="1">
      <c r="B154" s="33"/>
      <c r="C154" s="132" t="s">
        <v>589</v>
      </c>
      <c r="D154" s="132" t="s">
        <v>212</v>
      </c>
      <c r="E154" s="133" t="s">
        <v>5863</v>
      </c>
      <c r="F154" s="134" t="s">
        <v>5864</v>
      </c>
      <c r="G154" s="135" t="s">
        <v>215</v>
      </c>
      <c r="H154" s="136">
        <v>2.2</v>
      </c>
      <c r="I154" s="137"/>
      <c r="J154" s="138">
        <f aca="true" t="shared" si="20" ref="J154:J165">ROUND(I154*H154,2)</f>
        <v>0</v>
      </c>
      <c r="K154" s="134" t="s">
        <v>19</v>
      </c>
      <c r="L154" s="33"/>
      <c r="M154" s="139" t="s">
        <v>19</v>
      </c>
      <c r="N154" s="140" t="s">
        <v>45</v>
      </c>
      <c r="P154" s="141">
        <f aca="true" t="shared" si="21" ref="P154:P165">O154*H154</f>
        <v>0</v>
      </c>
      <c r="Q154" s="141">
        <v>0</v>
      </c>
      <c r="R154" s="141">
        <f aca="true" t="shared" si="22" ref="R154:R165">Q154*H154</f>
        <v>0</v>
      </c>
      <c r="S154" s="141">
        <v>0</v>
      </c>
      <c r="T154" s="142">
        <f aca="true" t="shared" si="23" ref="T154:T165">S154*H154</f>
        <v>0</v>
      </c>
      <c r="AR154" s="143" t="s">
        <v>217</v>
      </c>
      <c r="AT154" s="143" t="s">
        <v>212</v>
      </c>
      <c r="AU154" s="143" t="s">
        <v>81</v>
      </c>
      <c r="AY154" s="18" t="s">
        <v>210</v>
      </c>
      <c r="BE154" s="144">
        <f aca="true" t="shared" si="24" ref="BE154:BE165">IF(N154="základní",J154,0)</f>
        <v>0</v>
      </c>
      <c r="BF154" s="144">
        <f aca="true" t="shared" si="25" ref="BF154:BF165">IF(N154="snížená",J154,0)</f>
        <v>0</v>
      </c>
      <c r="BG154" s="144">
        <f aca="true" t="shared" si="26" ref="BG154:BG165">IF(N154="zákl. přenesená",J154,0)</f>
        <v>0</v>
      </c>
      <c r="BH154" s="144">
        <f aca="true" t="shared" si="27" ref="BH154:BH165">IF(N154="sníž. přenesená",J154,0)</f>
        <v>0</v>
      </c>
      <c r="BI154" s="144">
        <f aca="true" t="shared" si="28" ref="BI154:BI165">IF(N154="nulová",J154,0)</f>
        <v>0</v>
      </c>
      <c r="BJ154" s="18" t="s">
        <v>81</v>
      </c>
      <c r="BK154" s="144">
        <f aca="true" t="shared" si="29" ref="BK154:BK165">ROUND(I154*H154,2)</f>
        <v>0</v>
      </c>
      <c r="BL154" s="18" t="s">
        <v>217</v>
      </c>
      <c r="BM154" s="143" t="s">
        <v>5865</v>
      </c>
    </row>
    <row r="155" spans="2:65" s="1" customFormat="1" ht="16.5" customHeight="1">
      <c r="B155" s="33"/>
      <c r="C155" s="132" t="s">
        <v>595</v>
      </c>
      <c r="D155" s="132" t="s">
        <v>212</v>
      </c>
      <c r="E155" s="133" t="s">
        <v>5866</v>
      </c>
      <c r="F155" s="134" t="s">
        <v>5867</v>
      </c>
      <c r="G155" s="135" t="s">
        <v>5868</v>
      </c>
      <c r="H155" s="136">
        <v>50</v>
      </c>
      <c r="I155" s="137"/>
      <c r="J155" s="138">
        <f t="shared" si="20"/>
        <v>0</v>
      </c>
      <c r="K155" s="134" t="s">
        <v>19</v>
      </c>
      <c r="L155" s="33"/>
      <c r="M155" s="139" t="s">
        <v>19</v>
      </c>
      <c r="N155" s="140" t="s">
        <v>45</v>
      </c>
      <c r="P155" s="141">
        <f t="shared" si="21"/>
        <v>0</v>
      </c>
      <c r="Q155" s="141">
        <v>0</v>
      </c>
      <c r="R155" s="141">
        <f t="shared" si="22"/>
        <v>0</v>
      </c>
      <c r="S155" s="141">
        <v>0</v>
      </c>
      <c r="T155" s="142">
        <f t="shared" si="23"/>
        <v>0</v>
      </c>
      <c r="AR155" s="143" t="s">
        <v>217</v>
      </c>
      <c r="AT155" s="143" t="s">
        <v>212</v>
      </c>
      <c r="AU155" s="143" t="s">
        <v>81</v>
      </c>
      <c r="AY155" s="18" t="s">
        <v>210</v>
      </c>
      <c r="BE155" s="144">
        <f t="shared" si="24"/>
        <v>0</v>
      </c>
      <c r="BF155" s="144">
        <f t="shared" si="25"/>
        <v>0</v>
      </c>
      <c r="BG155" s="144">
        <f t="shared" si="26"/>
        <v>0</v>
      </c>
      <c r="BH155" s="144">
        <f t="shared" si="27"/>
        <v>0</v>
      </c>
      <c r="BI155" s="144">
        <f t="shared" si="28"/>
        <v>0</v>
      </c>
      <c r="BJ155" s="18" t="s">
        <v>81</v>
      </c>
      <c r="BK155" s="144">
        <f t="shared" si="29"/>
        <v>0</v>
      </c>
      <c r="BL155" s="18" t="s">
        <v>217</v>
      </c>
      <c r="BM155" s="143" t="s">
        <v>5869</v>
      </c>
    </row>
    <row r="156" spans="2:65" s="1" customFormat="1" ht="16.5" customHeight="1">
      <c r="B156" s="33"/>
      <c r="C156" s="132" t="s">
        <v>601</v>
      </c>
      <c r="D156" s="132" t="s">
        <v>212</v>
      </c>
      <c r="E156" s="133" t="s">
        <v>5870</v>
      </c>
      <c r="F156" s="134" t="s">
        <v>5871</v>
      </c>
      <c r="G156" s="135" t="s">
        <v>868</v>
      </c>
      <c r="H156" s="136">
        <v>4</v>
      </c>
      <c r="I156" s="137"/>
      <c r="J156" s="138">
        <f t="shared" si="20"/>
        <v>0</v>
      </c>
      <c r="K156" s="134" t="s">
        <v>19</v>
      </c>
      <c r="L156" s="33"/>
      <c r="M156" s="139" t="s">
        <v>19</v>
      </c>
      <c r="N156" s="140" t="s">
        <v>45</v>
      </c>
      <c r="P156" s="141">
        <f t="shared" si="21"/>
        <v>0</v>
      </c>
      <c r="Q156" s="141">
        <v>0</v>
      </c>
      <c r="R156" s="141">
        <f t="shared" si="22"/>
        <v>0</v>
      </c>
      <c r="S156" s="141">
        <v>0</v>
      </c>
      <c r="T156" s="142">
        <f t="shared" si="23"/>
        <v>0</v>
      </c>
      <c r="AR156" s="143" t="s">
        <v>217</v>
      </c>
      <c r="AT156" s="143" t="s">
        <v>212</v>
      </c>
      <c r="AU156" s="143" t="s">
        <v>81</v>
      </c>
      <c r="AY156" s="18" t="s">
        <v>210</v>
      </c>
      <c r="BE156" s="144">
        <f t="shared" si="24"/>
        <v>0</v>
      </c>
      <c r="BF156" s="144">
        <f t="shared" si="25"/>
        <v>0</v>
      </c>
      <c r="BG156" s="144">
        <f t="shared" si="26"/>
        <v>0</v>
      </c>
      <c r="BH156" s="144">
        <f t="shared" si="27"/>
        <v>0</v>
      </c>
      <c r="BI156" s="144">
        <f t="shared" si="28"/>
        <v>0</v>
      </c>
      <c r="BJ156" s="18" t="s">
        <v>81</v>
      </c>
      <c r="BK156" s="144">
        <f t="shared" si="29"/>
        <v>0</v>
      </c>
      <c r="BL156" s="18" t="s">
        <v>217</v>
      </c>
      <c r="BM156" s="143" t="s">
        <v>5872</v>
      </c>
    </row>
    <row r="157" spans="2:65" s="1" customFormat="1" ht="16.5" customHeight="1">
      <c r="B157" s="33"/>
      <c r="C157" s="132" t="s">
        <v>607</v>
      </c>
      <c r="D157" s="132" t="s">
        <v>212</v>
      </c>
      <c r="E157" s="133" t="s">
        <v>5873</v>
      </c>
      <c r="F157" s="134" t="s">
        <v>5874</v>
      </c>
      <c r="G157" s="135" t="s">
        <v>868</v>
      </c>
      <c r="H157" s="136">
        <v>3</v>
      </c>
      <c r="I157" s="137"/>
      <c r="J157" s="138">
        <f t="shared" si="20"/>
        <v>0</v>
      </c>
      <c r="K157" s="134" t="s">
        <v>19</v>
      </c>
      <c r="L157" s="33"/>
      <c r="M157" s="139" t="s">
        <v>19</v>
      </c>
      <c r="N157" s="140" t="s">
        <v>45</v>
      </c>
      <c r="P157" s="141">
        <f t="shared" si="21"/>
        <v>0</v>
      </c>
      <c r="Q157" s="141">
        <v>0</v>
      </c>
      <c r="R157" s="141">
        <f t="shared" si="22"/>
        <v>0</v>
      </c>
      <c r="S157" s="141">
        <v>0</v>
      </c>
      <c r="T157" s="142">
        <f t="shared" si="23"/>
        <v>0</v>
      </c>
      <c r="AR157" s="143" t="s">
        <v>217</v>
      </c>
      <c r="AT157" s="143" t="s">
        <v>212</v>
      </c>
      <c r="AU157" s="143" t="s">
        <v>81</v>
      </c>
      <c r="AY157" s="18" t="s">
        <v>210</v>
      </c>
      <c r="BE157" s="144">
        <f t="shared" si="24"/>
        <v>0</v>
      </c>
      <c r="BF157" s="144">
        <f t="shared" si="25"/>
        <v>0</v>
      </c>
      <c r="BG157" s="144">
        <f t="shared" si="26"/>
        <v>0</v>
      </c>
      <c r="BH157" s="144">
        <f t="shared" si="27"/>
        <v>0</v>
      </c>
      <c r="BI157" s="144">
        <f t="shared" si="28"/>
        <v>0</v>
      </c>
      <c r="BJ157" s="18" t="s">
        <v>81</v>
      </c>
      <c r="BK157" s="144">
        <f t="shared" si="29"/>
        <v>0</v>
      </c>
      <c r="BL157" s="18" t="s">
        <v>217</v>
      </c>
      <c r="BM157" s="143" t="s">
        <v>5875</v>
      </c>
    </row>
    <row r="158" spans="2:65" s="1" customFormat="1" ht="16.5" customHeight="1">
      <c r="B158" s="33"/>
      <c r="C158" s="132" t="s">
        <v>618</v>
      </c>
      <c r="D158" s="132" t="s">
        <v>212</v>
      </c>
      <c r="E158" s="133" t="s">
        <v>5876</v>
      </c>
      <c r="F158" s="134" t="s">
        <v>5877</v>
      </c>
      <c r="G158" s="135" t="s">
        <v>868</v>
      </c>
      <c r="H158" s="136">
        <v>10</v>
      </c>
      <c r="I158" s="137"/>
      <c r="J158" s="138">
        <f t="shared" si="20"/>
        <v>0</v>
      </c>
      <c r="K158" s="134" t="s">
        <v>19</v>
      </c>
      <c r="L158" s="33"/>
      <c r="M158" s="139" t="s">
        <v>19</v>
      </c>
      <c r="N158" s="140" t="s">
        <v>45</v>
      </c>
      <c r="P158" s="141">
        <f t="shared" si="21"/>
        <v>0</v>
      </c>
      <c r="Q158" s="141">
        <v>0</v>
      </c>
      <c r="R158" s="141">
        <f t="shared" si="22"/>
        <v>0</v>
      </c>
      <c r="S158" s="141">
        <v>0</v>
      </c>
      <c r="T158" s="142">
        <f t="shared" si="23"/>
        <v>0</v>
      </c>
      <c r="AR158" s="143" t="s">
        <v>217</v>
      </c>
      <c r="AT158" s="143" t="s">
        <v>212</v>
      </c>
      <c r="AU158" s="143" t="s">
        <v>81</v>
      </c>
      <c r="AY158" s="18" t="s">
        <v>210</v>
      </c>
      <c r="BE158" s="144">
        <f t="shared" si="24"/>
        <v>0</v>
      </c>
      <c r="BF158" s="144">
        <f t="shared" si="25"/>
        <v>0</v>
      </c>
      <c r="BG158" s="144">
        <f t="shared" si="26"/>
        <v>0</v>
      </c>
      <c r="BH158" s="144">
        <f t="shared" si="27"/>
        <v>0</v>
      </c>
      <c r="BI158" s="144">
        <f t="shared" si="28"/>
        <v>0</v>
      </c>
      <c r="BJ158" s="18" t="s">
        <v>81</v>
      </c>
      <c r="BK158" s="144">
        <f t="shared" si="29"/>
        <v>0</v>
      </c>
      <c r="BL158" s="18" t="s">
        <v>217</v>
      </c>
      <c r="BM158" s="143" t="s">
        <v>5878</v>
      </c>
    </row>
    <row r="159" spans="2:65" s="1" customFormat="1" ht="16.5" customHeight="1">
      <c r="B159" s="33"/>
      <c r="C159" s="132" t="s">
        <v>631</v>
      </c>
      <c r="D159" s="132" t="s">
        <v>212</v>
      </c>
      <c r="E159" s="133" t="s">
        <v>5879</v>
      </c>
      <c r="F159" s="134" t="s">
        <v>5880</v>
      </c>
      <c r="G159" s="135" t="s">
        <v>868</v>
      </c>
      <c r="H159" s="136">
        <v>2</v>
      </c>
      <c r="I159" s="137"/>
      <c r="J159" s="138">
        <f t="shared" si="20"/>
        <v>0</v>
      </c>
      <c r="K159" s="134" t="s">
        <v>19</v>
      </c>
      <c r="L159" s="33"/>
      <c r="M159" s="139" t="s">
        <v>19</v>
      </c>
      <c r="N159" s="140" t="s">
        <v>45</v>
      </c>
      <c r="P159" s="141">
        <f t="shared" si="21"/>
        <v>0</v>
      </c>
      <c r="Q159" s="141">
        <v>0</v>
      </c>
      <c r="R159" s="141">
        <f t="shared" si="22"/>
        <v>0</v>
      </c>
      <c r="S159" s="141">
        <v>0</v>
      </c>
      <c r="T159" s="142">
        <f t="shared" si="23"/>
        <v>0</v>
      </c>
      <c r="AR159" s="143" t="s">
        <v>217</v>
      </c>
      <c r="AT159" s="143" t="s">
        <v>212</v>
      </c>
      <c r="AU159" s="143" t="s">
        <v>81</v>
      </c>
      <c r="AY159" s="18" t="s">
        <v>210</v>
      </c>
      <c r="BE159" s="144">
        <f t="shared" si="24"/>
        <v>0</v>
      </c>
      <c r="BF159" s="144">
        <f t="shared" si="25"/>
        <v>0</v>
      </c>
      <c r="BG159" s="144">
        <f t="shared" si="26"/>
        <v>0</v>
      </c>
      <c r="BH159" s="144">
        <f t="shared" si="27"/>
        <v>0</v>
      </c>
      <c r="BI159" s="144">
        <f t="shared" si="28"/>
        <v>0</v>
      </c>
      <c r="BJ159" s="18" t="s">
        <v>81</v>
      </c>
      <c r="BK159" s="144">
        <f t="shared" si="29"/>
        <v>0</v>
      </c>
      <c r="BL159" s="18" t="s">
        <v>217</v>
      </c>
      <c r="BM159" s="143" t="s">
        <v>5881</v>
      </c>
    </row>
    <row r="160" spans="2:65" s="1" customFormat="1" ht="16.5" customHeight="1">
      <c r="B160" s="33"/>
      <c r="C160" s="132" t="s">
        <v>690</v>
      </c>
      <c r="D160" s="132" t="s">
        <v>212</v>
      </c>
      <c r="E160" s="133" t="s">
        <v>5882</v>
      </c>
      <c r="F160" s="134" t="s">
        <v>5883</v>
      </c>
      <c r="G160" s="135" t="s">
        <v>868</v>
      </c>
      <c r="H160" s="136">
        <v>4</v>
      </c>
      <c r="I160" s="137"/>
      <c r="J160" s="138">
        <f t="shared" si="20"/>
        <v>0</v>
      </c>
      <c r="K160" s="134" t="s">
        <v>19</v>
      </c>
      <c r="L160" s="33"/>
      <c r="M160" s="139" t="s">
        <v>19</v>
      </c>
      <c r="N160" s="140" t="s">
        <v>45</v>
      </c>
      <c r="P160" s="141">
        <f t="shared" si="21"/>
        <v>0</v>
      </c>
      <c r="Q160" s="141">
        <v>0</v>
      </c>
      <c r="R160" s="141">
        <f t="shared" si="22"/>
        <v>0</v>
      </c>
      <c r="S160" s="141">
        <v>0</v>
      </c>
      <c r="T160" s="142">
        <f t="shared" si="23"/>
        <v>0</v>
      </c>
      <c r="AR160" s="143" t="s">
        <v>217</v>
      </c>
      <c r="AT160" s="143" t="s">
        <v>212</v>
      </c>
      <c r="AU160" s="143" t="s">
        <v>81</v>
      </c>
      <c r="AY160" s="18" t="s">
        <v>210</v>
      </c>
      <c r="BE160" s="144">
        <f t="shared" si="24"/>
        <v>0</v>
      </c>
      <c r="BF160" s="144">
        <f t="shared" si="25"/>
        <v>0</v>
      </c>
      <c r="BG160" s="144">
        <f t="shared" si="26"/>
        <v>0</v>
      </c>
      <c r="BH160" s="144">
        <f t="shared" si="27"/>
        <v>0</v>
      </c>
      <c r="BI160" s="144">
        <f t="shared" si="28"/>
        <v>0</v>
      </c>
      <c r="BJ160" s="18" t="s">
        <v>81</v>
      </c>
      <c r="BK160" s="144">
        <f t="shared" si="29"/>
        <v>0</v>
      </c>
      <c r="BL160" s="18" t="s">
        <v>217</v>
      </c>
      <c r="BM160" s="143" t="s">
        <v>5884</v>
      </c>
    </row>
    <row r="161" spans="2:65" s="1" customFormat="1" ht="16.5" customHeight="1">
      <c r="B161" s="33"/>
      <c r="C161" s="132" t="s">
        <v>696</v>
      </c>
      <c r="D161" s="132" t="s">
        <v>212</v>
      </c>
      <c r="E161" s="133" t="s">
        <v>5885</v>
      </c>
      <c r="F161" s="134" t="s">
        <v>5886</v>
      </c>
      <c r="G161" s="135" t="s">
        <v>868</v>
      </c>
      <c r="H161" s="136">
        <v>2</v>
      </c>
      <c r="I161" s="137"/>
      <c r="J161" s="138">
        <f t="shared" si="20"/>
        <v>0</v>
      </c>
      <c r="K161" s="134" t="s">
        <v>19</v>
      </c>
      <c r="L161" s="33"/>
      <c r="M161" s="139" t="s">
        <v>19</v>
      </c>
      <c r="N161" s="140" t="s">
        <v>45</v>
      </c>
      <c r="P161" s="141">
        <f t="shared" si="21"/>
        <v>0</v>
      </c>
      <c r="Q161" s="141">
        <v>0</v>
      </c>
      <c r="R161" s="141">
        <f t="shared" si="22"/>
        <v>0</v>
      </c>
      <c r="S161" s="141">
        <v>0</v>
      </c>
      <c r="T161" s="142">
        <f t="shared" si="23"/>
        <v>0</v>
      </c>
      <c r="AR161" s="143" t="s">
        <v>217</v>
      </c>
      <c r="AT161" s="143" t="s">
        <v>212</v>
      </c>
      <c r="AU161" s="143" t="s">
        <v>81</v>
      </c>
      <c r="AY161" s="18" t="s">
        <v>210</v>
      </c>
      <c r="BE161" s="144">
        <f t="shared" si="24"/>
        <v>0</v>
      </c>
      <c r="BF161" s="144">
        <f t="shared" si="25"/>
        <v>0</v>
      </c>
      <c r="BG161" s="144">
        <f t="shared" si="26"/>
        <v>0</v>
      </c>
      <c r="BH161" s="144">
        <f t="shared" si="27"/>
        <v>0</v>
      </c>
      <c r="BI161" s="144">
        <f t="shared" si="28"/>
        <v>0</v>
      </c>
      <c r="BJ161" s="18" t="s">
        <v>81</v>
      </c>
      <c r="BK161" s="144">
        <f t="shared" si="29"/>
        <v>0</v>
      </c>
      <c r="BL161" s="18" t="s">
        <v>217</v>
      </c>
      <c r="BM161" s="143" t="s">
        <v>5887</v>
      </c>
    </row>
    <row r="162" spans="2:65" s="1" customFormat="1" ht="16.5" customHeight="1">
      <c r="B162" s="33"/>
      <c r="C162" s="132" t="s">
        <v>718</v>
      </c>
      <c r="D162" s="132" t="s">
        <v>212</v>
      </c>
      <c r="E162" s="133" t="s">
        <v>5888</v>
      </c>
      <c r="F162" s="134" t="s">
        <v>5889</v>
      </c>
      <c r="G162" s="135" t="s">
        <v>868</v>
      </c>
      <c r="H162" s="136">
        <v>5</v>
      </c>
      <c r="I162" s="137"/>
      <c r="J162" s="138">
        <f t="shared" si="20"/>
        <v>0</v>
      </c>
      <c r="K162" s="134" t="s">
        <v>19</v>
      </c>
      <c r="L162" s="33"/>
      <c r="M162" s="139" t="s">
        <v>19</v>
      </c>
      <c r="N162" s="140" t="s">
        <v>45</v>
      </c>
      <c r="P162" s="141">
        <f t="shared" si="21"/>
        <v>0</v>
      </c>
      <c r="Q162" s="141">
        <v>0</v>
      </c>
      <c r="R162" s="141">
        <f t="shared" si="22"/>
        <v>0</v>
      </c>
      <c r="S162" s="141">
        <v>0</v>
      </c>
      <c r="T162" s="142">
        <f t="shared" si="23"/>
        <v>0</v>
      </c>
      <c r="AR162" s="143" t="s">
        <v>217</v>
      </c>
      <c r="AT162" s="143" t="s">
        <v>212</v>
      </c>
      <c r="AU162" s="143" t="s">
        <v>81</v>
      </c>
      <c r="AY162" s="18" t="s">
        <v>210</v>
      </c>
      <c r="BE162" s="144">
        <f t="shared" si="24"/>
        <v>0</v>
      </c>
      <c r="BF162" s="144">
        <f t="shared" si="25"/>
        <v>0</v>
      </c>
      <c r="BG162" s="144">
        <f t="shared" si="26"/>
        <v>0</v>
      </c>
      <c r="BH162" s="144">
        <f t="shared" si="27"/>
        <v>0</v>
      </c>
      <c r="BI162" s="144">
        <f t="shared" si="28"/>
        <v>0</v>
      </c>
      <c r="BJ162" s="18" t="s">
        <v>81</v>
      </c>
      <c r="BK162" s="144">
        <f t="shared" si="29"/>
        <v>0</v>
      </c>
      <c r="BL162" s="18" t="s">
        <v>217</v>
      </c>
      <c r="BM162" s="143" t="s">
        <v>5890</v>
      </c>
    </row>
    <row r="163" spans="2:65" s="1" customFormat="1" ht="16.5" customHeight="1">
      <c r="B163" s="33"/>
      <c r="C163" s="132" t="s">
        <v>820</v>
      </c>
      <c r="D163" s="132" t="s">
        <v>212</v>
      </c>
      <c r="E163" s="133" t="s">
        <v>5891</v>
      </c>
      <c r="F163" s="134" t="s">
        <v>5892</v>
      </c>
      <c r="G163" s="135" t="s">
        <v>868</v>
      </c>
      <c r="H163" s="136">
        <v>10</v>
      </c>
      <c r="I163" s="137"/>
      <c r="J163" s="138">
        <f t="shared" si="20"/>
        <v>0</v>
      </c>
      <c r="K163" s="134" t="s">
        <v>19</v>
      </c>
      <c r="L163" s="33"/>
      <c r="M163" s="139" t="s">
        <v>19</v>
      </c>
      <c r="N163" s="140" t="s">
        <v>45</v>
      </c>
      <c r="P163" s="141">
        <f t="shared" si="21"/>
        <v>0</v>
      </c>
      <c r="Q163" s="141">
        <v>0</v>
      </c>
      <c r="R163" s="141">
        <f t="shared" si="22"/>
        <v>0</v>
      </c>
      <c r="S163" s="141">
        <v>0</v>
      </c>
      <c r="T163" s="142">
        <f t="shared" si="23"/>
        <v>0</v>
      </c>
      <c r="AR163" s="143" t="s">
        <v>217</v>
      </c>
      <c r="AT163" s="143" t="s">
        <v>212</v>
      </c>
      <c r="AU163" s="143" t="s">
        <v>81</v>
      </c>
      <c r="AY163" s="18" t="s">
        <v>210</v>
      </c>
      <c r="BE163" s="144">
        <f t="shared" si="24"/>
        <v>0</v>
      </c>
      <c r="BF163" s="144">
        <f t="shared" si="25"/>
        <v>0</v>
      </c>
      <c r="BG163" s="144">
        <f t="shared" si="26"/>
        <v>0</v>
      </c>
      <c r="BH163" s="144">
        <f t="shared" si="27"/>
        <v>0</v>
      </c>
      <c r="BI163" s="144">
        <f t="shared" si="28"/>
        <v>0</v>
      </c>
      <c r="BJ163" s="18" t="s">
        <v>81</v>
      </c>
      <c r="BK163" s="144">
        <f t="shared" si="29"/>
        <v>0</v>
      </c>
      <c r="BL163" s="18" t="s">
        <v>217</v>
      </c>
      <c r="BM163" s="143" t="s">
        <v>5893</v>
      </c>
    </row>
    <row r="164" spans="2:65" s="1" customFormat="1" ht="16.5" customHeight="1">
      <c r="B164" s="33"/>
      <c r="C164" s="132" t="s">
        <v>847</v>
      </c>
      <c r="D164" s="132" t="s">
        <v>212</v>
      </c>
      <c r="E164" s="133" t="s">
        <v>5894</v>
      </c>
      <c r="F164" s="134" t="s">
        <v>5895</v>
      </c>
      <c r="G164" s="135" t="s">
        <v>868</v>
      </c>
      <c r="H164" s="136">
        <v>18</v>
      </c>
      <c r="I164" s="137"/>
      <c r="J164" s="138">
        <f t="shared" si="20"/>
        <v>0</v>
      </c>
      <c r="K164" s="134" t="s">
        <v>19</v>
      </c>
      <c r="L164" s="33"/>
      <c r="M164" s="139" t="s">
        <v>19</v>
      </c>
      <c r="N164" s="140" t="s">
        <v>45</v>
      </c>
      <c r="P164" s="141">
        <f t="shared" si="21"/>
        <v>0</v>
      </c>
      <c r="Q164" s="141">
        <v>0</v>
      </c>
      <c r="R164" s="141">
        <f t="shared" si="22"/>
        <v>0</v>
      </c>
      <c r="S164" s="141">
        <v>0</v>
      </c>
      <c r="T164" s="142">
        <f t="shared" si="23"/>
        <v>0</v>
      </c>
      <c r="AR164" s="143" t="s">
        <v>217</v>
      </c>
      <c r="AT164" s="143" t="s">
        <v>212</v>
      </c>
      <c r="AU164" s="143" t="s">
        <v>81</v>
      </c>
      <c r="AY164" s="18" t="s">
        <v>210</v>
      </c>
      <c r="BE164" s="144">
        <f t="shared" si="24"/>
        <v>0</v>
      </c>
      <c r="BF164" s="144">
        <f t="shared" si="25"/>
        <v>0</v>
      </c>
      <c r="BG164" s="144">
        <f t="shared" si="26"/>
        <v>0</v>
      </c>
      <c r="BH164" s="144">
        <f t="shared" si="27"/>
        <v>0</v>
      </c>
      <c r="BI164" s="144">
        <f t="shared" si="28"/>
        <v>0</v>
      </c>
      <c r="BJ164" s="18" t="s">
        <v>81</v>
      </c>
      <c r="BK164" s="144">
        <f t="shared" si="29"/>
        <v>0</v>
      </c>
      <c r="BL164" s="18" t="s">
        <v>217</v>
      </c>
      <c r="BM164" s="143" t="s">
        <v>5896</v>
      </c>
    </row>
    <row r="165" spans="2:65" s="1" customFormat="1" ht="16.5" customHeight="1">
      <c r="B165" s="33"/>
      <c r="C165" s="132" t="s">
        <v>855</v>
      </c>
      <c r="D165" s="132" t="s">
        <v>212</v>
      </c>
      <c r="E165" s="133" t="s">
        <v>5897</v>
      </c>
      <c r="F165" s="134" t="s">
        <v>5898</v>
      </c>
      <c r="G165" s="135" t="s">
        <v>868</v>
      </c>
      <c r="H165" s="136">
        <v>5</v>
      </c>
      <c r="I165" s="137"/>
      <c r="J165" s="138">
        <f t="shared" si="20"/>
        <v>0</v>
      </c>
      <c r="K165" s="134" t="s">
        <v>19</v>
      </c>
      <c r="L165" s="33"/>
      <c r="M165" s="139" t="s">
        <v>19</v>
      </c>
      <c r="N165" s="140" t="s">
        <v>45</v>
      </c>
      <c r="P165" s="141">
        <f t="shared" si="21"/>
        <v>0</v>
      </c>
      <c r="Q165" s="141">
        <v>0</v>
      </c>
      <c r="R165" s="141">
        <f t="shared" si="22"/>
        <v>0</v>
      </c>
      <c r="S165" s="141">
        <v>0</v>
      </c>
      <c r="T165" s="142">
        <f t="shared" si="23"/>
        <v>0</v>
      </c>
      <c r="AR165" s="143" t="s">
        <v>217</v>
      </c>
      <c r="AT165" s="143" t="s">
        <v>212</v>
      </c>
      <c r="AU165" s="143" t="s">
        <v>81</v>
      </c>
      <c r="AY165" s="18" t="s">
        <v>210</v>
      </c>
      <c r="BE165" s="144">
        <f t="shared" si="24"/>
        <v>0</v>
      </c>
      <c r="BF165" s="144">
        <f t="shared" si="25"/>
        <v>0</v>
      </c>
      <c r="BG165" s="144">
        <f t="shared" si="26"/>
        <v>0</v>
      </c>
      <c r="BH165" s="144">
        <f t="shared" si="27"/>
        <v>0</v>
      </c>
      <c r="BI165" s="144">
        <f t="shared" si="28"/>
        <v>0</v>
      </c>
      <c r="BJ165" s="18" t="s">
        <v>81</v>
      </c>
      <c r="BK165" s="144">
        <f t="shared" si="29"/>
        <v>0</v>
      </c>
      <c r="BL165" s="18" t="s">
        <v>217</v>
      </c>
      <c r="BM165" s="143" t="s">
        <v>5899</v>
      </c>
    </row>
    <row r="166" spans="2:63" s="11" customFormat="1" ht="25.9" customHeight="1">
      <c r="B166" s="120"/>
      <c r="D166" s="121" t="s">
        <v>73</v>
      </c>
      <c r="E166" s="122" t="s">
        <v>5900</v>
      </c>
      <c r="F166" s="122" t="s">
        <v>5901</v>
      </c>
      <c r="I166" s="123"/>
      <c r="J166" s="124">
        <f>BK166</f>
        <v>0</v>
      </c>
      <c r="L166" s="120"/>
      <c r="M166" s="125"/>
      <c r="P166" s="126">
        <f>SUM(P167:P175)</f>
        <v>0</v>
      </c>
      <c r="R166" s="126">
        <f>SUM(R167:R175)</f>
        <v>0</v>
      </c>
      <c r="T166" s="127">
        <f>SUM(T167:T175)</f>
        <v>0</v>
      </c>
      <c r="AR166" s="121" t="s">
        <v>81</v>
      </c>
      <c r="AT166" s="128" t="s">
        <v>73</v>
      </c>
      <c r="AU166" s="128" t="s">
        <v>74</v>
      </c>
      <c r="AY166" s="121" t="s">
        <v>210</v>
      </c>
      <c r="BK166" s="129">
        <f>SUM(BK167:BK175)</f>
        <v>0</v>
      </c>
    </row>
    <row r="167" spans="2:65" s="1" customFormat="1" ht="16.5" customHeight="1">
      <c r="B167" s="33"/>
      <c r="C167" s="132" t="s">
        <v>860</v>
      </c>
      <c r="D167" s="132" t="s">
        <v>212</v>
      </c>
      <c r="E167" s="133" t="s">
        <v>5902</v>
      </c>
      <c r="F167" s="134" t="s">
        <v>5903</v>
      </c>
      <c r="G167" s="135" t="s">
        <v>270</v>
      </c>
      <c r="H167" s="136">
        <v>256</v>
      </c>
      <c r="I167" s="137"/>
      <c r="J167" s="138">
        <f aca="true" t="shared" si="30" ref="J167:J175">ROUND(I167*H167,2)</f>
        <v>0</v>
      </c>
      <c r="K167" s="134" t="s">
        <v>19</v>
      </c>
      <c r="L167" s="33"/>
      <c r="M167" s="139" t="s">
        <v>19</v>
      </c>
      <c r="N167" s="140" t="s">
        <v>45</v>
      </c>
      <c r="P167" s="141">
        <f aca="true" t="shared" si="31" ref="P167:P175">O167*H167</f>
        <v>0</v>
      </c>
      <c r="Q167" s="141">
        <v>0</v>
      </c>
      <c r="R167" s="141">
        <f aca="true" t="shared" si="32" ref="R167:R175">Q167*H167</f>
        <v>0</v>
      </c>
      <c r="S167" s="141">
        <v>0</v>
      </c>
      <c r="T167" s="142">
        <f aca="true" t="shared" si="33" ref="T167:T175">S167*H167</f>
        <v>0</v>
      </c>
      <c r="AR167" s="143" t="s">
        <v>217</v>
      </c>
      <c r="AT167" s="143" t="s">
        <v>212</v>
      </c>
      <c r="AU167" s="143" t="s">
        <v>81</v>
      </c>
      <c r="AY167" s="18" t="s">
        <v>210</v>
      </c>
      <c r="BE167" s="144">
        <f aca="true" t="shared" si="34" ref="BE167:BE175">IF(N167="základní",J167,0)</f>
        <v>0</v>
      </c>
      <c r="BF167" s="144">
        <f aca="true" t="shared" si="35" ref="BF167:BF175">IF(N167="snížená",J167,0)</f>
        <v>0</v>
      </c>
      <c r="BG167" s="144">
        <f aca="true" t="shared" si="36" ref="BG167:BG175">IF(N167="zákl. přenesená",J167,0)</f>
        <v>0</v>
      </c>
      <c r="BH167" s="144">
        <f aca="true" t="shared" si="37" ref="BH167:BH175">IF(N167="sníž. přenesená",J167,0)</f>
        <v>0</v>
      </c>
      <c r="BI167" s="144">
        <f aca="true" t="shared" si="38" ref="BI167:BI175">IF(N167="nulová",J167,0)</f>
        <v>0</v>
      </c>
      <c r="BJ167" s="18" t="s">
        <v>81</v>
      </c>
      <c r="BK167" s="144">
        <f aca="true" t="shared" si="39" ref="BK167:BK175">ROUND(I167*H167,2)</f>
        <v>0</v>
      </c>
      <c r="BL167" s="18" t="s">
        <v>217</v>
      </c>
      <c r="BM167" s="143" t="s">
        <v>5904</v>
      </c>
    </row>
    <row r="168" spans="2:65" s="1" customFormat="1" ht="16.5" customHeight="1">
      <c r="B168" s="33"/>
      <c r="C168" s="132" t="s">
        <v>865</v>
      </c>
      <c r="D168" s="132" t="s">
        <v>212</v>
      </c>
      <c r="E168" s="133" t="s">
        <v>5905</v>
      </c>
      <c r="F168" s="134" t="s">
        <v>5906</v>
      </c>
      <c r="G168" s="135" t="s">
        <v>356</v>
      </c>
      <c r="H168" s="136">
        <v>0.004</v>
      </c>
      <c r="I168" s="137"/>
      <c r="J168" s="138">
        <f t="shared" si="30"/>
        <v>0</v>
      </c>
      <c r="K168" s="134" t="s">
        <v>19</v>
      </c>
      <c r="L168" s="33"/>
      <c r="M168" s="139" t="s">
        <v>19</v>
      </c>
      <c r="N168" s="140" t="s">
        <v>45</v>
      </c>
      <c r="P168" s="141">
        <f t="shared" si="31"/>
        <v>0</v>
      </c>
      <c r="Q168" s="141">
        <v>0</v>
      </c>
      <c r="R168" s="141">
        <f t="shared" si="32"/>
        <v>0</v>
      </c>
      <c r="S168" s="141">
        <v>0</v>
      </c>
      <c r="T168" s="142">
        <f t="shared" si="33"/>
        <v>0</v>
      </c>
      <c r="AR168" s="143" t="s">
        <v>217</v>
      </c>
      <c r="AT168" s="143" t="s">
        <v>212</v>
      </c>
      <c r="AU168" s="143" t="s">
        <v>81</v>
      </c>
      <c r="AY168" s="18" t="s">
        <v>210</v>
      </c>
      <c r="BE168" s="144">
        <f t="shared" si="34"/>
        <v>0</v>
      </c>
      <c r="BF168" s="144">
        <f t="shared" si="35"/>
        <v>0</v>
      </c>
      <c r="BG168" s="144">
        <f t="shared" si="36"/>
        <v>0</v>
      </c>
      <c r="BH168" s="144">
        <f t="shared" si="37"/>
        <v>0</v>
      </c>
      <c r="BI168" s="144">
        <f t="shared" si="38"/>
        <v>0</v>
      </c>
      <c r="BJ168" s="18" t="s">
        <v>81</v>
      </c>
      <c r="BK168" s="144">
        <f t="shared" si="39"/>
        <v>0</v>
      </c>
      <c r="BL168" s="18" t="s">
        <v>217</v>
      </c>
      <c r="BM168" s="143" t="s">
        <v>5907</v>
      </c>
    </row>
    <row r="169" spans="2:65" s="1" customFormat="1" ht="16.5" customHeight="1">
      <c r="B169" s="33"/>
      <c r="C169" s="132" t="s">
        <v>872</v>
      </c>
      <c r="D169" s="132" t="s">
        <v>212</v>
      </c>
      <c r="E169" s="133" t="s">
        <v>5908</v>
      </c>
      <c r="F169" s="134" t="s">
        <v>5909</v>
      </c>
      <c r="G169" s="135" t="s">
        <v>270</v>
      </c>
      <c r="H169" s="136">
        <v>256</v>
      </c>
      <c r="I169" s="137"/>
      <c r="J169" s="138">
        <f t="shared" si="30"/>
        <v>0</v>
      </c>
      <c r="K169" s="134" t="s">
        <v>19</v>
      </c>
      <c r="L169" s="33"/>
      <c r="M169" s="139" t="s">
        <v>19</v>
      </c>
      <c r="N169" s="140" t="s">
        <v>45</v>
      </c>
      <c r="P169" s="141">
        <f t="shared" si="31"/>
        <v>0</v>
      </c>
      <c r="Q169" s="141">
        <v>0</v>
      </c>
      <c r="R169" s="141">
        <f t="shared" si="32"/>
        <v>0</v>
      </c>
      <c r="S169" s="141">
        <v>0</v>
      </c>
      <c r="T169" s="142">
        <f t="shared" si="33"/>
        <v>0</v>
      </c>
      <c r="AR169" s="143" t="s">
        <v>217</v>
      </c>
      <c r="AT169" s="143" t="s">
        <v>212</v>
      </c>
      <c r="AU169" s="143" t="s">
        <v>81</v>
      </c>
      <c r="AY169" s="18" t="s">
        <v>210</v>
      </c>
      <c r="BE169" s="144">
        <f t="shared" si="34"/>
        <v>0</v>
      </c>
      <c r="BF169" s="144">
        <f t="shared" si="35"/>
        <v>0</v>
      </c>
      <c r="BG169" s="144">
        <f t="shared" si="36"/>
        <v>0</v>
      </c>
      <c r="BH169" s="144">
        <f t="shared" si="37"/>
        <v>0</v>
      </c>
      <c r="BI169" s="144">
        <f t="shared" si="38"/>
        <v>0</v>
      </c>
      <c r="BJ169" s="18" t="s">
        <v>81</v>
      </c>
      <c r="BK169" s="144">
        <f t="shared" si="39"/>
        <v>0</v>
      </c>
      <c r="BL169" s="18" t="s">
        <v>217</v>
      </c>
      <c r="BM169" s="143" t="s">
        <v>5910</v>
      </c>
    </row>
    <row r="170" spans="2:65" s="1" customFormat="1" ht="16.5" customHeight="1">
      <c r="B170" s="33"/>
      <c r="C170" s="132" t="s">
        <v>879</v>
      </c>
      <c r="D170" s="132" t="s">
        <v>212</v>
      </c>
      <c r="E170" s="133" t="s">
        <v>5911</v>
      </c>
      <c r="F170" s="134" t="s">
        <v>5912</v>
      </c>
      <c r="G170" s="135" t="s">
        <v>270</v>
      </c>
      <c r="H170" s="136">
        <v>256</v>
      </c>
      <c r="I170" s="137"/>
      <c r="J170" s="138">
        <f t="shared" si="30"/>
        <v>0</v>
      </c>
      <c r="K170" s="134" t="s">
        <v>19</v>
      </c>
      <c r="L170" s="33"/>
      <c r="M170" s="139" t="s">
        <v>19</v>
      </c>
      <c r="N170" s="140" t="s">
        <v>45</v>
      </c>
      <c r="P170" s="141">
        <f t="shared" si="31"/>
        <v>0</v>
      </c>
      <c r="Q170" s="141">
        <v>0</v>
      </c>
      <c r="R170" s="141">
        <f t="shared" si="32"/>
        <v>0</v>
      </c>
      <c r="S170" s="141">
        <v>0</v>
      </c>
      <c r="T170" s="142">
        <f t="shared" si="33"/>
        <v>0</v>
      </c>
      <c r="AR170" s="143" t="s">
        <v>217</v>
      </c>
      <c r="AT170" s="143" t="s">
        <v>212</v>
      </c>
      <c r="AU170" s="143" t="s">
        <v>81</v>
      </c>
      <c r="AY170" s="18" t="s">
        <v>210</v>
      </c>
      <c r="BE170" s="144">
        <f t="shared" si="34"/>
        <v>0</v>
      </c>
      <c r="BF170" s="144">
        <f t="shared" si="35"/>
        <v>0</v>
      </c>
      <c r="BG170" s="144">
        <f t="shared" si="36"/>
        <v>0</v>
      </c>
      <c r="BH170" s="144">
        <f t="shared" si="37"/>
        <v>0</v>
      </c>
      <c r="BI170" s="144">
        <f t="shared" si="38"/>
        <v>0</v>
      </c>
      <c r="BJ170" s="18" t="s">
        <v>81</v>
      </c>
      <c r="BK170" s="144">
        <f t="shared" si="39"/>
        <v>0</v>
      </c>
      <c r="BL170" s="18" t="s">
        <v>217</v>
      </c>
      <c r="BM170" s="143" t="s">
        <v>5913</v>
      </c>
    </row>
    <row r="171" spans="2:65" s="1" customFormat="1" ht="16.5" customHeight="1">
      <c r="B171" s="33"/>
      <c r="C171" s="132" t="s">
        <v>884</v>
      </c>
      <c r="D171" s="132" t="s">
        <v>212</v>
      </c>
      <c r="E171" s="133" t="s">
        <v>5914</v>
      </c>
      <c r="F171" s="134" t="s">
        <v>5915</v>
      </c>
      <c r="G171" s="135" t="s">
        <v>215</v>
      </c>
      <c r="H171" s="136">
        <v>12.8</v>
      </c>
      <c r="I171" s="137"/>
      <c r="J171" s="138">
        <f t="shared" si="30"/>
        <v>0</v>
      </c>
      <c r="K171" s="134" t="s">
        <v>19</v>
      </c>
      <c r="L171" s="33"/>
      <c r="M171" s="139" t="s">
        <v>19</v>
      </c>
      <c r="N171" s="140" t="s">
        <v>45</v>
      </c>
      <c r="P171" s="141">
        <f t="shared" si="31"/>
        <v>0</v>
      </c>
      <c r="Q171" s="141">
        <v>0</v>
      </c>
      <c r="R171" s="141">
        <f t="shared" si="32"/>
        <v>0</v>
      </c>
      <c r="S171" s="141">
        <v>0</v>
      </c>
      <c r="T171" s="142">
        <f t="shared" si="33"/>
        <v>0</v>
      </c>
      <c r="AR171" s="143" t="s">
        <v>217</v>
      </c>
      <c r="AT171" s="143" t="s">
        <v>212</v>
      </c>
      <c r="AU171" s="143" t="s">
        <v>81</v>
      </c>
      <c r="AY171" s="18" t="s">
        <v>210</v>
      </c>
      <c r="BE171" s="144">
        <f t="shared" si="34"/>
        <v>0</v>
      </c>
      <c r="BF171" s="144">
        <f t="shared" si="35"/>
        <v>0</v>
      </c>
      <c r="BG171" s="144">
        <f t="shared" si="36"/>
        <v>0</v>
      </c>
      <c r="BH171" s="144">
        <f t="shared" si="37"/>
        <v>0</v>
      </c>
      <c r="BI171" s="144">
        <f t="shared" si="38"/>
        <v>0</v>
      </c>
      <c r="BJ171" s="18" t="s">
        <v>81</v>
      </c>
      <c r="BK171" s="144">
        <f t="shared" si="39"/>
        <v>0</v>
      </c>
      <c r="BL171" s="18" t="s">
        <v>217</v>
      </c>
      <c r="BM171" s="143" t="s">
        <v>5916</v>
      </c>
    </row>
    <row r="172" spans="2:65" s="1" customFormat="1" ht="16.5" customHeight="1">
      <c r="B172" s="33"/>
      <c r="C172" s="132" t="s">
        <v>891</v>
      </c>
      <c r="D172" s="132" t="s">
        <v>212</v>
      </c>
      <c r="E172" s="133" t="s">
        <v>5917</v>
      </c>
      <c r="F172" s="134" t="s">
        <v>5918</v>
      </c>
      <c r="G172" s="135" t="s">
        <v>868</v>
      </c>
      <c r="H172" s="136">
        <v>3</v>
      </c>
      <c r="I172" s="137"/>
      <c r="J172" s="138">
        <f t="shared" si="30"/>
        <v>0</v>
      </c>
      <c r="K172" s="134" t="s">
        <v>19</v>
      </c>
      <c r="L172" s="33"/>
      <c r="M172" s="139" t="s">
        <v>19</v>
      </c>
      <c r="N172" s="140" t="s">
        <v>45</v>
      </c>
      <c r="P172" s="141">
        <f t="shared" si="31"/>
        <v>0</v>
      </c>
      <c r="Q172" s="141">
        <v>0</v>
      </c>
      <c r="R172" s="141">
        <f t="shared" si="32"/>
        <v>0</v>
      </c>
      <c r="S172" s="141">
        <v>0</v>
      </c>
      <c r="T172" s="142">
        <f t="shared" si="33"/>
        <v>0</v>
      </c>
      <c r="AR172" s="143" t="s">
        <v>217</v>
      </c>
      <c r="AT172" s="143" t="s">
        <v>212</v>
      </c>
      <c r="AU172" s="143" t="s">
        <v>81</v>
      </c>
      <c r="AY172" s="18" t="s">
        <v>210</v>
      </c>
      <c r="BE172" s="144">
        <f t="shared" si="34"/>
        <v>0</v>
      </c>
      <c r="BF172" s="144">
        <f t="shared" si="35"/>
        <v>0</v>
      </c>
      <c r="BG172" s="144">
        <f t="shared" si="36"/>
        <v>0</v>
      </c>
      <c r="BH172" s="144">
        <f t="shared" si="37"/>
        <v>0</v>
      </c>
      <c r="BI172" s="144">
        <f t="shared" si="38"/>
        <v>0</v>
      </c>
      <c r="BJ172" s="18" t="s">
        <v>81</v>
      </c>
      <c r="BK172" s="144">
        <f t="shared" si="39"/>
        <v>0</v>
      </c>
      <c r="BL172" s="18" t="s">
        <v>217</v>
      </c>
      <c r="BM172" s="143" t="s">
        <v>5919</v>
      </c>
    </row>
    <row r="173" spans="2:65" s="1" customFormat="1" ht="16.5" customHeight="1">
      <c r="B173" s="33"/>
      <c r="C173" s="132" t="s">
        <v>898</v>
      </c>
      <c r="D173" s="132" t="s">
        <v>212</v>
      </c>
      <c r="E173" s="133" t="s">
        <v>5920</v>
      </c>
      <c r="F173" s="134" t="s">
        <v>5921</v>
      </c>
      <c r="G173" s="135" t="s">
        <v>3598</v>
      </c>
      <c r="H173" s="136">
        <v>6.4</v>
      </c>
      <c r="I173" s="137"/>
      <c r="J173" s="138">
        <f t="shared" si="30"/>
        <v>0</v>
      </c>
      <c r="K173" s="134" t="s">
        <v>19</v>
      </c>
      <c r="L173" s="33"/>
      <c r="M173" s="139" t="s">
        <v>19</v>
      </c>
      <c r="N173" s="140" t="s">
        <v>45</v>
      </c>
      <c r="P173" s="141">
        <f t="shared" si="31"/>
        <v>0</v>
      </c>
      <c r="Q173" s="141">
        <v>0</v>
      </c>
      <c r="R173" s="141">
        <f t="shared" si="32"/>
        <v>0</v>
      </c>
      <c r="S173" s="141">
        <v>0</v>
      </c>
      <c r="T173" s="142">
        <f t="shared" si="33"/>
        <v>0</v>
      </c>
      <c r="AR173" s="143" t="s">
        <v>217</v>
      </c>
      <c r="AT173" s="143" t="s">
        <v>212</v>
      </c>
      <c r="AU173" s="143" t="s">
        <v>81</v>
      </c>
      <c r="AY173" s="18" t="s">
        <v>210</v>
      </c>
      <c r="BE173" s="144">
        <f t="shared" si="34"/>
        <v>0</v>
      </c>
      <c r="BF173" s="144">
        <f t="shared" si="35"/>
        <v>0</v>
      </c>
      <c r="BG173" s="144">
        <f t="shared" si="36"/>
        <v>0</v>
      </c>
      <c r="BH173" s="144">
        <f t="shared" si="37"/>
        <v>0</v>
      </c>
      <c r="BI173" s="144">
        <f t="shared" si="38"/>
        <v>0</v>
      </c>
      <c r="BJ173" s="18" t="s">
        <v>81</v>
      </c>
      <c r="BK173" s="144">
        <f t="shared" si="39"/>
        <v>0</v>
      </c>
      <c r="BL173" s="18" t="s">
        <v>217</v>
      </c>
      <c r="BM173" s="143" t="s">
        <v>5922</v>
      </c>
    </row>
    <row r="174" spans="2:65" s="1" customFormat="1" ht="16.5" customHeight="1">
      <c r="B174" s="33"/>
      <c r="C174" s="132" t="s">
        <v>903</v>
      </c>
      <c r="D174" s="132" t="s">
        <v>212</v>
      </c>
      <c r="E174" s="133" t="s">
        <v>5923</v>
      </c>
      <c r="F174" s="134" t="s">
        <v>5924</v>
      </c>
      <c r="G174" s="135" t="s">
        <v>270</v>
      </c>
      <c r="H174" s="136">
        <v>256</v>
      </c>
      <c r="I174" s="137"/>
      <c r="J174" s="138">
        <f t="shared" si="30"/>
        <v>0</v>
      </c>
      <c r="K174" s="134" t="s">
        <v>19</v>
      </c>
      <c r="L174" s="33"/>
      <c r="M174" s="139" t="s">
        <v>19</v>
      </c>
      <c r="N174" s="140" t="s">
        <v>45</v>
      </c>
      <c r="P174" s="141">
        <f t="shared" si="31"/>
        <v>0</v>
      </c>
      <c r="Q174" s="141">
        <v>0</v>
      </c>
      <c r="R174" s="141">
        <f t="shared" si="32"/>
        <v>0</v>
      </c>
      <c r="S174" s="141">
        <v>0</v>
      </c>
      <c r="T174" s="142">
        <f t="shared" si="33"/>
        <v>0</v>
      </c>
      <c r="AR174" s="143" t="s">
        <v>217</v>
      </c>
      <c r="AT174" s="143" t="s">
        <v>212</v>
      </c>
      <c r="AU174" s="143" t="s">
        <v>81</v>
      </c>
      <c r="AY174" s="18" t="s">
        <v>210</v>
      </c>
      <c r="BE174" s="144">
        <f t="shared" si="34"/>
        <v>0</v>
      </c>
      <c r="BF174" s="144">
        <f t="shared" si="35"/>
        <v>0</v>
      </c>
      <c r="BG174" s="144">
        <f t="shared" si="36"/>
        <v>0</v>
      </c>
      <c r="BH174" s="144">
        <f t="shared" si="37"/>
        <v>0</v>
      </c>
      <c r="BI174" s="144">
        <f t="shared" si="38"/>
        <v>0</v>
      </c>
      <c r="BJ174" s="18" t="s">
        <v>81</v>
      </c>
      <c r="BK174" s="144">
        <f t="shared" si="39"/>
        <v>0</v>
      </c>
      <c r="BL174" s="18" t="s">
        <v>217</v>
      </c>
      <c r="BM174" s="143" t="s">
        <v>5925</v>
      </c>
    </row>
    <row r="175" spans="2:65" s="1" customFormat="1" ht="16.5" customHeight="1">
      <c r="B175" s="33"/>
      <c r="C175" s="132" t="s">
        <v>910</v>
      </c>
      <c r="D175" s="132" t="s">
        <v>212</v>
      </c>
      <c r="E175" s="133" t="s">
        <v>5926</v>
      </c>
      <c r="F175" s="134" t="s">
        <v>5927</v>
      </c>
      <c r="G175" s="135" t="s">
        <v>215</v>
      </c>
      <c r="H175" s="136">
        <v>6.4</v>
      </c>
      <c r="I175" s="137"/>
      <c r="J175" s="138">
        <f t="shared" si="30"/>
        <v>0</v>
      </c>
      <c r="K175" s="134" t="s">
        <v>19</v>
      </c>
      <c r="L175" s="33"/>
      <c r="M175" s="189" t="s">
        <v>19</v>
      </c>
      <c r="N175" s="190" t="s">
        <v>45</v>
      </c>
      <c r="O175" s="191"/>
      <c r="P175" s="192">
        <f t="shared" si="31"/>
        <v>0</v>
      </c>
      <c r="Q175" s="192">
        <v>0</v>
      </c>
      <c r="R175" s="192">
        <f t="shared" si="32"/>
        <v>0</v>
      </c>
      <c r="S175" s="192">
        <v>0</v>
      </c>
      <c r="T175" s="193">
        <f t="shared" si="33"/>
        <v>0</v>
      </c>
      <c r="AR175" s="143" t="s">
        <v>217</v>
      </c>
      <c r="AT175" s="143" t="s">
        <v>212</v>
      </c>
      <c r="AU175" s="143" t="s">
        <v>81</v>
      </c>
      <c r="AY175" s="18" t="s">
        <v>210</v>
      </c>
      <c r="BE175" s="144">
        <f t="shared" si="34"/>
        <v>0</v>
      </c>
      <c r="BF175" s="144">
        <f t="shared" si="35"/>
        <v>0</v>
      </c>
      <c r="BG175" s="144">
        <f t="shared" si="36"/>
        <v>0</v>
      </c>
      <c r="BH175" s="144">
        <f t="shared" si="37"/>
        <v>0</v>
      </c>
      <c r="BI175" s="144">
        <f t="shared" si="38"/>
        <v>0</v>
      </c>
      <c r="BJ175" s="18" t="s">
        <v>81</v>
      </c>
      <c r="BK175" s="144">
        <f t="shared" si="39"/>
        <v>0</v>
      </c>
      <c r="BL175" s="18" t="s">
        <v>217</v>
      </c>
      <c r="BM175" s="143" t="s">
        <v>5928</v>
      </c>
    </row>
    <row r="176" spans="2:12" s="1" customFormat="1" ht="6.95" customHeight="1">
      <c r="B176" s="42"/>
      <c r="C176" s="43"/>
      <c r="D176" s="43"/>
      <c r="E176" s="43"/>
      <c r="F176" s="43"/>
      <c r="G176" s="43"/>
      <c r="H176" s="43"/>
      <c r="I176" s="43"/>
      <c r="J176" s="43"/>
      <c r="K176" s="43"/>
      <c r="L176" s="33"/>
    </row>
  </sheetData>
  <sheetProtection algorithmName="SHA-512" hashValue="qtvqAy0o208ldiav1g+KHpSMUWydHbgu+JVKm9ZUXadDzf2g3NJlZrJb0jTZv0FfyeXkDETDi+XZ8ng9aU/lBQ==" saltValue="52IfQb//zs3eRTAJblF+0ozJlF/wPjFRrVUj6XV7bzTlr9WTeF49zMLJo8bvbEEIAmWh/H9e0GL7GZo6rW1NVg==" spinCount="100000" sheet="1" objects="1" scenarios="1" formatColumns="0" formatRows="0" autoFilter="0"/>
  <autoFilter ref="C91:K175"/>
  <mergeCells count="12">
    <mergeCell ref="E84:H84"/>
    <mergeCell ref="L2:V2"/>
    <mergeCell ref="E50:H50"/>
    <mergeCell ref="E52:H52"/>
    <mergeCell ref="E54:H54"/>
    <mergeCell ref="E80:H80"/>
    <mergeCell ref="E82:H8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2:BM94"/>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8"/>
      <c r="M2" s="288"/>
      <c r="N2" s="288"/>
      <c r="O2" s="288"/>
      <c r="P2" s="288"/>
      <c r="Q2" s="288"/>
      <c r="R2" s="288"/>
      <c r="S2" s="288"/>
      <c r="T2" s="288"/>
      <c r="U2" s="288"/>
      <c r="V2" s="288"/>
      <c r="AT2" s="18" t="s">
        <v>165</v>
      </c>
    </row>
    <row r="3" spans="2:46" ht="6.95" customHeight="1">
      <c r="B3" s="19"/>
      <c r="C3" s="20"/>
      <c r="D3" s="20"/>
      <c r="E3" s="20"/>
      <c r="F3" s="20"/>
      <c r="G3" s="20"/>
      <c r="H3" s="20"/>
      <c r="I3" s="20"/>
      <c r="J3" s="20"/>
      <c r="K3" s="20"/>
      <c r="L3" s="21"/>
      <c r="AT3" s="18" t="s">
        <v>83</v>
      </c>
    </row>
    <row r="4" spans="2:46" ht="24.95" customHeight="1">
      <c r="B4" s="21"/>
      <c r="D4" s="22" t="s">
        <v>166</v>
      </c>
      <c r="L4" s="21"/>
      <c r="M4" s="91" t="s">
        <v>10</v>
      </c>
      <c r="AT4" s="18" t="s">
        <v>4</v>
      </c>
    </row>
    <row r="5" spans="2:12" ht="6.95" customHeight="1">
      <c r="B5" s="21"/>
      <c r="L5" s="21"/>
    </row>
    <row r="6" spans="2:12" ht="12" customHeight="1">
      <c r="B6" s="21"/>
      <c r="D6" s="28" t="s">
        <v>16</v>
      </c>
      <c r="L6" s="21"/>
    </row>
    <row r="7" spans="2:12" ht="16.5" customHeight="1">
      <c r="B7" s="21"/>
      <c r="E7" s="326" t="str">
        <f>'Rekapitulace stavby'!K6</f>
        <v>Revitalizace Starého děkanství, Nymburk</v>
      </c>
      <c r="F7" s="327"/>
      <c r="G7" s="327"/>
      <c r="H7" s="327"/>
      <c r="L7" s="21"/>
    </row>
    <row r="8" spans="2:12" ht="12" customHeight="1">
      <c r="B8" s="21"/>
      <c r="D8" s="28" t="s">
        <v>167</v>
      </c>
      <c r="L8" s="21"/>
    </row>
    <row r="9" spans="2:12" s="1" customFormat="1" ht="16.5" customHeight="1">
      <c r="B9" s="33"/>
      <c r="E9" s="326" t="s">
        <v>4923</v>
      </c>
      <c r="F9" s="328"/>
      <c r="G9" s="328"/>
      <c r="H9" s="328"/>
      <c r="L9" s="33"/>
    </row>
    <row r="10" spans="2:12" s="1" customFormat="1" ht="12" customHeight="1">
      <c r="B10" s="33"/>
      <c r="D10" s="28" t="s">
        <v>169</v>
      </c>
      <c r="L10" s="33"/>
    </row>
    <row r="11" spans="2:12" s="1" customFormat="1" ht="16.5" customHeight="1">
      <c r="B11" s="33"/>
      <c r="E11" s="309" t="s">
        <v>2182</v>
      </c>
      <c r="F11" s="328"/>
      <c r="G11" s="328"/>
      <c r="H11" s="328"/>
      <c r="L11" s="33"/>
    </row>
    <row r="12" spans="2:12" s="1" customFormat="1" ht="11.25">
      <c r="B12" s="33"/>
      <c r="L12" s="33"/>
    </row>
    <row r="13" spans="2:12" s="1" customFormat="1" ht="12" customHeight="1">
      <c r="B13" s="33"/>
      <c r="D13" s="28" t="s">
        <v>18</v>
      </c>
      <c r="F13" s="26" t="s">
        <v>19</v>
      </c>
      <c r="I13" s="28" t="s">
        <v>20</v>
      </c>
      <c r="J13" s="26" t="s">
        <v>19</v>
      </c>
      <c r="L13" s="33"/>
    </row>
    <row r="14" spans="2:12" s="1" customFormat="1" ht="12" customHeight="1">
      <c r="B14" s="33"/>
      <c r="D14" s="28" t="s">
        <v>21</v>
      </c>
      <c r="F14" s="26" t="s">
        <v>27</v>
      </c>
      <c r="I14" s="28" t="s">
        <v>23</v>
      </c>
      <c r="J14" s="50" t="str">
        <f>'Rekapitulace stavby'!AN8</f>
        <v>2. 5. 2022</v>
      </c>
      <c r="L14" s="33"/>
    </row>
    <row r="15" spans="2:12" s="1" customFormat="1" ht="10.9" customHeight="1">
      <c r="B15" s="33"/>
      <c r="L15" s="33"/>
    </row>
    <row r="16" spans="2:12" s="1" customFormat="1" ht="12" customHeight="1">
      <c r="B16" s="33"/>
      <c r="D16" s="28" t="s">
        <v>25</v>
      </c>
      <c r="I16" s="28" t="s">
        <v>26</v>
      </c>
      <c r="J16" s="26" t="str">
        <f>IF('Rekapitulace stavby'!AN10="","",'Rekapitulace stavby'!AN10)</f>
        <v/>
      </c>
      <c r="L16" s="33"/>
    </row>
    <row r="17" spans="2:12" s="1" customFormat="1" ht="18" customHeight="1">
      <c r="B17" s="33"/>
      <c r="E17" s="26" t="str">
        <f>IF('Rekapitulace stavby'!E11="","",'Rekapitulace stavby'!E11)</f>
        <v xml:space="preserve"> </v>
      </c>
      <c r="I17" s="28" t="s">
        <v>28</v>
      </c>
      <c r="J17" s="26" t="str">
        <f>IF('Rekapitulace stavby'!AN11="","",'Rekapitulace stavby'!AN11)</f>
        <v/>
      </c>
      <c r="L17" s="33"/>
    </row>
    <row r="18" spans="2:12" s="1" customFormat="1" ht="6.95" customHeight="1">
      <c r="B18" s="33"/>
      <c r="L18" s="33"/>
    </row>
    <row r="19" spans="2:12" s="1" customFormat="1" ht="12" customHeight="1">
      <c r="B19" s="33"/>
      <c r="D19" s="28" t="s">
        <v>29</v>
      </c>
      <c r="I19" s="28" t="s">
        <v>26</v>
      </c>
      <c r="J19" s="29" t="str">
        <f>'Rekapitulace stavby'!AN13</f>
        <v>Vyplň údaj</v>
      </c>
      <c r="L19" s="33"/>
    </row>
    <row r="20" spans="2:12" s="1" customFormat="1" ht="18" customHeight="1">
      <c r="B20" s="33"/>
      <c r="E20" s="329" t="str">
        <f>'Rekapitulace stavby'!E14</f>
        <v>Vyplň údaj</v>
      </c>
      <c r="F20" s="287"/>
      <c r="G20" s="287"/>
      <c r="H20" s="287"/>
      <c r="I20" s="28" t="s">
        <v>28</v>
      </c>
      <c r="J20" s="29" t="str">
        <f>'Rekapitulace stavby'!AN14</f>
        <v>Vyplň údaj</v>
      </c>
      <c r="L20" s="33"/>
    </row>
    <row r="21" spans="2:12" s="1" customFormat="1" ht="6.95" customHeight="1">
      <c r="B21" s="33"/>
      <c r="L21" s="33"/>
    </row>
    <row r="22" spans="2:12" s="1" customFormat="1" ht="12" customHeight="1">
      <c r="B22" s="33"/>
      <c r="D22" s="28" t="s">
        <v>31</v>
      </c>
      <c r="I22" s="28" t="s">
        <v>26</v>
      </c>
      <c r="J22" s="26" t="s">
        <v>32</v>
      </c>
      <c r="L22" s="33"/>
    </row>
    <row r="23" spans="2:12" s="1" customFormat="1" ht="18" customHeight="1">
      <c r="B23" s="33"/>
      <c r="E23" s="26" t="s">
        <v>33</v>
      </c>
      <c r="I23" s="28" t="s">
        <v>28</v>
      </c>
      <c r="J23" s="26" t="s">
        <v>19</v>
      </c>
      <c r="L23" s="33"/>
    </row>
    <row r="24" spans="2:12" s="1" customFormat="1" ht="6.95" customHeight="1">
      <c r="B24" s="33"/>
      <c r="L24" s="33"/>
    </row>
    <row r="25" spans="2:12" s="1" customFormat="1" ht="12" customHeight="1">
      <c r="B25" s="33"/>
      <c r="D25" s="28" t="s">
        <v>35</v>
      </c>
      <c r="I25" s="28" t="s">
        <v>26</v>
      </c>
      <c r="J25" s="26" t="str">
        <f>IF('Rekapitulace stavby'!AN19="","",'Rekapitulace stavby'!AN19)</f>
        <v>47747528</v>
      </c>
      <c r="L25" s="33"/>
    </row>
    <row r="26" spans="2:12" s="1" customFormat="1" ht="18" customHeight="1">
      <c r="B26" s="33"/>
      <c r="E26" s="26" t="str">
        <f>IF('Rekapitulace stavby'!E20="","",'Rekapitulace stavby'!E20)</f>
        <v>Veronika Šoulová</v>
      </c>
      <c r="I26" s="28" t="s">
        <v>28</v>
      </c>
      <c r="J26" s="26" t="str">
        <f>IF('Rekapitulace stavby'!AN20="","",'Rekapitulace stavby'!AN20)</f>
        <v/>
      </c>
      <c r="L26" s="33"/>
    </row>
    <row r="27" spans="2:12" s="1" customFormat="1" ht="6.95" customHeight="1">
      <c r="B27" s="33"/>
      <c r="L27" s="33"/>
    </row>
    <row r="28" spans="2:12" s="1" customFormat="1" ht="12" customHeight="1">
      <c r="B28" s="33"/>
      <c r="D28" s="28" t="s">
        <v>38</v>
      </c>
      <c r="L28" s="33"/>
    </row>
    <row r="29" spans="2:12" s="7" customFormat="1" ht="16.5" customHeight="1">
      <c r="B29" s="92"/>
      <c r="E29" s="292" t="s">
        <v>19</v>
      </c>
      <c r="F29" s="292"/>
      <c r="G29" s="292"/>
      <c r="H29" s="292"/>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40</v>
      </c>
      <c r="J32" s="64">
        <f>ROUND(J87,2)</f>
        <v>0</v>
      </c>
      <c r="L32" s="33"/>
    </row>
    <row r="33" spans="2:12" s="1" customFormat="1" ht="6.95" customHeight="1">
      <c r="B33" s="33"/>
      <c r="D33" s="51"/>
      <c r="E33" s="51"/>
      <c r="F33" s="51"/>
      <c r="G33" s="51"/>
      <c r="H33" s="51"/>
      <c r="I33" s="51"/>
      <c r="J33" s="51"/>
      <c r="K33" s="51"/>
      <c r="L33" s="33"/>
    </row>
    <row r="34" spans="2:12" s="1" customFormat="1" ht="14.45" customHeight="1">
      <c r="B34" s="33"/>
      <c r="F34" s="36" t="s">
        <v>42</v>
      </c>
      <c r="I34" s="36" t="s">
        <v>41</v>
      </c>
      <c r="J34" s="36" t="s">
        <v>43</v>
      </c>
      <c r="L34" s="33"/>
    </row>
    <row r="35" spans="2:12" s="1" customFormat="1" ht="14.45" customHeight="1">
      <c r="B35" s="33"/>
      <c r="D35" s="53" t="s">
        <v>44</v>
      </c>
      <c r="E35" s="28" t="s">
        <v>45</v>
      </c>
      <c r="F35" s="83">
        <f>ROUND((SUM(BE87:BE93)),2)</f>
        <v>0</v>
      </c>
      <c r="I35" s="94">
        <v>0.21</v>
      </c>
      <c r="J35" s="83">
        <f>ROUND(((SUM(BE87:BE93))*I35),2)</f>
        <v>0</v>
      </c>
      <c r="L35" s="33"/>
    </row>
    <row r="36" spans="2:12" s="1" customFormat="1" ht="14.45" customHeight="1">
      <c r="B36" s="33"/>
      <c r="E36" s="28" t="s">
        <v>46</v>
      </c>
      <c r="F36" s="83">
        <f>ROUND((SUM(BF87:BF93)),2)</f>
        <v>0</v>
      </c>
      <c r="I36" s="94">
        <v>0.15</v>
      </c>
      <c r="J36" s="83">
        <f>ROUND(((SUM(BF87:BF93))*I36),2)</f>
        <v>0</v>
      </c>
      <c r="L36" s="33"/>
    </row>
    <row r="37" spans="2:12" s="1" customFormat="1" ht="14.45" customHeight="1" hidden="1">
      <c r="B37" s="33"/>
      <c r="E37" s="28" t="s">
        <v>47</v>
      </c>
      <c r="F37" s="83">
        <f>ROUND((SUM(BG87:BG93)),2)</f>
        <v>0</v>
      </c>
      <c r="I37" s="94">
        <v>0.21</v>
      </c>
      <c r="J37" s="83">
        <f>0</f>
        <v>0</v>
      </c>
      <c r="L37" s="33"/>
    </row>
    <row r="38" spans="2:12" s="1" customFormat="1" ht="14.45" customHeight="1" hidden="1">
      <c r="B38" s="33"/>
      <c r="E38" s="28" t="s">
        <v>48</v>
      </c>
      <c r="F38" s="83">
        <f>ROUND((SUM(BH87:BH93)),2)</f>
        <v>0</v>
      </c>
      <c r="I38" s="94">
        <v>0.15</v>
      </c>
      <c r="J38" s="83">
        <f>0</f>
        <v>0</v>
      </c>
      <c r="L38" s="33"/>
    </row>
    <row r="39" spans="2:12" s="1" customFormat="1" ht="14.45" customHeight="1" hidden="1">
      <c r="B39" s="33"/>
      <c r="E39" s="28" t="s">
        <v>49</v>
      </c>
      <c r="F39" s="83">
        <f>ROUND((SUM(BI87:BI93)),2)</f>
        <v>0</v>
      </c>
      <c r="I39" s="94">
        <v>0</v>
      </c>
      <c r="J39" s="83">
        <f>0</f>
        <v>0</v>
      </c>
      <c r="L39" s="33"/>
    </row>
    <row r="40" spans="2:12" s="1" customFormat="1" ht="6.95" customHeight="1">
      <c r="B40" s="33"/>
      <c r="L40" s="33"/>
    </row>
    <row r="41" spans="2:12" s="1" customFormat="1" ht="25.35" customHeight="1">
      <c r="B41" s="33"/>
      <c r="C41" s="95"/>
      <c r="D41" s="96" t="s">
        <v>50</v>
      </c>
      <c r="E41" s="55"/>
      <c r="F41" s="55"/>
      <c r="G41" s="97" t="s">
        <v>51</v>
      </c>
      <c r="H41" s="98" t="s">
        <v>52</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173</v>
      </c>
      <c r="L47" s="33"/>
    </row>
    <row r="48" spans="2:12" s="1" customFormat="1" ht="6.95" customHeight="1">
      <c r="B48" s="33"/>
      <c r="L48" s="33"/>
    </row>
    <row r="49" spans="2:12" s="1" customFormat="1" ht="12" customHeight="1">
      <c r="B49" s="33"/>
      <c r="C49" s="28" t="s">
        <v>16</v>
      </c>
      <c r="L49" s="33"/>
    </row>
    <row r="50" spans="2:12" s="1" customFormat="1" ht="16.5" customHeight="1">
      <c r="B50" s="33"/>
      <c r="E50" s="326" t="str">
        <f>E7</f>
        <v>Revitalizace Starého děkanství, Nymburk</v>
      </c>
      <c r="F50" s="327"/>
      <c r="G50" s="327"/>
      <c r="H50" s="327"/>
      <c r="L50" s="33"/>
    </row>
    <row r="51" spans="2:12" ht="12" customHeight="1">
      <c r="B51" s="21"/>
      <c r="C51" s="28" t="s">
        <v>167</v>
      </c>
      <c r="L51" s="21"/>
    </row>
    <row r="52" spans="2:12" s="1" customFormat="1" ht="16.5" customHeight="1">
      <c r="B52" s="33"/>
      <c r="E52" s="326" t="s">
        <v>4923</v>
      </c>
      <c r="F52" s="328"/>
      <c r="G52" s="328"/>
      <c r="H52" s="328"/>
      <c r="L52" s="33"/>
    </row>
    <row r="53" spans="2:12" s="1" customFormat="1" ht="12" customHeight="1">
      <c r="B53" s="33"/>
      <c r="C53" s="28" t="s">
        <v>169</v>
      </c>
      <c r="L53" s="33"/>
    </row>
    <row r="54" spans="2:12" s="1" customFormat="1" ht="16.5" customHeight="1">
      <c r="B54" s="33"/>
      <c r="E54" s="309" t="str">
        <f>E11</f>
        <v>VRN - Vedlejší rozpočtové náklady</v>
      </c>
      <c r="F54" s="328"/>
      <c r="G54" s="328"/>
      <c r="H54" s="328"/>
      <c r="L54" s="33"/>
    </row>
    <row r="55" spans="2:12" s="1" customFormat="1" ht="6.95" customHeight="1">
      <c r="B55" s="33"/>
      <c r="L55" s="33"/>
    </row>
    <row r="56" spans="2:12" s="1" customFormat="1" ht="12" customHeight="1">
      <c r="B56" s="33"/>
      <c r="C56" s="28" t="s">
        <v>21</v>
      </c>
      <c r="F56" s="26" t="str">
        <f>F14</f>
        <v xml:space="preserve"> </v>
      </c>
      <c r="I56" s="28" t="s">
        <v>23</v>
      </c>
      <c r="J56" s="50" t="str">
        <f>IF(J14="","",J14)</f>
        <v>2. 5. 2022</v>
      </c>
      <c r="L56" s="33"/>
    </row>
    <row r="57" spans="2:12" s="1" customFormat="1" ht="6.95" customHeight="1">
      <c r="B57" s="33"/>
      <c r="L57" s="33"/>
    </row>
    <row r="58" spans="2:12" s="1" customFormat="1" ht="15.2" customHeight="1">
      <c r="B58" s="33"/>
      <c r="C58" s="28" t="s">
        <v>25</v>
      </c>
      <c r="F58" s="26" t="str">
        <f>E17</f>
        <v xml:space="preserve"> </v>
      </c>
      <c r="I58" s="28" t="s">
        <v>31</v>
      </c>
      <c r="J58" s="31" t="str">
        <f>E23</f>
        <v>FAPAL s.r.o.</v>
      </c>
      <c r="L58" s="33"/>
    </row>
    <row r="59" spans="2:12" s="1" customFormat="1" ht="15.2" customHeight="1">
      <c r="B59" s="33"/>
      <c r="C59" s="28" t="s">
        <v>29</v>
      </c>
      <c r="F59" s="26" t="str">
        <f>IF(E20="","",E20)</f>
        <v>Vyplň údaj</v>
      </c>
      <c r="I59" s="28" t="s">
        <v>35</v>
      </c>
      <c r="J59" s="31" t="str">
        <f>E26</f>
        <v>Veronika Šoulová</v>
      </c>
      <c r="L59" s="33"/>
    </row>
    <row r="60" spans="2:12" s="1" customFormat="1" ht="10.35" customHeight="1">
      <c r="B60" s="33"/>
      <c r="L60" s="33"/>
    </row>
    <row r="61" spans="2:12" s="1" customFormat="1" ht="29.25" customHeight="1">
      <c r="B61" s="33"/>
      <c r="C61" s="101" t="s">
        <v>174</v>
      </c>
      <c r="D61" s="95"/>
      <c r="E61" s="95"/>
      <c r="F61" s="95"/>
      <c r="G61" s="95"/>
      <c r="H61" s="95"/>
      <c r="I61" s="95"/>
      <c r="J61" s="102" t="s">
        <v>175</v>
      </c>
      <c r="K61" s="95"/>
      <c r="L61" s="33"/>
    </row>
    <row r="62" spans="2:12" s="1" customFormat="1" ht="10.35" customHeight="1">
      <c r="B62" s="33"/>
      <c r="L62" s="33"/>
    </row>
    <row r="63" spans="2:47" s="1" customFormat="1" ht="22.9" customHeight="1">
      <c r="B63" s="33"/>
      <c r="C63" s="103" t="s">
        <v>72</v>
      </c>
      <c r="J63" s="64">
        <f>J87</f>
        <v>0</v>
      </c>
      <c r="L63" s="33"/>
      <c r="AU63" s="18" t="s">
        <v>176</v>
      </c>
    </row>
    <row r="64" spans="2:12" s="8" customFormat="1" ht="24.95" customHeight="1">
      <c r="B64" s="104"/>
      <c r="D64" s="105" t="s">
        <v>2182</v>
      </c>
      <c r="E64" s="106"/>
      <c r="F64" s="106"/>
      <c r="G64" s="106"/>
      <c r="H64" s="106"/>
      <c r="I64" s="106"/>
      <c r="J64" s="107">
        <f>J88</f>
        <v>0</v>
      </c>
      <c r="L64" s="104"/>
    </row>
    <row r="65" spans="2:12" s="9" customFormat="1" ht="19.9" customHeight="1">
      <c r="B65" s="108"/>
      <c r="D65" s="109" t="s">
        <v>2183</v>
      </c>
      <c r="E65" s="110"/>
      <c r="F65" s="110"/>
      <c r="G65" s="110"/>
      <c r="H65" s="110"/>
      <c r="I65" s="110"/>
      <c r="J65" s="111">
        <f>J89</f>
        <v>0</v>
      </c>
      <c r="L65" s="108"/>
    </row>
    <row r="66" spans="2:12" s="1" customFormat="1" ht="21.75" customHeight="1">
      <c r="B66" s="33"/>
      <c r="L66" s="33"/>
    </row>
    <row r="67" spans="2:12" s="1" customFormat="1" ht="6.95" customHeight="1">
      <c r="B67" s="42"/>
      <c r="C67" s="43"/>
      <c r="D67" s="43"/>
      <c r="E67" s="43"/>
      <c r="F67" s="43"/>
      <c r="G67" s="43"/>
      <c r="H67" s="43"/>
      <c r="I67" s="43"/>
      <c r="J67" s="43"/>
      <c r="K67" s="43"/>
      <c r="L67" s="33"/>
    </row>
    <row r="71" spans="2:12" s="1" customFormat="1" ht="6.95" customHeight="1">
      <c r="B71" s="44"/>
      <c r="C71" s="45"/>
      <c r="D71" s="45"/>
      <c r="E71" s="45"/>
      <c r="F71" s="45"/>
      <c r="G71" s="45"/>
      <c r="H71" s="45"/>
      <c r="I71" s="45"/>
      <c r="J71" s="45"/>
      <c r="K71" s="45"/>
      <c r="L71" s="33"/>
    </row>
    <row r="72" spans="2:12" s="1" customFormat="1" ht="24.95" customHeight="1">
      <c r="B72" s="33"/>
      <c r="C72" s="22" t="s">
        <v>195</v>
      </c>
      <c r="L72" s="33"/>
    </row>
    <row r="73" spans="2:12" s="1" customFormat="1" ht="6.95" customHeight="1">
      <c r="B73" s="33"/>
      <c r="L73" s="33"/>
    </row>
    <row r="74" spans="2:12" s="1" customFormat="1" ht="12" customHeight="1">
      <c r="B74" s="33"/>
      <c r="C74" s="28" t="s">
        <v>16</v>
      </c>
      <c r="L74" s="33"/>
    </row>
    <row r="75" spans="2:12" s="1" customFormat="1" ht="16.5" customHeight="1">
      <c r="B75" s="33"/>
      <c r="E75" s="326" t="str">
        <f>E7</f>
        <v>Revitalizace Starého děkanství, Nymburk</v>
      </c>
      <c r="F75" s="327"/>
      <c r="G75" s="327"/>
      <c r="H75" s="327"/>
      <c r="L75" s="33"/>
    </row>
    <row r="76" spans="2:12" ht="12" customHeight="1">
      <c r="B76" s="21"/>
      <c r="C76" s="28" t="s">
        <v>167</v>
      </c>
      <c r="L76" s="21"/>
    </row>
    <row r="77" spans="2:12" s="1" customFormat="1" ht="16.5" customHeight="1">
      <c r="B77" s="33"/>
      <c r="E77" s="326" t="s">
        <v>4923</v>
      </c>
      <c r="F77" s="328"/>
      <c r="G77" s="328"/>
      <c r="H77" s="328"/>
      <c r="L77" s="33"/>
    </row>
    <row r="78" spans="2:12" s="1" customFormat="1" ht="12" customHeight="1">
      <c r="B78" s="33"/>
      <c r="C78" s="28" t="s">
        <v>169</v>
      </c>
      <c r="L78" s="33"/>
    </row>
    <row r="79" spans="2:12" s="1" customFormat="1" ht="16.5" customHeight="1">
      <c r="B79" s="33"/>
      <c r="E79" s="309" t="str">
        <f>E11</f>
        <v>VRN - Vedlejší rozpočtové náklady</v>
      </c>
      <c r="F79" s="328"/>
      <c r="G79" s="328"/>
      <c r="H79" s="328"/>
      <c r="L79" s="33"/>
    </row>
    <row r="80" spans="2:12" s="1" customFormat="1" ht="6.95" customHeight="1">
      <c r="B80" s="33"/>
      <c r="L80" s="33"/>
    </row>
    <row r="81" spans="2:12" s="1" customFormat="1" ht="12" customHeight="1">
      <c r="B81" s="33"/>
      <c r="C81" s="28" t="s">
        <v>21</v>
      </c>
      <c r="F81" s="26" t="str">
        <f>F14</f>
        <v xml:space="preserve"> </v>
      </c>
      <c r="I81" s="28" t="s">
        <v>23</v>
      </c>
      <c r="J81" s="50" t="str">
        <f>IF(J14="","",J14)</f>
        <v>2. 5. 2022</v>
      </c>
      <c r="L81" s="33"/>
    </row>
    <row r="82" spans="2:12" s="1" customFormat="1" ht="6.95" customHeight="1">
      <c r="B82" s="33"/>
      <c r="L82" s="33"/>
    </row>
    <row r="83" spans="2:12" s="1" customFormat="1" ht="15.2" customHeight="1">
      <c r="B83" s="33"/>
      <c r="C83" s="28" t="s">
        <v>25</v>
      </c>
      <c r="F83" s="26" t="str">
        <f>E17</f>
        <v xml:space="preserve"> </v>
      </c>
      <c r="I83" s="28" t="s">
        <v>31</v>
      </c>
      <c r="J83" s="31" t="str">
        <f>E23</f>
        <v>FAPAL s.r.o.</v>
      </c>
      <c r="L83" s="33"/>
    </row>
    <row r="84" spans="2:12" s="1" customFormat="1" ht="15.2" customHeight="1">
      <c r="B84" s="33"/>
      <c r="C84" s="28" t="s">
        <v>29</v>
      </c>
      <c r="F84" s="26" t="str">
        <f>IF(E20="","",E20)</f>
        <v>Vyplň údaj</v>
      </c>
      <c r="I84" s="28" t="s">
        <v>35</v>
      </c>
      <c r="J84" s="31" t="str">
        <f>E26</f>
        <v>Veronika Šoulová</v>
      </c>
      <c r="L84" s="33"/>
    </row>
    <row r="85" spans="2:12" s="1" customFormat="1" ht="10.35" customHeight="1">
      <c r="B85" s="33"/>
      <c r="L85" s="33"/>
    </row>
    <row r="86" spans="2:20" s="10" customFormat="1" ht="29.25" customHeight="1">
      <c r="B86" s="112"/>
      <c r="C86" s="113" t="s">
        <v>196</v>
      </c>
      <c r="D86" s="114" t="s">
        <v>59</v>
      </c>
      <c r="E86" s="114" t="s">
        <v>55</v>
      </c>
      <c r="F86" s="114" t="s">
        <v>56</v>
      </c>
      <c r="G86" s="114" t="s">
        <v>197</v>
      </c>
      <c r="H86" s="114" t="s">
        <v>198</v>
      </c>
      <c r="I86" s="114" t="s">
        <v>199</v>
      </c>
      <c r="J86" s="114" t="s">
        <v>175</v>
      </c>
      <c r="K86" s="115" t="s">
        <v>200</v>
      </c>
      <c r="L86" s="112"/>
      <c r="M86" s="57" t="s">
        <v>19</v>
      </c>
      <c r="N86" s="58" t="s">
        <v>44</v>
      </c>
      <c r="O86" s="58" t="s">
        <v>201</v>
      </c>
      <c r="P86" s="58" t="s">
        <v>202</v>
      </c>
      <c r="Q86" s="58" t="s">
        <v>203</v>
      </c>
      <c r="R86" s="58" t="s">
        <v>204</v>
      </c>
      <c r="S86" s="58" t="s">
        <v>205</v>
      </c>
      <c r="T86" s="59" t="s">
        <v>206</v>
      </c>
    </row>
    <row r="87" spans="2:63" s="1" customFormat="1" ht="22.9" customHeight="1">
      <c r="B87" s="33"/>
      <c r="C87" s="62" t="s">
        <v>207</v>
      </c>
      <c r="J87" s="116">
        <f>BK87</f>
        <v>0</v>
      </c>
      <c r="L87" s="33"/>
      <c r="M87" s="60"/>
      <c r="N87" s="51"/>
      <c r="O87" s="51"/>
      <c r="P87" s="117">
        <f>P88</f>
        <v>0</v>
      </c>
      <c r="Q87" s="51"/>
      <c r="R87" s="117">
        <f>R88</f>
        <v>0</v>
      </c>
      <c r="S87" s="51"/>
      <c r="T87" s="118">
        <f>T88</f>
        <v>0</v>
      </c>
      <c r="AT87" s="18" t="s">
        <v>73</v>
      </c>
      <c r="AU87" s="18" t="s">
        <v>176</v>
      </c>
      <c r="BK87" s="119">
        <f>BK88</f>
        <v>0</v>
      </c>
    </row>
    <row r="88" spans="2:63" s="11" customFormat="1" ht="25.9" customHeight="1">
      <c r="B88" s="120"/>
      <c r="D88" s="121" t="s">
        <v>73</v>
      </c>
      <c r="E88" s="122" t="s">
        <v>93</v>
      </c>
      <c r="F88" s="122" t="s">
        <v>94</v>
      </c>
      <c r="I88" s="123"/>
      <c r="J88" s="124">
        <f>BK88</f>
        <v>0</v>
      </c>
      <c r="L88" s="120"/>
      <c r="M88" s="125"/>
      <c r="P88" s="126">
        <f>P89</f>
        <v>0</v>
      </c>
      <c r="R88" s="126">
        <f>R89</f>
        <v>0</v>
      </c>
      <c r="T88" s="127">
        <f>T89</f>
        <v>0</v>
      </c>
      <c r="AR88" s="121" t="s">
        <v>267</v>
      </c>
      <c r="AT88" s="128" t="s">
        <v>73</v>
      </c>
      <c r="AU88" s="128" t="s">
        <v>74</v>
      </c>
      <c r="AY88" s="121" t="s">
        <v>210</v>
      </c>
      <c r="BK88" s="129">
        <f>BK89</f>
        <v>0</v>
      </c>
    </row>
    <row r="89" spans="2:63" s="11" customFormat="1" ht="22.9" customHeight="1">
      <c r="B89" s="120"/>
      <c r="D89" s="121" t="s">
        <v>73</v>
      </c>
      <c r="E89" s="130" t="s">
        <v>2186</v>
      </c>
      <c r="F89" s="130" t="s">
        <v>2187</v>
      </c>
      <c r="I89" s="123"/>
      <c r="J89" s="131">
        <f>BK89</f>
        <v>0</v>
      </c>
      <c r="L89" s="120"/>
      <c r="M89" s="125"/>
      <c r="P89" s="126">
        <f>SUM(P90:P93)</f>
        <v>0</v>
      </c>
      <c r="R89" s="126">
        <f>SUM(R90:R93)</f>
        <v>0</v>
      </c>
      <c r="T89" s="127">
        <f>SUM(T90:T93)</f>
        <v>0</v>
      </c>
      <c r="AR89" s="121" t="s">
        <v>267</v>
      </c>
      <c r="AT89" s="128" t="s">
        <v>73</v>
      </c>
      <c r="AU89" s="128" t="s">
        <v>81</v>
      </c>
      <c r="AY89" s="121" t="s">
        <v>210</v>
      </c>
      <c r="BK89" s="129">
        <f>SUM(BK90:BK93)</f>
        <v>0</v>
      </c>
    </row>
    <row r="90" spans="2:65" s="1" customFormat="1" ht="16.5" customHeight="1">
      <c r="B90" s="33"/>
      <c r="C90" s="132" t="s">
        <v>81</v>
      </c>
      <c r="D90" s="132" t="s">
        <v>212</v>
      </c>
      <c r="E90" s="133" t="s">
        <v>5929</v>
      </c>
      <c r="F90" s="134" t="s">
        <v>5930</v>
      </c>
      <c r="G90" s="135" t="s">
        <v>2244</v>
      </c>
      <c r="H90" s="136">
        <v>1</v>
      </c>
      <c r="I90" s="137"/>
      <c r="J90" s="138">
        <f>ROUND(I90*H90,2)</f>
        <v>0</v>
      </c>
      <c r="K90" s="134" t="s">
        <v>296</v>
      </c>
      <c r="L90" s="33"/>
      <c r="M90" s="139" t="s">
        <v>19</v>
      </c>
      <c r="N90" s="140" t="s">
        <v>45</v>
      </c>
      <c r="P90" s="141">
        <f>O90*H90</f>
        <v>0</v>
      </c>
      <c r="Q90" s="141">
        <v>0</v>
      </c>
      <c r="R90" s="141">
        <f>Q90*H90</f>
        <v>0</v>
      </c>
      <c r="S90" s="141">
        <v>0</v>
      </c>
      <c r="T90" s="142">
        <f>S90*H90</f>
        <v>0</v>
      </c>
      <c r="AR90" s="143" t="s">
        <v>2190</v>
      </c>
      <c r="AT90" s="143" t="s">
        <v>212</v>
      </c>
      <c r="AU90" s="143" t="s">
        <v>83</v>
      </c>
      <c r="AY90" s="18" t="s">
        <v>210</v>
      </c>
      <c r="BE90" s="144">
        <f>IF(N90="základní",J90,0)</f>
        <v>0</v>
      </c>
      <c r="BF90" s="144">
        <f>IF(N90="snížená",J90,0)</f>
        <v>0</v>
      </c>
      <c r="BG90" s="144">
        <f>IF(N90="zákl. přenesená",J90,0)</f>
        <v>0</v>
      </c>
      <c r="BH90" s="144">
        <f>IF(N90="sníž. přenesená",J90,0)</f>
        <v>0</v>
      </c>
      <c r="BI90" s="144">
        <f>IF(N90="nulová",J90,0)</f>
        <v>0</v>
      </c>
      <c r="BJ90" s="18" t="s">
        <v>81</v>
      </c>
      <c r="BK90" s="144">
        <f>ROUND(I90*H90,2)</f>
        <v>0</v>
      </c>
      <c r="BL90" s="18" t="s">
        <v>2190</v>
      </c>
      <c r="BM90" s="143" t="s">
        <v>5931</v>
      </c>
    </row>
    <row r="91" spans="2:65" s="1" customFormat="1" ht="16.5" customHeight="1">
      <c r="B91" s="33"/>
      <c r="C91" s="132" t="s">
        <v>83</v>
      </c>
      <c r="D91" s="132" t="s">
        <v>212</v>
      </c>
      <c r="E91" s="133" t="s">
        <v>5932</v>
      </c>
      <c r="F91" s="134" t="s">
        <v>5933</v>
      </c>
      <c r="G91" s="135" t="s">
        <v>295</v>
      </c>
      <c r="H91" s="136">
        <v>1</v>
      </c>
      <c r="I91" s="137"/>
      <c r="J91" s="138">
        <f>ROUND(I91*H91,2)</f>
        <v>0</v>
      </c>
      <c r="K91" s="134" t="s">
        <v>296</v>
      </c>
      <c r="L91" s="33"/>
      <c r="M91" s="139" t="s">
        <v>19</v>
      </c>
      <c r="N91" s="140" t="s">
        <v>45</v>
      </c>
      <c r="P91" s="141">
        <f>O91*H91</f>
        <v>0</v>
      </c>
      <c r="Q91" s="141">
        <v>0</v>
      </c>
      <c r="R91" s="141">
        <f>Q91*H91</f>
        <v>0</v>
      </c>
      <c r="S91" s="141">
        <v>0</v>
      </c>
      <c r="T91" s="142">
        <f>S91*H91</f>
        <v>0</v>
      </c>
      <c r="AR91" s="143" t="s">
        <v>2190</v>
      </c>
      <c r="AT91" s="143" t="s">
        <v>212</v>
      </c>
      <c r="AU91" s="143" t="s">
        <v>83</v>
      </c>
      <c r="AY91" s="18" t="s">
        <v>210</v>
      </c>
      <c r="BE91" s="144">
        <f>IF(N91="základní",J91,0)</f>
        <v>0</v>
      </c>
      <c r="BF91" s="144">
        <f>IF(N91="snížená",J91,0)</f>
        <v>0</v>
      </c>
      <c r="BG91" s="144">
        <f>IF(N91="zákl. přenesená",J91,0)</f>
        <v>0</v>
      </c>
      <c r="BH91" s="144">
        <f>IF(N91="sníž. přenesená",J91,0)</f>
        <v>0</v>
      </c>
      <c r="BI91" s="144">
        <f>IF(N91="nulová",J91,0)</f>
        <v>0</v>
      </c>
      <c r="BJ91" s="18" t="s">
        <v>81</v>
      </c>
      <c r="BK91" s="144">
        <f>ROUND(I91*H91,2)</f>
        <v>0</v>
      </c>
      <c r="BL91" s="18" t="s">
        <v>2190</v>
      </c>
      <c r="BM91" s="143" t="s">
        <v>5934</v>
      </c>
    </row>
    <row r="92" spans="2:65" s="1" customFormat="1" ht="16.5" customHeight="1">
      <c r="B92" s="33"/>
      <c r="C92" s="132" t="s">
        <v>91</v>
      </c>
      <c r="D92" s="132" t="s">
        <v>212</v>
      </c>
      <c r="E92" s="133" t="s">
        <v>5935</v>
      </c>
      <c r="F92" s="134" t="s">
        <v>5936</v>
      </c>
      <c r="G92" s="135" t="s">
        <v>295</v>
      </c>
      <c r="H92" s="136">
        <v>1</v>
      </c>
      <c r="I92" s="137"/>
      <c r="J92" s="138">
        <f>ROUND(I92*H92,2)</f>
        <v>0</v>
      </c>
      <c r="K92" s="134" t="s">
        <v>296</v>
      </c>
      <c r="L92" s="33"/>
      <c r="M92" s="139" t="s">
        <v>19</v>
      </c>
      <c r="N92" s="140" t="s">
        <v>45</v>
      </c>
      <c r="P92" s="141">
        <f>O92*H92</f>
        <v>0</v>
      </c>
      <c r="Q92" s="141">
        <v>0</v>
      </c>
      <c r="R92" s="141">
        <f>Q92*H92</f>
        <v>0</v>
      </c>
      <c r="S92" s="141">
        <v>0</v>
      </c>
      <c r="T92" s="142">
        <f>S92*H92</f>
        <v>0</v>
      </c>
      <c r="AR92" s="143" t="s">
        <v>2190</v>
      </c>
      <c r="AT92" s="143" t="s">
        <v>212</v>
      </c>
      <c r="AU92" s="143" t="s">
        <v>83</v>
      </c>
      <c r="AY92" s="18" t="s">
        <v>210</v>
      </c>
      <c r="BE92" s="144">
        <f>IF(N92="základní",J92,0)</f>
        <v>0</v>
      </c>
      <c r="BF92" s="144">
        <f>IF(N92="snížená",J92,0)</f>
        <v>0</v>
      </c>
      <c r="BG92" s="144">
        <f>IF(N92="zákl. přenesená",J92,0)</f>
        <v>0</v>
      </c>
      <c r="BH92" s="144">
        <f>IF(N92="sníž. přenesená",J92,0)</f>
        <v>0</v>
      </c>
      <c r="BI92" s="144">
        <f>IF(N92="nulová",J92,0)</f>
        <v>0</v>
      </c>
      <c r="BJ92" s="18" t="s">
        <v>81</v>
      </c>
      <c r="BK92" s="144">
        <f>ROUND(I92*H92,2)</f>
        <v>0</v>
      </c>
      <c r="BL92" s="18" t="s">
        <v>2190</v>
      </c>
      <c r="BM92" s="143" t="s">
        <v>5937</v>
      </c>
    </row>
    <row r="93" spans="2:65" s="1" customFormat="1" ht="16.5" customHeight="1">
      <c r="B93" s="33"/>
      <c r="C93" s="132" t="s">
        <v>217</v>
      </c>
      <c r="D93" s="132" t="s">
        <v>212</v>
      </c>
      <c r="E93" s="133" t="s">
        <v>5938</v>
      </c>
      <c r="F93" s="134" t="s">
        <v>5939</v>
      </c>
      <c r="G93" s="135" t="s">
        <v>295</v>
      </c>
      <c r="H93" s="136">
        <v>1</v>
      </c>
      <c r="I93" s="137"/>
      <c r="J93" s="138">
        <f>ROUND(I93*H93,2)</f>
        <v>0</v>
      </c>
      <c r="K93" s="134" t="s">
        <v>296</v>
      </c>
      <c r="L93" s="33"/>
      <c r="M93" s="189" t="s">
        <v>19</v>
      </c>
      <c r="N93" s="190" t="s">
        <v>45</v>
      </c>
      <c r="O93" s="191"/>
      <c r="P93" s="192">
        <f>O93*H93</f>
        <v>0</v>
      </c>
      <c r="Q93" s="192">
        <v>0</v>
      </c>
      <c r="R93" s="192">
        <f>Q93*H93</f>
        <v>0</v>
      </c>
      <c r="S93" s="192">
        <v>0</v>
      </c>
      <c r="T93" s="193">
        <f>S93*H93</f>
        <v>0</v>
      </c>
      <c r="AR93" s="143" t="s">
        <v>2190</v>
      </c>
      <c r="AT93" s="143" t="s">
        <v>212</v>
      </c>
      <c r="AU93" s="143" t="s">
        <v>83</v>
      </c>
      <c r="AY93" s="18" t="s">
        <v>210</v>
      </c>
      <c r="BE93" s="144">
        <f>IF(N93="základní",J93,0)</f>
        <v>0</v>
      </c>
      <c r="BF93" s="144">
        <f>IF(N93="snížená",J93,0)</f>
        <v>0</v>
      </c>
      <c r="BG93" s="144">
        <f>IF(N93="zákl. přenesená",J93,0)</f>
        <v>0</v>
      </c>
      <c r="BH93" s="144">
        <f>IF(N93="sníž. přenesená",J93,0)</f>
        <v>0</v>
      </c>
      <c r="BI93" s="144">
        <f>IF(N93="nulová",J93,0)</f>
        <v>0</v>
      </c>
      <c r="BJ93" s="18" t="s">
        <v>81</v>
      </c>
      <c r="BK93" s="144">
        <f>ROUND(I93*H93,2)</f>
        <v>0</v>
      </c>
      <c r="BL93" s="18" t="s">
        <v>2190</v>
      </c>
      <c r="BM93" s="143" t="s">
        <v>5940</v>
      </c>
    </row>
    <row r="94" spans="2:12" s="1" customFormat="1" ht="6.95" customHeight="1">
      <c r="B94" s="42"/>
      <c r="C94" s="43"/>
      <c r="D94" s="43"/>
      <c r="E94" s="43"/>
      <c r="F94" s="43"/>
      <c r="G94" s="43"/>
      <c r="H94" s="43"/>
      <c r="I94" s="43"/>
      <c r="J94" s="43"/>
      <c r="K94" s="43"/>
      <c r="L94" s="33"/>
    </row>
  </sheetData>
  <sheetProtection algorithmName="SHA-512" hashValue="sn/df6wHyzTpEAt+sSvEHGALpVZh6hleqSdiX8pyEZN9p7S4eMiGR+V9gzICDyRis3d7SossC1DJ04tNy0o2nA==" saltValue="Y+i/bD3QnorEkZLqZHO53UAPCGqDrK65J1VIMDppIPPbI2fDyhl6GTmhguklUYobFmelDIU+UunvcFaZY5+HfQ==" spinCount="100000" sheet="1" objects="1" scenarios="1" formatColumns="0" formatRows="0" autoFilter="0"/>
  <autoFilter ref="C86:K93"/>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2:K218"/>
  <sheetViews>
    <sheetView showGridLines="0" zoomScale="110" zoomScaleNormal="110" workbookViewId="0" topLeftCell="A1"/>
  </sheetViews>
  <sheetFormatPr defaultColWidth="9.140625" defaultRowHeight="12"/>
  <cols>
    <col min="1" max="1" width="8.28125" style="205" customWidth="1"/>
    <col min="2" max="2" width="1.7109375" style="205" customWidth="1"/>
    <col min="3" max="4" width="5.00390625" style="205" customWidth="1"/>
    <col min="5" max="5" width="11.7109375" style="205" customWidth="1"/>
    <col min="6" max="6" width="9.140625" style="205" customWidth="1"/>
    <col min="7" max="7" width="5.00390625" style="205" customWidth="1"/>
    <col min="8" max="8" width="77.8515625" style="205" customWidth="1"/>
    <col min="9" max="10" width="20.00390625" style="205" customWidth="1"/>
    <col min="11" max="11" width="1.7109375" style="205" customWidth="1"/>
  </cols>
  <sheetData>
    <row r="1" ht="37.5" customHeight="1"/>
    <row r="2" spans="2:11" ht="7.5" customHeight="1">
      <c r="B2" s="206"/>
      <c r="C2" s="207"/>
      <c r="D2" s="207"/>
      <c r="E2" s="207"/>
      <c r="F2" s="207"/>
      <c r="G2" s="207"/>
      <c r="H2" s="207"/>
      <c r="I2" s="207"/>
      <c r="J2" s="207"/>
      <c r="K2" s="208"/>
    </row>
    <row r="3" spans="2:11" s="16" customFormat="1" ht="45" customHeight="1">
      <c r="B3" s="209"/>
      <c r="C3" s="331" t="s">
        <v>5941</v>
      </c>
      <c r="D3" s="331"/>
      <c r="E3" s="331"/>
      <c r="F3" s="331"/>
      <c r="G3" s="331"/>
      <c r="H3" s="331"/>
      <c r="I3" s="331"/>
      <c r="J3" s="331"/>
      <c r="K3" s="210"/>
    </row>
    <row r="4" spans="2:11" ht="25.5" customHeight="1">
      <c r="B4" s="211"/>
      <c r="C4" s="336" t="s">
        <v>5942</v>
      </c>
      <c r="D4" s="336"/>
      <c r="E4" s="336"/>
      <c r="F4" s="336"/>
      <c r="G4" s="336"/>
      <c r="H4" s="336"/>
      <c r="I4" s="336"/>
      <c r="J4" s="336"/>
      <c r="K4" s="212"/>
    </row>
    <row r="5" spans="2:11" ht="5.25" customHeight="1">
      <c r="B5" s="211"/>
      <c r="C5" s="213"/>
      <c r="D5" s="213"/>
      <c r="E5" s="213"/>
      <c r="F5" s="213"/>
      <c r="G5" s="213"/>
      <c r="H5" s="213"/>
      <c r="I5" s="213"/>
      <c r="J5" s="213"/>
      <c r="K5" s="212"/>
    </row>
    <row r="6" spans="2:11" ht="15" customHeight="1">
      <c r="B6" s="211"/>
      <c r="C6" s="335" t="s">
        <v>5943</v>
      </c>
      <c r="D6" s="335"/>
      <c r="E6" s="335"/>
      <c r="F6" s="335"/>
      <c r="G6" s="335"/>
      <c r="H6" s="335"/>
      <c r="I6" s="335"/>
      <c r="J6" s="335"/>
      <c r="K6" s="212"/>
    </row>
    <row r="7" spans="2:11" ht="15" customHeight="1">
      <c r="B7" s="215"/>
      <c r="C7" s="335" t="s">
        <v>5944</v>
      </c>
      <c r="D7" s="335"/>
      <c r="E7" s="335"/>
      <c r="F7" s="335"/>
      <c r="G7" s="335"/>
      <c r="H7" s="335"/>
      <c r="I7" s="335"/>
      <c r="J7" s="335"/>
      <c r="K7" s="212"/>
    </row>
    <row r="8" spans="2:11" ht="12.75" customHeight="1">
      <c r="B8" s="215"/>
      <c r="C8" s="214"/>
      <c r="D8" s="214"/>
      <c r="E8" s="214"/>
      <c r="F8" s="214"/>
      <c r="G8" s="214"/>
      <c r="H8" s="214"/>
      <c r="I8" s="214"/>
      <c r="J8" s="214"/>
      <c r="K8" s="212"/>
    </row>
    <row r="9" spans="2:11" ht="15" customHeight="1">
      <c r="B9" s="215"/>
      <c r="C9" s="335" t="s">
        <v>5945</v>
      </c>
      <c r="D9" s="335"/>
      <c r="E9" s="335"/>
      <c r="F9" s="335"/>
      <c r="G9" s="335"/>
      <c r="H9" s="335"/>
      <c r="I9" s="335"/>
      <c r="J9" s="335"/>
      <c r="K9" s="212"/>
    </row>
    <row r="10" spans="2:11" ht="15" customHeight="1">
      <c r="B10" s="215"/>
      <c r="C10" s="214"/>
      <c r="D10" s="335" t="s">
        <v>5946</v>
      </c>
      <c r="E10" s="335"/>
      <c r="F10" s="335"/>
      <c r="G10" s="335"/>
      <c r="H10" s="335"/>
      <c r="I10" s="335"/>
      <c r="J10" s="335"/>
      <c r="K10" s="212"/>
    </row>
    <row r="11" spans="2:11" ht="15" customHeight="1">
      <c r="B11" s="215"/>
      <c r="C11" s="216"/>
      <c r="D11" s="335" t="s">
        <v>5947</v>
      </c>
      <c r="E11" s="335"/>
      <c r="F11" s="335"/>
      <c r="G11" s="335"/>
      <c r="H11" s="335"/>
      <c r="I11" s="335"/>
      <c r="J11" s="335"/>
      <c r="K11" s="212"/>
    </row>
    <row r="12" spans="2:11" ht="15" customHeight="1">
      <c r="B12" s="215"/>
      <c r="C12" s="216"/>
      <c r="D12" s="214"/>
      <c r="E12" s="214"/>
      <c r="F12" s="214"/>
      <c r="G12" s="214"/>
      <c r="H12" s="214"/>
      <c r="I12" s="214"/>
      <c r="J12" s="214"/>
      <c r="K12" s="212"/>
    </row>
    <row r="13" spans="2:11" ht="15" customHeight="1">
      <c r="B13" s="215"/>
      <c r="C13" s="216"/>
      <c r="D13" s="217" t="s">
        <v>5948</v>
      </c>
      <c r="E13" s="214"/>
      <c r="F13" s="214"/>
      <c r="G13" s="214"/>
      <c r="H13" s="214"/>
      <c r="I13" s="214"/>
      <c r="J13" s="214"/>
      <c r="K13" s="212"/>
    </row>
    <row r="14" spans="2:11" ht="12.75" customHeight="1">
      <c r="B14" s="215"/>
      <c r="C14" s="216"/>
      <c r="D14" s="216"/>
      <c r="E14" s="216"/>
      <c r="F14" s="216"/>
      <c r="G14" s="216"/>
      <c r="H14" s="216"/>
      <c r="I14" s="216"/>
      <c r="J14" s="216"/>
      <c r="K14" s="212"/>
    </row>
    <row r="15" spans="2:11" ht="15" customHeight="1">
      <c r="B15" s="215"/>
      <c r="C15" s="216"/>
      <c r="D15" s="335" t="s">
        <v>5949</v>
      </c>
      <c r="E15" s="335"/>
      <c r="F15" s="335"/>
      <c r="G15" s="335"/>
      <c r="H15" s="335"/>
      <c r="I15" s="335"/>
      <c r="J15" s="335"/>
      <c r="K15" s="212"/>
    </row>
    <row r="16" spans="2:11" ht="15" customHeight="1">
      <c r="B16" s="215"/>
      <c r="C16" s="216"/>
      <c r="D16" s="335" t="s">
        <v>5950</v>
      </c>
      <c r="E16" s="335"/>
      <c r="F16" s="335"/>
      <c r="G16" s="335"/>
      <c r="H16" s="335"/>
      <c r="I16" s="335"/>
      <c r="J16" s="335"/>
      <c r="K16" s="212"/>
    </row>
    <row r="17" spans="2:11" ht="15" customHeight="1">
      <c r="B17" s="215"/>
      <c r="C17" s="216"/>
      <c r="D17" s="335" t="s">
        <v>5951</v>
      </c>
      <c r="E17" s="335"/>
      <c r="F17" s="335"/>
      <c r="G17" s="335"/>
      <c r="H17" s="335"/>
      <c r="I17" s="335"/>
      <c r="J17" s="335"/>
      <c r="K17" s="212"/>
    </row>
    <row r="18" spans="2:11" ht="15" customHeight="1">
      <c r="B18" s="215"/>
      <c r="C18" s="216"/>
      <c r="D18" s="216"/>
      <c r="E18" s="218" t="s">
        <v>80</v>
      </c>
      <c r="F18" s="335" t="s">
        <v>5952</v>
      </c>
      <c r="G18" s="335"/>
      <c r="H18" s="335"/>
      <c r="I18" s="335"/>
      <c r="J18" s="335"/>
      <c r="K18" s="212"/>
    </row>
    <row r="19" spans="2:11" ht="15" customHeight="1">
      <c r="B19" s="215"/>
      <c r="C19" s="216"/>
      <c r="D19" s="216"/>
      <c r="E19" s="218" t="s">
        <v>5953</v>
      </c>
      <c r="F19" s="335" t="s">
        <v>5954</v>
      </c>
      <c r="G19" s="335"/>
      <c r="H19" s="335"/>
      <c r="I19" s="335"/>
      <c r="J19" s="335"/>
      <c r="K19" s="212"/>
    </row>
    <row r="20" spans="2:11" ht="15" customHeight="1">
      <c r="B20" s="215"/>
      <c r="C20" s="216"/>
      <c r="D20" s="216"/>
      <c r="E20" s="218" t="s">
        <v>5955</v>
      </c>
      <c r="F20" s="335" t="s">
        <v>5956</v>
      </c>
      <c r="G20" s="335"/>
      <c r="H20" s="335"/>
      <c r="I20" s="335"/>
      <c r="J20" s="335"/>
      <c r="K20" s="212"/>
    </row>
    <row r="21" spans="2:11" ht="15" customHeight="1">
      <c r="B21" s="215"/>
      <c r="C21" s="216"/>
      <c r="D21" s="216"/>
      <c r="E21" s="218" t="s">
        <v>5957</v>
      </c>
      <c r="F21" s="335" t="s">
        <v>5958</v>
      </c>
      <c r="G21" s="335"/>
      <c r="H21" s="335"/>
      <c r="I21" s="335"/>
      <c r="J21" s="335"/>
      <c r="K21" s="212"/>
    </row>
    <row r="22" spans="2:11" ht="15" customHeight="1">
      <c r="B22" s="215"/>
      <c r="C22" s="216"/>
      <c r="D22" s="216"/>
      <c r="E22" s="218" t="s">
        <v>2170</v>
      </c>
      <c r="F22" s="335" t="s">
        <v>2171</v>
      </c>
      <c r="G22" s="335"/>
      <c r="H22" s="335"/>
      <c r="I22" s="335"/>
      <c r="J22" s="335"/>
      <c r="K22" s="212"/>
    </row>
    <row r="23" spans="2:11" ht="15" customHeight="1">
      <c r="B23" s="215"/>
      <c r="C23" s="216"/>
      <c r="D23" s="216"/>
      <c r="E23" s="218" t="s">
        <v>86</v>
      </c>
      <c r="F23" s="335" t="s">
        <v>5959</v>
      </c>
      <c r="G23" s="335"/>
      <c r="H23" s="335"/>
      <c r="I23" s="335"/>
      <c r="J23" s="335"/>
      <c r="K23" s="212"/>
    </row>
    <row r="24" spans="2:11" ht="12.75" customHeight="1">
      <c r="B24" s="215"/>
      <c r="C24" s="216"/>
      <c r="D24" s="216"/>
      <c r="E24" s="216"/>
      <c r="F24" s="216"/>
      <c r="G24" s="216"/>
      <c r="H24" s="216"/>
      <c r="I24" s="216"/>
      <c r="J24" s="216"/>
      <c r="K24" s="212"/>
    </row>
    <row r="25" spans="2:11" ht="15" customHeight="1">
      <c r="B25" s="215"/>
      <c r="C25" s="335" t="s">
        <v>5960</v>
      </c>
      <c r="D25" s="335"/>
      <c r="E25" s="335"/>
      <c r="F25" s="335"/>
      <c r="G25" s="335"/>
      <c r="H25" s="335"/>
      <c r="I25" s="335"/>
      <c r="J25" s="335"/>
      <c r="K25" s="212"/>
    </row>
    <row r="26" spans="2:11" ht="15" customHeight="1">
      <c r="B26" s="215"/>
      <c r="C26" s="335" t="s">
        <v>5961</v>
      </c>
      <c r="D26" s="335"/>
      <c r="E26" s="335"/>
      <c r="F26" s="335"/>
      <c r="G26" s="335"/>
      <c r="H26" s="335"/>
      <c r="I26" s="335"/>
      <c r="J26" s="335"/>
      <c r="K26" s="212"/>
    </row>
    <row r="27" spans="2:11" ht="15" customHeight="1">
      <c r="B27" s="215"/>
      <c r="C27" s="214"/>
      <c r="D27" s="335" t="s">
        <v>5962</v>
      </c>
      <c r="E27" s="335"/>
      <c r="F27" s="335"/>
      <c r="G27" s="335"/>
      <c r="H27" s="335"/>
      <c r="I27" s="335"/>
      <c r="J27" s="335"/>
      <c r="K27" s="212"/>
    </row>
    <row r="28" spans="2:11" ht="15" customHeight="1">
      <c r="B28" s="215"/>
      <c r="C28" s="216"/>
      <c r="D28" s="335" t="s">
        <v>5963</v>
      </c>
      <c r="E28" s="335"/>
      <c r="F28" s="335"/>
      <c r="G28" s="335"/>
      <c r="H28" s="335"/>
      <c r="I28" s="335"/>
      <c r="J28" s="335"/>
      <c r="K28" s="212"/>
    </row>
    <row r="29" spans="2:11" ht="12.75" customHeight="1">
      <c r="B29" s="215"/>
      <c r="C29" s="216"/>
      <c r="D29" s="216"/>
      <c r="E29" s="216"/>
      <c r="F29" s="216"/>
      <c r="G29" s="216"/>
      <c r="H29" s="216"/>
      <c r="I29" s="216"/>
      <c r="J29" s="216"/>
      <c r="K29" s="212"/>
    </row>
    <row r="30" spans="2:11" ht="15" customHeight="1">
      <c r="B30" s="215"/>
      <c r="C30" s="216"/>
      <c r="D30" s="335" t="s">
        <v>5964</v>
      </c>
      <c r="E30" s="335"/>
      <c r="F30" s="335"/>
      <c r="G30" s="335"/>
      <c r="H30" s="335"/>
      <c r="I30" s="335"/>
      <c r="J30" s="335"/>
      <c r="K30" s="212"/>
    </row>
    <row r="31" spans="2:11" ht="15" customHeight="1">
      <c r="B31" s="215"/>
      <c r="C31" s="216"/>
      <c r="D31" s="335" t="s">
        <v>5965</v>
      </c>
      <c r="E31" s="335"/>
      <c r="F31" s="335"/>
      <c r="G31" s="335"/>
      <c r="H31" s="335"/>
      <c r="I31" s="335"/>
      <c r="J31" s="335"/>
      <c r="K31" s="212"/>
    </row>
    <row r="32" spans="2:11" ht="12.75" customHeight="1">
      <c r="B32" s="215"/>
      <c r="C32" s="216"/>
      <c r="D32" s="216"/>
      <c r="E32" s="216"/>
      <c r="F32" s="216"/>
      <c r="G32" s="216"/>
      <c r="H32" s="216"/>
      <c r="I32" s="216"/>
      <c r="J32" s="216"/>
      <c r="K32" s="212"/>
    </row>
    <row r="33" spans="2:11" ht="15" customHeight="1">
      <c r="B33" s="215"/>
      <c r="C33" s="216"/>
      <c r="D33" s="335" t="s">
        <v>5966</v>
      </c>
      <c r="E33" s="335"/>
      <c r="F33" s="335"/>
      <c r="G33" s="335"/>
      <c r="H33" s="335"/>
      <c r="I33" s="335"/>
      <c r="J33" s="335"/>
      <c r="K33" s="212"/>
    </row>
    <row r="34" spans="2:11" ht="15" customHeight="1">
      <c r="B34" s="215"/>
      <c r="C34" s="216"/>
      <c r="D34" s="335" t="s">
        <v>5967</v>
      </c>
      <c r="E34" s="335"/>
      <c r="F34" s="335"/>
      <c r="G34" s="335"/>
      <c r="H34" s="335"/>
      <c r="I34" s="335"/>
      <c r="J34" s="335"/>
      <c r="K34" s="212"/>
    </row>
    <row r="35" spans="2:11" ht="15" customHeight="1">
      <c r="B35" s="215"/>
      <c r="C35" s="216"/>
      <c r="D35" s="335" t="s">
        <v>5968</v>
      </c>
      <c r="E35" s="335"/>
      <c r="F35" s="335"/>
      <c r="G35" s="335"/>
      <c r="H35" s="335"/>
      <c r="I35" s="335"/>
      <c r="J35" s="335"/>
      <c r="K35" s="212"/>
    </row>
    <row r="36" spans="2:11" ht="15" customHeight="1">
      <c r="B36" s="215"/>
      <c r="C36" s="216"/>
      <c r="D36" s="214"/>
      <c r="E36" s="217" t="s">
        <v>196</v>
      </c>
      <c r="F36" s="214"/>
      <c r="G36" s="335" t="s">
        <v>5969</v>
      </c>
      <c r="H36" s="335"/>
      <c r="I36" s="335"/>
      <c r="J36" s="335"/>
      <c r="K36" s="212"/>
    </row>
    <row r="37" spans="2:11" ht="30.75" customHeight="1">
      <c r="B37" s="215"/>
      <c r="C37" s="216"/>
      <c r="D37" s="214"/>
      <c r="E37" s="217" t="s">
        <v>5970</v>
      </c>
      <c r="F37" s="214"/>
      <c r="G37" s="335" t="s">
        <v>5971</v>
      </c>
      <c r="H37" s="335"/>
      <c r="I37" s="335"/>
      <c r="J37" s="335"/>
      <c r="K37" s="212"/>
    </row>
    <row r="38" spans="2:11" ht="15" customHeight="1">
      <c r="B38" s="215"/>
      <c r="C38" s="216"/>
      <c r="D38" s="214"/>
      <c r="E38" s="217" t="s">
        <v>55</v>
      </c>
      <c r="F38" s="214"/>
      <c r="G38" s="335" t="s">
        <v>5972</v>
      </c>
      <c r="H38" s="335"/>
      <c r="I38" s="335"/>
      <c r="J38" s="335"/>
      <c r="K38" s="212"/>
    </row>
    <row r="39" spans="2:11" ht="15" customHeight="1">
      <c r="B39" s="215"/>
      <c r="C39" s="216"/>
      <c r="D39" s="214"/>
      <c r="E39" s="217" t="s">
        <v>56</v>
      </c>
      <c r="F39" s="214"/>
      <c r="G39" s="335" t="s">
        <v>5973</v>
      </c>
      <c r="H39" s="335"/>
      <c r="I39" s="335"/>
      <c r="J39" s="335"/>
      <c r="K39" s="212"/>
    </row>
    <row r="40" spans="2:11" ht="15" customHeight="1">
      <c r="B40" s="215"/>
      <c r="C40" s="216"/>
      <c r="D40" s="214"/>
      <c r="E40" s="217" t="s">
        <v>197</v>
      </c>
      <c r="F40" s="214"/>
      <c r="G40" s="335" t="s">
        <v>5974</v>
      </c>
      <c r="H40" s="335"/>
      <c r="I40" s="335"/>
      <c r="J40" s="335"/>
      <c r="K40" s="212"/>
    </row>
    <row r="41" spans="2:11" ht="15" customHeight="1">
      <c r="B41" s="215"/>
      <c r="C41" s="216"/>
      <c r="D41" s="214"/>
      <c r="E41" s="217" t="s">
        <v>198</v>
      </c>
      <c r="F41" s="214"/>
      <c r="G41" s="335" t="s">
        <v>5975</v>
      </c>
      <c r="H41" s="335"/>
      <c r="I41" s="335"/>
      <c r="J41" s="335"/>
      <c r="K41" s="212"/>
    </row>
    <row r="42" spans="2:11" ht="15" customHeight="1">
      <c r="B42" s="215"/>
      <c r="C42" s="216"/>
      <c r="D42" s="214"/>
      <c r="E42" s="217" t="s">
        <v>5976</v>
      </c>
      <c r="F42" s="214"/>
      <c r="G42" s="335" t="s">
        <v>5977</v>
      </c>
      <c r="H42" s="335"/>
      <c r="I42" s="335"/>
      <c r="J42" s="335"/>
      <c r="K42" s="212"/>
    </row>
    <row r="43" spans="2:11" ht="15" customHeight="1">
      <c r="B43" s="215"/>
      <c r="C43" s="216"/>
      <c r="D43" s="214"/>
      <c r="E43" s="217"/>
      <c r="F43" s="214"/>
      <c r="G43" s="335" t="s">
        <v>5978</v>
      </c>
      <c r="H43" s="335"/>
      <c r="I43" s="335"/>
      <c r="J43" s="335"/>
      <c r="K43" s="212"/>
    </row>
    <row r="44" spans="2:11" ht="15" customHeight="1">
      <c r="B44" s="215"/>
      <c r="C44" s="216"/>
      <c r="D44" s="214"/>
      <c r="E44" s="217" t="s">
        <v>5979</v>
      </c>
      <c r="F44" s="214"/>
      <c r="G44" s="335" t="s">
        <v>5980</v>
      </c>
      <c r="H44" s="335"/>
      <c r="I44" s="335"/>
      <c r="J44" s="335"/>
      <c r="K44" s="212"/>
    </row>
    <row r="45" spans="2:11" ht="15" customHeight="1">
      <c r="B45" s="215"/>
      <c r="C45" s="216"/>
      <c r="D45" s="214"/>
      <c r="E45" s="217" t="s">
        <v>200</v>
      </c>
      <c r="F45" s="214"/>
      <c r="G45" s="335" t="s">
        <v>5981</v>
      </c>
      <c r="H45" s="335"/>
      <c r="I45" s="335"/>
      <c r="J45" s="335"/>
      <c r="K45" s="212"/>
    </row>
    <row r="46" spans="2:11" ht="12.75" customHeight="1">
      <c r="B46" s="215"/>
      <c r="C46" s="216"/>
      <c r="D46" s="214"/>
      <c r="E46" s="214"/>
      <c r="F46" s="214"/>
      <c r="G46" s="214"/>
      <c r="H46" s="214"/>
      <c r="I46" s="214"/>
      <c r="J46" s="214"/>
      <c r="K46" s="212"/>
    </row>
    <row r="47" spans="2:11" ht="15" customHeight="1">
      <c r="B47" s="215"/>
      <c r="C47" s="216"/>
      <c r="D47" s="335" t="s">
        <v>5982</v>
      </c>
      <c r="E47" s="335"/>
      <c r="F47" s="335"/>
      <c r="G47" s="335"/>
      <c r="H47" s="335"/>
      <c r="I47" s="335"/>
      <c r="J47" s="335"/>
      <c r="K47" s="212"/>
    </row>
    <row r="48" spans="2:11" ht="15" customHeight="1">
      <c r="B48" s="215"/>
      <c r="C48" s="216"/>
      <c r="D48" s="216"/>
      <c r="E48" s="335" t="s">
        <v>5983</v>
      </c>
      <c r="F48" s="335"/>
      <c r="G48" s="335"/>
      <c r="H48" s="335"/>
      <c r="I48" s="335"/>
      <c r="J48" s="335"/>
      <c r="K48" s="212"/>
    </row>
    <row r="49" spans="2:11" ht="15" customHeight="1">
      <c r="B49" s="215"/>
      <c r="C49" s="216"/>
      <c r="D49" s="216"/>
      <c r="E49" s="335" t="s">
        <v>5984</v>
      </c>
      <c r="F49" s="335"/>
      <c r="G49" s="335"/>
      <c r="H49" s="335"/>
      <c r="I49" s="335"/>
      <c r="J49" s="335"/>
      <c r="K49" s="212"/>
    </row>
    <row r="50" spans="2:11" ht="15" customHeight="1">
      <c r="B50" s="215"/>
      <c r="C50" s="216"/>
      <c r="D50" s="216"/>
      <c r="E50" s="335" t="s">
        <v>5985</v>
      </c>
      <c r="F50" s="335"/>
      <c r="G50" s="335"/>
      <c r="H50" s="335"/>
      <c r="I50" s="335"/>
      <c r="J50" s="335"/>
      <c r="K50" s="212"/>
    </row>
    <row r="51" spans="2:11" ht="15" customHeight="1">
      <c r="B51" s="215"/>
      <c r="C51" s="216"/>
      <c r="D51" s="335" t="s">
        <v>5986</v>
      </c>
      <c r="E51" s="335"/>
      <c r="F51" s="335"/>
      <c r="G51" s="335"/>
      <c r="H51" s="335"/>
      <c r="I51" s="335"/>
      <c r="J51" s="335"/>
      <c r="K51" s="212"/>
    </row>
    <row r="52" spans="2:11" ht="25.5" customHeight="1">
      <c r="B52" s="211"/>
      <c r="C52" s="336" t="s">
        <v>5987</v>
      </c>
      <c r="D52" s="336"/>
      <c r="E52" s="336"/>
      <c r="F52" s="336"/>
      <c r="G52" s="336"/>
      <c r="H52" s="336"/>
      <c r="I52" s="336"/>
      <c r="J52" s="336"/>
      <c r="K52" s="212"/>
    </row>
    <row r="53" spans="2:11" ht="5.25" customHeight="1">
      <c r="B53" s="211"/>
      <c r="C53" s="213"/>
      <c r="D53" s="213"/>
      <c r="E53" s="213"/>
      <c r="F53" s="213"/>
      <c r="G53" s="213"/>
      <c r="H53" s="213"/>
      <c r="I53" s="213"/>
      <c r="J53" s="213"/>
      <c r="K53" s="212"/>
    </row>
    <row r="54" spans="2:11" ht="15" customHeight="1">
      <c r="B54" s="211"/>
      <c r="C54" s="335" t="s">
        <v>5988</v>
      </c>
      <c r="D54" s="335"/>
      <c r="E54" s="335"/>
      <c r="F54" s="335"/>
      <c r="G54" s="335"/>
      <c r="H54" s="335"/>
      <c r="I54" s="335"/>
      <c r="J54" s="335"/>
      <c r="K54" s="212"/>
    </row>
    <row r="55" spans="2:11" ht="15" customHeight="1">
      <c r="B55" s="211"/>
      <c r="C55" s="335" t="s">
        <v>5989</v>
      </c>
      <c r="D55" s="335"/>
      <c r="E55" s="335"/>
      <c r="F55" s="335"/>
      <c r="G55" s="335"/>
      <c r="H55" s="335"/>
      <c r="I55" s="335"/>
      <c r="J55" s="335"/>
      <c r="K55" s="212"/>
    </row>
    <row r="56" spans="2:11" ht="12.75" customHeight="1">
      <c r="B56" s="211"/>
      <c r="C56" s="214"/>
      <c r="D56" s="214"/>
      <c r="E56" s="214"/>
      <c r="F56" s="214"/>
      <c r="G56" s="214"/>
      <c r="H56" s="214"/>
      <c r="I56" s="214"/>
      <c r="J56" s="214"/>
      <c r="K56" s="212"/>
    </row>
    <row r="57" spans="2:11" ht="15" customHeight="1">
      <c r="B57" s="211"/>
      <c r="C57" s="335" t="s">
        <v>5990</v>
      </c>
      <c r="D57" s="335"/>
      <c r="E57" s="335"/>
      <c r="F57" s="335"/>
      <c r="G57" s="335"/>
      <c r="H57" s="335"/>
      <c r="I57" s="335"/>
      <c r="J57" s="335"/>
      <c r="K57" s="212"/>
    </row>
    <row r="58" spans="2:11" ht="15" customHeight="1">
      <c r="B58" s="211"/>
      <c r="C58" s="216"/>
      <c r="D58" s="335" t="s">
        <v>5991</v>
      </c>
      <c r="E58" s="335"/>
      <c r="F58" s="335"/>
      <c r="G58" s="335"/>
      <c r="H58" s="335"/>
      <c r="I58" s="335"/>
      <c r="J58" s="335"/>
      <c r="K58" s="212"/>
    </row>
    <row r="59" spans="2:11" ht="15" customHeight="1">
      <c r="B59" s="211"/>
      <c r="C59" s="216"/>
      <c r="D59" s="335" t="s">
        <v>5992</v>
      </c>
      <c r="E59" s="335"/>
      <c r="F59" s="335"/>
      <c r="G59" s="335"/>
      <c r="H59" s="335"/>
      <c r="I59" s="335"/>
      <c r="J59" s="335"/>
      <c r="K59" s="212"/>
    </row>
    <row r="60" spans="2:11" ht="15" customHeight="1">
      <c r="B60" s="211"/>
      <c r="C60" s="216"/>
      <c r="D60" s="335" t="s">
        <v>5993</v>
      </c>
      <c r="E60" s="335"/>
      <c r="F60" s="335"/>
      <c r="G60" s="335"/>
      <c r="H60" s="335"/>
      <c r="I60" s="335"/>
      <c r="J60" s="335"/>
      <c r="K60" s="212"/>
    </row>
    <row r="61" spans="2:11" ht="15" customHeight="1">
      <c r="B61" s="211"/>
      <c r="C61" s="216"/>
      <c r="D61" s="335" t="s">
        <v>5994</v>
      </c>
      <c r="E61" s="335"/>
      <c r="F61" s="335"/>
      <c r="G61" s="335"/>
      <c r="H61" s="335"/>
      <c r="I61" s="335"/>
      <c r="J61" s="335"/>
      <c r="K61" s="212"/>
    </row>
    <row r="62" spans="2:11" ht="15" customHeight="1">
      <c r="B62" s="211"/>
      <c r="C62" s="216"/>
      <c r="D62" s="337" t="s">
        <v>5995</v>
      </c>
      <c r="E62" s="337"/>
      <c r="F62" s="337"/>
      <c r="G62" s="337"/>
      <c r="H62" s="337"/>
      <c r="I62" s="337"/>
      <c r="J62" s="337"/>
      <c r="K62" s="212"/>
    </row>
    <row r="63" spans="2:11" ht="15" customHeight="1">
      <c r="B63" s="211"/>
      <c r="C63" s="216"/>
      <c r="D63" s="335" t="s">
        <v>5996</v>
      </c>
      <c r="E63" s="335"/>
      <c r="F63" s="335"/>
      <c r="G63" s="335"/>
      <c r="H63" s="335"/>
      <c r="I63" s="335"/>
      <c r="J63" s="335"/>
      <c r="K63" s="212"/>
    </row>
    <row r="64" spans="2:11" ht="12.75" customHeight="1">
      <c r="B64" s="211"/>
      <c r="C64" s="216"/>
      <c r="D64" s="216"/>
      <c r="E64" s="219"/>
      <c r="F64" s="216"/>
      <c r="G64" s="216"/>
      <c r="H64" s="216"/>
      <c r="I64" s="216"/>
      <c r="J64" s="216"/>
      <c r="K64" s="212"/>
    </row>
    <row r="65" spans="2:11" ht="15" customHeight="1">
      <c r="B65" s="211"/>
      <c r="C65" s="216"/>
      <c r="D65" s="335" t="s">
        <v>5997</v>
      </c>
      <c r="E65" s="335"/>
      <c r="F65" s="335"/>
      <c r="G65" s="335"/>
      <c r="H65" s="335"/>
      <c r="I65" s="335"/>
      <c r="J65" s="335"/>
      <c r="K65" s="212"/>
    </row>
    <row r="66" spans="2:11" ht="15" customHeight="1">
      <c r="B66" s="211"/>
      <c r="C66" s="216"/>
      <c r="D66" s="337" t="s">
        <v>5998</v>
      </c>
      <c r="E66" s="337"/>
      <c r="F66" s="337"/>
      <c r="G66" s="337"/>
      <c r="H66" s="337"/>
      <c r="I66" s="337"/>
      <c r="J66" s="337"/>
      <c r="K66" s="212"/>
    </row>
    <row r="67" spans="2:11" ht="15" customHeight="1">
      <c r="B67" s="211"/>
      <c r="C67" s="216"/>
      <c r="D67" s="335" t="s">
        <v>5999</v>
      </c>
      <c r="E67" s="335"/>
      <c r="F67" s="335"/>
      <c r="G67" s="335"/>
      <c r="H67" s="335"/>
      <c r="I67" s="335"/>
      <c r="J67" s="335"/>
      <c r="K67" s="212"/>
    </row>
    <row r="68" spans="2:11" ht="15" customHeight="1">
      <c r="B68" s="211"/>
      <c r="C68" s="216"/>
      <c r="D68" s="335" t="s">
        <v>6000</v>
      </c>
      <c r="E68" s="335"/>
      <c r="F68" s="335"/>
      <c r="G68" s="335"/>
      <c r="H68" s="335"/>
      <c r="I68" s="335"/>
      <c r="J68" s="335"/>
      <c r="K68" s="212"/>
    </row>
    <row r="69" spans="2:11" ht="15" customHeight="1">
      <c r="B69" s="211"/>
      <c r="C69" s="216"/>
      <c r="D69" s="335" t="s">
        <v>6001</v>
      </c>
      <c r="E69" s="335"/>
      <c r="F69" s="335"/>
      <c r="G69" s="335"/>
      <c r="H69" s="335"/>
      <c r="I69" s="335"/>
      <c r="J69" s="335"/>
      <c r="K69" s="212"/>
    </row>
    <row r="70" spans="2:11" ht="15" customHeight="1">
      <c r="B70" s="211"/>
      <c r="C70" s="216"/>
      <c r="D70" s="335" t="s">
        <v>6002</v>
      </c>
      <c r="E70" s="335"/>
      <c r="F70" s="335"/>
      <c r="G70" s="335"/>
      <c r="H70" s="335"/>
      <c r="I70" s="335"/>
      <c r="J70" s="335"/>
      <c r="K70" s="212"/>
    </row>
    <row r="71" spans="2:11" ht="12.75" customHeight="1">
      <c r="B71" s="220"/>
      <c r="C71" s="221"/>
      <c r="D71" s="221"/>
      <c r="E71" s="221"/>
      <c r="F71" s="221"/>
      <c r="G71" s="221"/>
      <c r="H71" s="221"/>
      <c r="I71" s="221"/>
      <c r="J71" s="221"/>
      <c r="K71" s="222"/>
    </row>
    <row r="72" spans="2:11" ht="18.75" customHeight="1">
      <c r="B72" s="223"/>
      <c r="C72" s="223"/>
      <c r="D72" s="223"/>
      <c r="E72" s="223"/>
      <c r="F72" s="223"/>
      <c r="G72" s="223"/>
      <c r="H72" s="223"/>
      <c r="I72" s="223"/>
      <c r="J72" s="223"/>
      <c r="K72" s="224"/>
    </row>
    <row r="73" spans="2:11" ht="18.75" customHeight="1">
      <c r="B73" s="224"/>
      <c r="C73" s="224"/>
      <c r="D73" s="224"/>
      <c r="E73" s="224"/>
      <c r="F73" s="224"/>
      <c r="G73" s="224"/>
      <c r="H73" s="224"/>
      <c r="I73" s="224"/>
      <c r="J73" s="224"/>
      <c r="K73" s="224"/>
    </row>
    <row r="74" spans="2:11" ht="7.5" customHeight="1">
      <c r="B74" s="225"/>
      <c r="C74" s="226"/>
      <c r="D74" s="226"/>
      <c r="E74" s="226"/>
      <c r="F74" s="226"/>
      <c r="G74" s="226"/>
      <c r="H74" s="226"/>
      <c r="I74" s="226"/>
      <c r="J74" s="226"/>
      <c r="K74" s="227"/>
    </row>
    <row r="75" spans="2:11" ht="45" customHeight="1">
      <c r="B75" s="228"/>
      <c r="C75" s="330" t="s">
        <v>6003</v>
      </c>
      <c r="D75" s="330"/>
      <c r="E75" s="330"/>
      <c r="F75" s="330"/>
      <c r="G75" s="330"/>
      <c r="H75" s="330"/>
      <c r="I75" s="330"/>
      <c r="J75" s="330"/>
      <c r="K75" s="229"/>
    </row>
    <row r="76" spans="2:11" ht="17.25" customHeight="1">
      <c r="B76" s="228"/>
      <c r="C76" s="230" t="s">
        <v>6004</v>
      </c>
      <c r="D76" s="230"/>
      <c r="E76" s="230"/>
      <c r="F76" s="230" t="s">
        <v>6005</v>
      </c>
      <c r="G76" s="231"/>
      <c r="H76" s="230" t="s">
        <v>56</v>
      </c>
      <c r="I76" s="230" t="s">
        <v>59</v>
      </c>
      <c r="J76" s="230" t="s">
        <v>6006</v>
      </c>
      <c r="K76" s="229"/>
    </row>
    <row r="77" spans="2:11" ht="17.25" customHeight="1">
      <c r="B77" s="228"/>
      <c r="C77" s="232" t="s">
        <v>6007</v>
      </c>
      <c r="D77" s="232"/>
      <c r="E77" s="232"/>
      <c r="F77" s="233" t="s">
        <v>6008</v>
      </c>
      <c r="G77" s="234"/>
      <c r="H77" s="232"/>
      <c r="I77" s="232"/>
      <c r="J77" s="232" t="s">
        <v>6009</v>
      </c>
      <c r="K77" s="229"/>
    </row>
    <row r="78" spans="2:11" ht="5.25" customHeight="1">
      <c r="B78" s="228"/>
      <c r="C78" s="235"/>
      <c r="D78" s="235"/>
      <c r="E78" s="235"/>
      <c r="F78" s="235"/>
      <c r="G78" s="236"/>
      <c r="H78" s="235"/>
      <c r="I78" s="235"/>
      <c r="J78" s="235"/>
      <c r="K78" s="229"/>
    </row>
    <row r="79" spans="2:11" ht="15" customHeight="1">
      <c r="B79" s="228"/>
      <c r="C79" s="217" t="s">
        <v>55</v>
      </c>
      <c r="D79" s="237"/>
      <c r="E79" s="237"/>
      <c r="F79" s="238" t="s">
        <v>6010</v>
      </c>
      <c r="G79" s="239"/>
      <c r="H79" s="217" t="s">
        <v>6011</v>
      </c>
      <c r="I79" s="217" t="s">
        <v>6012</v>
      </c>
      <c r="J79" s="217">
        <v>20</v>
      </c>
      <c r="K79" s="229"/>
    </row>
    <row r="80" spans="2:11" ht="15" customHeight="1">
      <c r="B80" s="228"/>
      <c r="C80" s="217" t="s">
        <v>6013</v>
      </c>
      <c r="D80" s="217"/>
      <c r="E80" s="217"/>
      <c r="F80" s="238" t="s">
        <v>6010</v>
      </c>
      <c r="G80" s="239"/>
      <c r="H80" s="217" t="s">
        <v>6014</v>
      </c>
      <c r="I80" s="217" t="s">
        <v>6012</v>
      </c>
      <c r="J80" s="217">
        <v>120</v>
      </c>
      <c r="K80" s="229"/>
    </row>
    <row r="81" spans="2:11" ht="15" customHeight="1">
      <c r="B81" s="240"/>
      <c r="C81" s="217" t="s">
        <v>6015</v>
      </c>
      <c r="D81" s="217"/>
      <c r="E81" s="217"/>
      <c r="F81" s="238" t="s">
        <v>6016</v>
      </c>
      <c r="G81" s="239"/>
      <c r="H81" s="217" t="s">
        <v>6017</v>
      </c>
      <c r="I81" s="217" t="s">
        <v>6012</v>
      </c>
      <c r="J81" s="217">
        <v>50</v>
      </c>
      <c r="K81" s="229"/>
    </row>
    <row r="82" spans="2:11" ht="15" customHeight="1">
      <c r="B82" s="240"/>
      <c r="C82" s="217" t="s">
        <v>6018</v>
      </c>
      <c r="D82" s="217"/>
      <c r="E82" s="217"/>
      <c r="F82" s="238" t="s">
        <v>6010</v>
      </c>
      <c r="G82" s="239"/>
      <c r="H82" s="217" t="s">
        <v>6019</v>
      </c>
      <c r="I82" s="217" t="s">
        <v>6020</v>
      </c>
      <c r="J82" s="217"/>
      <c r="K82" s="229"/>
    </row>
    <row r="83" spans="2:11" ht="15" customHeight="1">
      <c r="B83" s="240"/>
      <c r="C83" s="217" t="s">
        <v>6021</v>
      </c>
      <c r="D83" s="217"/>
      <c r="E83" s="217"/>
      <c r="F83" s="238" t="s">
        <v>6016</v>
      </c>
      <c r="G83" s="217"/>
      <c r="H83" s="217" t="s">
        <v>6022</v>
      </c>
      <c r="I83" s="217" t="s">
        <v>6012</v>
      </c>
      <c r="J83" s="217">
        <v>15</v>
      </c>
      <c r="K83" s="229"/>
    </row>
    <row r="84" spans="2:11" ht="15" customHeight="1">
      <c r="B84" s="240"/>
      <c r="C84" s="217" t="s">
        <v>6023</v>
      </c>
      <c r="D84" s="217"/>
      <c r="E84" s="217"/>
      <c r="F84" s="238" t="s">
        <v>6016</v>
      </c>
      <c r="G84" s="217"/>
      <c r="H84" s="217" t="s">
        <v>6024</v>
      </c>
      <c r="I84" s="217" t="s">
        <v>6012</v>
      </c>
      <c r="J84" s="217">
        <v>15</v>
      </c>
      <c r="K84" s="229"/>
    </row>
    <row r="85" spans="2:11" ht="15" customHeight="1">
      <c r="B85" s="240"/>
      <c r="C85" s="217" t="s">
        <v>6025</v>
      </c>
      <c r="D85" s="217"/>
      <c r="E85" s="217"/>
      <c r="F85" s="238" t="s">
        <v>6016</v>
      </c>
      <c r="G85" s="217"/>
      <c r="H85" s="217" t="s">
        <v>6026</v>
      </c>
      <c r="I85" s="217" t="s">
        <v>6012</v>
      </c>
      <c r="J85" s="217">
        <v>20</v>
      </c>
      <c r="K85" s="229"/>
    </row>
    <row r="86" spans="2:11" ht="15" customHeight="1">
      <c r="B86" s="240"/>
      <c r="C86" s="217" t="s">
        <v>6027</v>
      </c>
      <c r="D86" s="217"/>
      <c r="E86" s="217"/>
      <c r="F86" s="238" t="s">
        <v>6016</v>
      </c>
      <c r="G86" s="217"/>
      <c r="H86" s="217" t="s">
        <v>6028</v>
      </c>
      <c r="I86" s="217" t="s">
        <v>6012</v>
      </c>
      <c r="J86" s="217">
        <v>20</v>
      </c>
      <c r="K86" s="229"/>
    </row>
    <row r="87" spans="2:11" ht="15" customHeight="1">
      <c r="B87" s="240"/>
      <c r="C87" s="217" t="s">
        <v>6029</v>
      </c>
      <c r="D87" s="217"/>
      <c r="E87" s="217"/>
      <c r="F87" s="238" t="s">
        <v>6016</v>
      </c>
      <c r="G87" s="239"/>
      <c r="H87" s="217" t="s">
        <v>6030</v>
      </c>
      <c r="I87" s="217" t="s">
        <v>6012</v>
      </c>
      <c r="J87" s="217">
        <v>50</v>
      </c>
      <c r="K87" s="229"/>
    </row>
    <row r="88" spans="2:11" ht="15" customHeight="1">
      <c r="B88" s="240"/>
      <c r="C88" s="217" t="s">
        <v>6031</v>
      </c>
      <c r="D88" s="217"/>
      <c r="E88" s="217"/>
      <c r="F88" s="238" t="s">
        <v>6016</v>
      </c>
      <c r="G88" s="239"/>
      <c r="H88" s="217" t="s">
        <v>6032</v>
      </c>
      <c r="I88" s="217" t="s">
        <v>6012</v>
      </c>
      <c r="J88" s="217">
        <v>20</v>
      </c>
      <c r="K88" s="229"/>
    </row>
    <row r="89" spans="2:11" ht="15" customHeight="1">
      <c r="B89" s="240"/>
      <c r="C89" s="217" t="s">
        <v>6033</v>
      </c>
      <c r="D89" s="217"/>
      <c r="E89" s="217"/>
      <c r="F89" s="238" t="s">
        <v>6016</v>
      </c>
      <c r="G89" s="239"/>
      <c r="H89" s="217" t="s">
        <v>6034</v>
      </c>
      <c r="I89" s="217" t="s">
        <v>6012</v>
      </c>
      <c r="J89" s="217">
        <v>20</v>
      </c>
      <c r="K89" s="229"/>
    </row>
    <row r="90" spans="2:11" ht="15" customHeight="1">
      <c r="B90" s="240"/>
      <c r="C90" s="217" t="s">
        <v>6035</v>
      </c>
      <c r="D90" s="217"/>
      <c r="E90" s="217"/>
      <c r="F90" s="238" t="s">
        <v>6016</v>
      </c>
      <c r="G90" s="239"/>
      <c r="H90" s="217" t="s">
        <v>6036</v>
      </c>
      <c r="I90" s="217" t="s">
        <v>6012</v>
      </c>
      <c r="J90" s="217">
        <v>50</v>
      </c>
      <c r="K90" s="229"/>
    </row>
    <row r="91" spans="2:11" ht="15" customHeight="1">
      <c r="B91" s="240"/>
      <c r="C91" s="217" t="s">
        <v>6037</v>
      </c>
      <c r="D91" s="217"/>
      <c r="E91" s="217"/>
      <c r="F91" s="238" t="s">
        <v>6016</v>
      </c>
      <c r="G91" s="239"/>
      <c r="H91" s="217" t="s">
        <v>6037</v>
      </c>
      <c r="I91" s="217" t="s">
        <v>6012</v>
      </c>
      <c r="J91" s="217">
        <v>50</v>
      </c>
      <c r="K91" s="229"/>
    </row>
    <row r="92" spans="2:11" ht="15" customHeight="1">
      <c r="B92" s="240"/>
      <c r="C92" s="217" t="s">
        <v>6038</v>
      </c>
      <c r="D92" s="217"/>
      <c r="E92" s="217"/>
      <c r="F92" s="238" t="s">
        <v>6016</v>
      </c>
      <c r="G92" s="239"/>
      <c r="H92" s="217" t="s">
        <v>6039</v>
      </c>
      <c r="I92" s="217" t="s">
        <v>6012</v>
      </c>
      <c r="J92" s="217">
        <v>255</v>
      </c>
      <c r="K92" s="229"/>
    </row>
    <row r="93" spans="2:11" ht="15" customHeight="1">
      <c r="B93" s="240"/>
      <c r="C93" s="217" t="s">
        <v>6040</v>
      </c>
      <c r="D93" s="217"/>
      <c r="E93" s="217"/>
      <c r="F93" s="238" t="s">
        <v>6010</v>
      </c>
      <c r="G93" s="239"/>
      <c r="H93" s="217" t="s">
        <v>6041</v>
      </c>
      <c r="I93" s="217" t="s">
        <v>6042</v>
      </c>
      <c r="J93" s="217"/>
      <c r="K93" s="229"/>
    </row>
    <row r="94" spans="2:11" ht="15" customHeight="1">
      <c r="B94" s="240"/>
      <c r="C94" s="217" t="s">
        <v>6043</v>
      </c>
      <c r="D94" s="217"/>
      <c r="E94" s="217"/>
      <c r="F94" s="238" t="s">
        <v>6010</v>
      </c>
      <c r="G94" s="239"/>
      <c r="H94" s="217" t="s">
        <v>6044</v>
      </c>
      <c r="I94" s="217" t="s">
        <v>6045</v>
      </c>
      <c r="J94" s="217"/>
      <c r="K94" s="229"/>
    </row>
    <row r="95" spans="2:11" ht="15" customHeight="1">
      <c r="B95" s="240"/>
      <c r="C95" s="217" t="s">
        <v>6046</v>
      </c>
      <c r="D95" s="217"/>
      <c r="E95" s="217"/>
      <c r="F95" s="238" t="s">
        <v>6010</v>
      </c>
      <c r="G95" s="239"/>
      <c r="H95" s="217" t="s">
        <v>6046</v>
      </c>
      <c r="I95" s="217" t="s">
        <v>6045</v>
      </c>
      <c r="J95" s="217"/>
      <c r="K95" s="229"/>
    </row>
    <row r="96" spans="2:11" ht="15" customHeight="1">
      <c r="B96" s="240"/>
      <c r="C96" s="217" t="s">
        <v>40</v>
      </c>
      <c r="D96" s="217"/>
      <c r="E96" s="217"/>
      <c r="F96" s="238" t="s">
        <v>6010</v>
      </c>
      <c r="G96" s="239"/>
      <c r="H96" s="217" t="s">
        <v>6047</v>
      </c>
      <c r="I96" s="217" t="s">
        <v>6045</v>
      </c>
      <c r="J96" s="217"/>
      <c r="K96" s="229"/>
    </row>
    <row r="97" spans="2:11" ht="15" customHeight="1">
      <c r="B97" s="240"/>
      <c r="C97" s="217" t="s">
        <v>50</v>
      </c>
      <c r="D97" s="217"/>
      <c r="E97" s="217"/>
      <c r="F97" s="238" t="s">
        <v>6010</v>
      </c>
      <c r="G97" s="239"/>
      <c r="H97" s="217" t="s">
        <v>6048</v>
      </c>
      <c r="I97" s="217" t="s">
        <v>6045</v>
      </c>
      <c r="J97" s="217"/>
      <c r="K97" s="229"/>
    </row>
    <row r="98" spans="2:11" ht="15" customHeight="1">
      <c r="B98" s="241"/>
      <c r="C98" s="242"/>
      <c r="D98" s="242"/>
      <c r="E98" s="242"/>
      <c r="F98" s="242"/>
      <c r="G98" s="242"/>
      <c r="H98" s="242"/>
      <c r="I98" s="242"/>
      <c r="J98" s="242"/>
      <c r="K98" s="243"/>
    </row>
    <row r="99" spans="2:11" ht="18.75" customHeight="1">
      <c r="B99" s="244"/>
      <c r="C99" s="245"/>
      <c r="D99" s="245"/>
      <c r="E99" s="245"/>
      <c r="F99" s="245"/>
      <c r="G99" s="245"/>
      <c r="H99" s="245"/>
      <c r="I99" s="245"/>
      <c r="J99" s="245"/>
      <c r="K99" s="244"/>
    </row>
    <row r="100" spans="2:11" ht="18.75" customHeight="1">
      <c r="B100" s="224"/>
      <c r="C100" s="224"/>
      <c r="D100" s="224"/>
      <c r="E100" s="224"/>
      <c r="F100" s="224"/>
      <c r="G100" s="224"/>
      <c r="H100" s="224"/>
      <c r="I100" s="224"/>
      <c r="J100" s="224"/>
      <c r="K100" s="224"/>
    </row>
    <row r="101" spans="2:11" ht="7.5" customHeight="1">
      <c r="B101" s="225"/>
      <c r="C101" s="226"/>
      <c r="D101" s="226"/>
      <c r="E101" s="226"/>
      <c r="F101" s="226"/>
      <c r="G101" s="226"/>
      <c r="H101" s="226"/>
      <c r="I101" s="226"/>
      <c r="J101" s="226"/>
      <c r="K101" s="227"/>
    </row>
    <row r="102" spans="2:11" ht="45" customHeight="1">
      <c r="B102" s="228"/>
      <c r="C102" s="330" t="s">
        <v>6049</v>
      </c>
      <c r="D102" s="330"/>
      <c r="E102" s="330"/>
      <c r="F102" s="330"/>
      <c r="G102" s="330"/>
      <c r="H102" s="330"/>
      <c r="I102" s="330"/>
      <c r="J102" s="330"/>
      <c r="K102" s="229"/>
    </row>
    <row r="103" spans="2:11" ht="17.25" customHeight="1">
      <c r="B103" s="228"/>
      <c r="C103" s="230" t="s">
        <v>6004</v>
      </c>
      <c r="D103" s="230"/>
      <c r="E103" s="230"/>
      <c r="F103" s="230" t="s">
        <v>6005</v>
      </c>
      <c r="G103" s="231"/>
      <c r="H103" s="230" t="s">
        <v>56</v>
      </c>
      <c r="I103" s="230" t="s">
        <v>59</v>
      </c>
      <c r="J103" s="230" t="s">
        <v>6006</v>
      </c>
      <c r="K103" s="229"/>
    </row>
    <row r="104" spans="2:11" ht="17.25" customHeight="1">
      <c r="B104" s="228"/>
      <c r="C104" s="232" t="s">
        <v>6007</v>
      </c>
      <c r="D104" s="232"/>
      <c r="E104" s="232"/>
      <c r="F104" s="233" t="s">
        <v>6008</v>
      </c>
      <c r="G104" s="234"/>
      <c r="H104" s="232"/>
      <c r="I104" s="232"/>
      <c r="J104" s="232" t="s">
        <v>6009</v>
      </c>
      <c r="K104" s="229"/>
    </row>
    <row r="105" spans="2:11" ht="5.25" customHeight="1">
      <c r="B105" s="228"/>
      <c r="C105" s="230"/>
      <c r="D105" s="230"/>
      <c r="E105" s="230"/>
      <c r="F105" s="230"/>
      <c r="G105" s="246"/>
      <c r="H105" s="230"/>
      <c r="I105" s="230"/>
      <c r="J105" s="230"/>
      <c r="K105" s="229"/>
    </row>
    <row r="106" spans="2:11" ht="15" customHeight="1">
      <c r="B106" s="228"/>
      <c r="C106" s="217" t="s">
        <v>55</v>
      </c>
      <c r="D106" s="237"/>
      <c r="E106" s="237"/>
      <c r="F106" s="238" t="s">
        <v>6010</v>
      </c>
      <c r="G106" s="217"/>
      <c r="H106" s="217" t="s">
        <v>6050</v>
      </c>
      <c r="I106" s="217" t="s">
        <v>6012</v>
      </c>
      <c r="J106" s="217">
        <v>20</v>
      </c>
      <c r="K106" s="229"/>
    </row>
    <row r="107" spans="2:11" ht="15" customHeight="1">
      <c r="B107" s="228"/>
      <c r="C107" s="217" t="s">
        <v>6013</v>
      </c>
      <c r="D107" s="217"/>
      <c r="E107" s="217"/>
      <c r="F107" s="238" t="s">
        <v>6010</v>
      </c>
      <c r="G107" s="217"/>
      <c r="H107" s="217" t="s">
        <v>6050</v>
      </c>
      <c r="I107" s="217" t="s">
        <v>6012</v>
      </c>
      <c r="J107" s="217">
        <v>120</v>
      </c>
      <c r="K107" s="229"/>
    </row>
    <row r="108" spans="2:11" ht="15" customHeight="1">
      <c r="B108" s="240"/>
      <c r="C108" s="217" t="s">
        <v>6015</v>
      </c>
      <c r="D108" s="217"/>
      <c r="E108" s="217"/>
      <c r="F108" s="238" t="s">
        <v>6016</v>
      </c>
      <c r="G108" s="217"/>
      <c r="H108" s="217" t="s">
        <v>6050</v>
      </c>
      <c r="I108" s="217" t="s">
        <v>6012</v>
      </c>
      <c r="J108" s="217">
        <v>50</v>
      </c>
      <c r="K108" s="229"/>
    </row>
    <row r="109" spans="2:11" ht="15" customHeight="1">
      <c r="B109" s="240"/>
      <c r="C109" s="217" t="s">
        <v>6018</v>
      </c>
      <c r="D109" s="217"/>
      <c r="E109" s="217"/>
      <c r="F109" s="238" t="s">
        <v>6010</v>
      </c>
      <c r="G109" s="217"/>
      <c r="H109" s="217" t="s">
        <v>6050</v>
      </c>
      <c r="I109" s="217" t="s">
        <v>6020</v>
      </c>
      <c r="J109" s="217"/>
      <c r="K109" s="229"/>
    </row>
    <row r="110" spans="2:11" ht="15" customHeight="1">
      <c r="B110" s="240"/>
      <c r="C110" s="217" t="s">
        <v>6029</v>
      </c>
      <c r="D110" s="217"/>
      <c r="E110" s="217"/>
      <c r="F110" s="238" t="s">
        <v>6016</v>
      </c>
      <c r="G110" s="217"/>
      <c r="H110" s="217" t="s">
        <v>6050</v>
      </c>
      <c r="I110" s="217" t="s">
        <v>6012</v>
      </c>
      <c r="J110" s="217">
        <v>50</v>
      </c>
      <c r="K110" s="229"/>
    </row>
    <row r="111" spans="2:11" ht="15" customHeight="1">
      <c r="B111" s="240"/>
      <c r="C111" s="217" t="s">
        <v>6037</v>
      </c>
      <c r="D111" s="217"/>
      <c r="E111" s="217"/>
      <c r="F111" s="238" t="s">
        <v>6016</v>
      </c>
      <c r="G111" s="217"/>
      <c r="H111" s="217" t="s">
        <v>6050</v>
      </c>
      <c r="I111" s="217" t="s">
        <v>6012</v>
      </c>
      <c r="J111" s="217">
        <v>50</v>
      </c>
      <c r="K111" s="229"/>
    </row>
    <row r="112" spans="2:11" ht="15" customHeight="1">
      <c r="B112" s="240"/>
      <c r="C112" s="217" t="s">
        <v>6035</v>
      </c>
      <c r="D112" s="217"/>
      <c r="E112" s="217"/>
      <c r="F112" s="238" t="s">
        <v>6016</v>
      </c>
      <c r="G112" s="217"/>
      <c r="H112" s="217" t="s">
        <v>6050</v>
      </c>
      <c r="I112" s="217" t="s">
        <v>6012</v>
      </c>
      <c r="J112" s="217">
        <v>50</v>
      </c>
      <c r="K112" s="229"/>
    </row>
    <row r="113" spans="2:11" ht="15" customHeight="1">
      <c r="B113" s="240"/>
      <c r="C113" s="217" t="s">
        <v>55</v>
      </c>
      <c r="D113" s="217"/>
      <c r="E113" s="217"/>
      <c r="F113" s="238" t="s">
        <v>6010</v>
      </c>
      <c r="G113" s="217"/>
      <c r="H113" s="217" t="s">
        <v>6051</v>
      </c>
      <c r="I113" s="217" t="s">
        <v>6012</v>
      </c>
      <c r="J113" s="217">
        <v>20</v>
      </c>
      <c r="K113" s="229"/>
    </row>
    <row r="114" spans="2:11" ht="15" customHeight="1">
      <c r="B114" s="240"/>
      <c r="C114" s="217" t="s">
        <v>6052</v>
      </c>
      <c r="D114" s="217"/>
      <c r="E114" s="217"/>
      <c r="F114" s="238" t="s">
        <v>6010</v>
      </c>
      <c r="G114" s="217"/>
      <c r="H114" s="217" t="s">
        <v>6053</v>
      </c>
      <c r="I114" s="217" t="s">
        <v>6012</v>
      </c>
      <c r="J114" s="217">
        <v>120</v>
      </c>
      <c r="K114" s="229"/>
    </row>
    <row r="115" spans="2:11" ht="15" customHeight="1">
      <c r="B115" s="240"/>
      <c r="C115" s="217" t="s">
        <v>40</v>
      </c>
      <c r="D115" s="217"/>
      <c r="E115" s="217"/>
      <c r="F115" s="238" t="s">
        <v>6010</v>
      </c>
      <c r="G115" s="217"/>
      <c r="H115" s="217" t="s">
        <v>6054</v>
      </c>
      <c r="I115" s="217" t="s">
        <v>6045</v>
      </c>
      <c r="J115" s="217"/>
      <c r="K115" s="229"/>
    </row>
    <row r="116" spans="2:11" ht="15" customHeight="1">
      <c r="B116" s="240"/>
      <c r="C116" s="217" t="s">
        <v>50</v>
      </c>
      <c r="D116" s="217"/>
      <c r="E116" s="217"/>
      <c r="F116" s="238" t="s">
        <v>6010</v>
      </c>
      <c r="G116" s="217"/>
      <c r="H116" s="217" t="s">
        <v>6055</v>
      </c>
      <c r="I116" s="217" t="s">
        <v>6045</v>
      </c>
      <c r="J116" s="217"/>
      <c r="K116" s="229"/>
    </row>
    <row r="117" spans="2:11" ht="15" customHeight="1">
      <c r="B117" s="240"/>
      <c r="C117" s="217" t="s">
        <v>59</v>
      </c>
      <c r="D117" s="217"/>
      <c r="E117" s="217"/>
      <c r="F117" s="238" t="s">
        <v>6010</v>
      </c>
      <c r="G117" s="217"/>
      <c r="H117" s="217" t="s">
        <v>6056</v>
      </c>
      <c r="I117" s="217" t="s">
        <v>6057</v>
      </c>
      <c r="J117" s="217"/>
      <c r="K117" s="229"/>
    </row>
    <row r="118" spans="2:11" ht="15" customHeight="1">
      <c r="B118" s="241"/>
      <c r="C118" s="247"/>
      <c r="D118" s="247"/>
      <c r="E118" s="247"/>
      <c r="F118" s="247"/>
      <c r="G118" s="247"/>
      <c r="H118" s="247"/>
      <c r="I118" s="247"/>
      <c r="J118" s="247"/>
      <c r="K118" s="243"/>
    </row>
    <row r="119" spans="2:11" ht="18.75" customHeight="1">
      <c r="B119" s="248"/>
      <c r="C119" s="249"/>
      <c r="D119" s="249"/>
      <c r="E119" s="249"/>
      <c r="F119" s="250"/>
      <c r="G119" s="249"/>
      <c r="H119" s="249"/>
      <c r="I119" s="249"/>
      <c r="J119" s="249"/>
      <c r="K119" s="248"/>
    </row>
    <row r="120" spans="2:11" ht="18.75" customHeight="1">
      <c r="B120" s="224"/>
      <c r="C120" s="224"/>
      <c r="D120" s="224"/>
      <c r="E120" s="224"/>
      <c r="F120" s="224"/>
      <c r="G120" s="224"/>
      <c r="H120" s="224"/>
      <c r="I120" s="224"/>
      <c r="J120" s="224"/>
      <c r="K120" s="224"/>
    </row>
    <row r="121" spans="2:11" ht="7.5" customHeight="1">
      <c r="B121" s="251"/>
      <c r="C121" s="252"/>
      <c r="D121" s="252"/>
      <c r="E121" s="252"/>
      <c r="F121" s="252"/>
      <c r="G121" s="252"/>
      <c r="H121" s="252"/>
      <c r="I121" s="252"/>
      <c r="J121" s="252"/>
      <c r="K121" s="253"/>
    </row>
    <row r="122" spans="2:11" ht="45" customHeight="1">
      <c r="B122" s="254"/>
      <c r="C122" s="331" t="s">
        <v>6058</v>
      </c>
      <c r="D122" s="331"/>
      <c r="E122" s="331"/>
      <c r="F122" s="331"/>
      <c r="G122" s="331"/>
      <c r="H122" s="331"/>
      <c r="I122" s="331"/>
      <c r="J122" s="331"/>
      <c r="K122" s="255"/>
    </row>
    <row r="123" spans="2:11" ht="17.25" customHeight="1">
      <c r="B123" s="256"/>
      <c r="C123" s="230" t="s">
        <v>6004</v>
      </c>
      <c r="D123" s="230"/>
      <c r="E123" s="230"/>
      <c r="F123" s="230" t="s">
        <v>6005</v>
      </c>
      <c r="G123" s="231"/>
      <c r="H123" s="230" t="s">
        <v>56</v>
      </c>
      <c r="I123" s="230" t="s">
        <v>59</v>
      </c>
      <c r="J123" s="230" t="s">
        <v>6006</v>
      </c>
      <c r="K123" s="257"/>
    </row>
    <row r="124" spans="2:11" ht="17.25" customHeight="1">
      <c r="B124" s="256"/>
      <c r="C124" s="232" t="s">
        <v>6007</v>
      </c>
      <c r="D124" s="232"/>
      <c r="E124" s="232"/>
      <c r="F124" s="233" t="s">
        <v>6008</v>
      </c>
      <c r="G124" s="234"/>
      <c r="H124" s="232"/>
      <c r="I124" s="232"/>
      <c r="J124" s="232" t="s">
        <v>6009</v>
      </c>
      <c r="K124" s="257"/>
    </row>
    <row r="125" spans="2:11" ht="5.25" customHeight="1">
      <c r="B125" s="258"/>
      <c r="C125" s="235"/>
      <c r="D125" s="235"/>
      <c r="E125" s="235"/>
      <c r="F125" s="235"/>
      <c r="G125" s="259"/>
      <c r="H125" s="235"/>
      <c r="I125" s="235"/>
      <c r="J125" s="235"/>
      <c r="K125" s="260"/>
    </row>
    <row r="126" spans="2:11" ht="15" customHeight="1">
      <c r="B126" s="258"/>
      <c r="C126" s="217" t="s">
        <v>6013</v>
      </c>
      <c r="D126" s="237"/>
      <c r="E126" s="237"/>
      <c r="F126" s="238" t="s">
        <v>6010</v>
      </c>
      <c r="G126" s="217"/>
      <c r="H126" s="217" t="s">
        <v>6050</v>
      </c>
      <c r="I126" s="217" t="s">
        <v>6012</v>
      </c>
      <c r="J126" s="217">
        <v>120</v>
      </c>
      <c r="K126" s="261"/>
    </row>
    <row r="127" spans="2:11" ht="15" customHeight="1">
      <c r="B127" s="258"/>
      <c r="C127" s="217" t="s">
        <v>6059</v>
      </c>
      <c r="D127" s="217"/>
      <c r="E127" s="217"/>
      <c r="F127" s="238" t="s">
        <v>6010</v>
      </c>
      <c r="G127" s="217"/>
      <c r="H127" s="217" t="s">
        <v>6060</v>
      </c>
      <c r="I127" s="217" t="s">
        <v>6012</v>
      </c>
      <c r="J127" s="217" t="s">
        <v>6061</v>
      </c>
      <c r="K127" s="261"/>
    </row>
    <row r="128" spans="2:11" ht="15" customHeight="1">
      <c r="B128" s="258"/>
      <c r="C128" s="217" t="s">
        <v>86</v>
      </c>
      <c r="D128" s="217"/>
      <c r="E128" s="217"/>
      <c r="F128" s="238" t="s">
        <v>6010</v>
      </c>
      <c r="G128" s="217"/>
      <c r="H128" s="217" t="s">
        <v>6062</v>
      </c>
      <c r="I128" s="217" t="s">
        <v>6012</v>
      </c>
      <c r="J128" s="217" t="s">
        <v>6061</v>
      </c>
      <c r="K128" s="261"/>
    </row>
    <row r="129" spans="2:11" ht="15" customHeight="1">
      <c r="B129" s="258"/>
      <c r="C129" s="217" t="s">
        <v>6021</v>
      </c>
      <c r="D129" s="217"/>
      <c r="E129" s="217"/>
      <c r="F129" s="238" t="s">
        <v>6016</v>
      </c>
      <c r="G129" s="217"/>
      <c r="H129" s="217" t="s">
        <v>6022</v>
      </c>
      <c r="I129" s="217" t="s">
        <v>6012</v>
      </c>
      <c r="J129" s="217">
        <v>15</v>
      </c>
      <c r="K129" s="261"/>
    </row>
    <row r="130" spans="2:11" ht="15" customHeight="1">
      <c r="B130" s="258"/>
      <c r="C130" s="217" t="s">
        <v>6023</v>
      </c>
      <c r="D130" s="217"/>
      <c r="E130" s="217"/>
      <c r="F130" s="238" t="s">
        <v>6016</v>
      </c>
      <c r="G130" s="217"/>
      <c r="H130" s="217" t="s">
        <v>6024</v>
      </c>
      <c r="I130" s="217" t="s">
        <v>6012</v>
      </c>
      <c r="J130" s="217">
        <v>15</v>
      </c>
      <c r="K130" s="261"/>
    </row>
    <row r="131" spans="2:11" ht="15" customHeight="1">
      <c r="B131" s="258"/>
      <c r="C131" s="217" t="s">
        <v>6025</v>
      </c>
      <c r="D131" s="217"/>
      <c r="E131" s="217"/>
      <c r="F131" s="238" t="s">
        <v>6016</v>
      </c>
      <c r="G131" s="217"/>
      <c r="H131" s="217" t="s">
        <v>6026</v>
      </c>
      <c r="I131" s="217" t="s">
        <v>6012</v>
      </c>
      <c r="J131" s="217">
        <v>20</v>
      </c>
      <c r="K131" s="261"/>
    </row>
    <row r="132" spans="2:11" ht="15" customHeight="1">
      <c r="B132" s="258"/>
      <c r="C132" s="217" t="s">
        <v>6027</v>
      </c>
      <c r="D132" s="217"/>
      <c r="E132" s="217"/>
      <c r="F132" s="238" t="s">
        <v>6016</v>
      </c>
      <c r="G132" s="217"/>
      <c r="H132" s="217" t="s">
        <v>6028</v>
      </c>
      <c r="I132" s="217" t="s">
        <v>6012</v>
      </c>
      <c r="J132" s="217">
        <v>20</v>
      </c>
      <c r="K132" s="261"/>
    </row>
    <row r="133" spans="2:11" ht="15" customHeight="1">
      <c r="B133" s="258"/>
      <c r="C133" s="217" t="s">
        <v>6015</v>
      </c>
      <c r="D133" s="217"/>
      <c r="E133" s="217"/>
      <c r="F133" s="238" t="s">
        <v>6016</v>
      </c>
      <c r="G133" s="217"/>
      <c r="H133" s="217" t="s">
        <v>6050</v>
      </c>
      <c r="I133" s="217" t="s">
        <v>6012</v>
      </c>
      <c r="J133" s="217">
        <v>50</v>
      </c>
      <c r="K133" s="261"/>
    </row>
    <row r="134" spans="2:11" ht="15" customHeight="1">
      <c r="B134" s="258"/>
      <c r="C134" s="217" t="s">
        <v>6029</v>
      </c>
      <c r="D134" s="217"/>
      <c r="E134" s="217"/>
      <c r="F134" s="238" t="s">
        <v>6016</v>
      </c>
      <c r="G134" s="217"/>
      <c r="H134" s="217" t="s">
        <v>6050</v>
      </c>
      <c r="I134" s="217" t="s">
        <v>6012</v>
      </c>
      <c r="J134" s="217">
        <v>50</v>
      </c>
      <c r="K134" s="261"/>
    </row>
    <row r="135" spans="2:11" ht="15" customHeight="1">
      <c r="B135" s="258"/>
      <c r="C135" s="217" t="s">
        <v>6035</v>
      </c>
      <c r="D135" s="217"/>
      <c r="E135" s="217"/>
      <c r="F135" s="238" t="s">
        <v>6016</v>
      </c>
      <c r="G135" s="217"/>
      <c r="H135" s="217" t="s">
        <v>6050</v>
      </c>
      <c r="I135" s="217" t="s">
        <v>6012</v>
      </c>
      <c r="J135" s="217">
        <v>50</v>
      </c>
      <c r="K135" s="261"/>
    </row>
    <row r="136" spans="2:11" ht="15" customHeight="1">
      <c r="B136" s="258"/>
      <c r="C136" s="217" t="s">
        <v>6037</v>
      </c>
      <c r="D136" s="217"/>
      <c r="E136" s="217"/>
      <c r="F136" s="238" t="s">
        <v>6016</v>
      </c>
      <c r="G136" s="217"/>
      <c r="H136" s="217" t="s">
        <v>6050</v>
      </c>
      <c r="I136" s="217" t="s">
        <v>6012</v>
      </c>
      <c r="J136" s="217">
        <v>50</v>
      </c>
      <c r="K136" s="261"/>
    </row>
    <row r="137" spans="2:11" ht="15" customHeight="1">
      <c r="B137" s="258"/>
      <c r="C137" s="217" t="s">
        <v>6038</v>
      </c>
      <c r="D137" s="217"/>
      <c r="E137" s="217"/>
      <c r="F137" s="238" t="s">
        <v>6016</v>
      </c>
      <c r="G137" s="217"/>
      <c r="H137" s="217" t="s">
        <v>6063</v>
      </c>
      <c r="I137" s="217" t="s">
        <v>6012</v>
      </c>
      <c r="J137" s="217">
        <v>255</v>
      </c>
      <c r="K137" s="261"/>
    </row>
    <row r="138" spans="2:11" ht="15" customHeight="1">
      <c r="B138" s="258"/>
      <c r="C138" s="217" t="s">
        <v>6040</v>
      </c>
      <c r="D138" s="217"/>
      <c r="E138" s="217"/>
      <c r="F138" s="238" t="s">
        <v>6010</v>
      </c>
      <c r="G138" s="217"/>
      <c r="H138" s="217" t="s">
        <v>6064</v>
      </c>
      <c r="I138" s="217" t="s">
        <v>6042</v>
      </c>
      <c r="J138" s="217"/>
      <c r="K138" s="261"/>
    </row>
    <row r="139" spans="2:11" ht="15" customHeight="1">
      <c r="B139" s="258"/>
      <c r="C139" s="217" t="s">
        <v>6043</v>
      </c>
      <c r="D139" s="217"/>
      <c r="E139" s="217"/>
      <c r="F139" s="238" t="s">
        <v>6010</v>
      </c>
      <c r="G139" s="217"/>
      <c r="H139" s="217" t="s">
        <v>6065</v>
      </c>
      <c r="I139" s="217" t="s">
        <v>6045</v>
      </c>
      <c r="J139" s="217"/>
      <c r="K139" s="261"/>
    </row>
    <row r="140" spans="2:11" ht="15" customHeight="1">
      <c r="B140" s="258"/>
      <c r="C140" s="217" t="s">
        <v>6046</v>
      </c>
      <c r="D140" s="217"/>
      <c r="E140" s="217"/>
      <c r="F140" s="238" t="s">
        <v>6010</v>
      </c>
      <c r="G140" s="217"/>
      <c r="H140" s="217" t="s">
        <v>6046</v>
      </c>
      <c r="I140" s="217" t="s">
        <v>6045</v>
      </c>
      <c r="J140" s="217"/>
      <c r="K140" s="261"/>
    </row>
    <row r="141" spans="2:11" ht="15" customHeight="1">
      <c r="B141" s="258"/>
      <c r="C141" s="217" t="s">
        <v>40</v>
      </c>
      <c r="D141" s="217"/>
      <c r="E141" s="217"/>
      <c r="F141" s="238" t="s">
        <v>6010</v>
      </c>
      <c r="G141" s="217"/>
      <c r="H141" s="217" t="s">
        <v>6066</v>
      </c>
      <c r="I141" s="217" t="s">
        <v>6045</v>
      </c>
      <c r="J141" s="217"/>
      <c r="K141" s="261"/>
    </row>
    <row r="142" spans="2:11" ht="15" customHeight="1">
      <c r="B142" s="258"/>
      <c r="C142" s="217" t="s">
        <v>6067</v>
      </c>
      <c r="D142" s="217"/>
      <c r="E142" s="217"/>
      <c r="F142" s="238" t="s">
        <v>6010</v>
      </c>
      <c r="G142" s="217"/>
      <c r="H142" s="217" t="s">
        <v>6068</v>
      </c>
      <c r="I142" s="217" t="s">
        <v>6045</v>
      </c>
      <c r="J142" s="217"/>
      <c r="K142" s="261"/>
    </row>
    <row r="143" spans="2:11" ht="15" customHeight="1">
      <c r="B143" s="262"/>
      <c r="C143" s="263"/>
      <c r="D143" s="263"/>
      <c r="E143" s="263"/>
      <c r="F143" s="263"/>
      <c r="G143" s="263"/>
      <c r="H143" s="263"/>
      <c r="I143" s="263"/>
      <c r="J143" s="263"/>
      <c r="K143" s="264"/>
    </row>
    <row r="144" spans="2:11" ht="18.75" customHeight="1">
      <c r="B144" s="249"/>
      <c r="C144" s="249"/>
      <c r="D144" s="249"/>
      <c r="E144" s="249"/>
      <c r="F144" s="250"/>
      <c r="G144" s="249"/>
      <c r="H144" s="249"/>
      <c r="I144" s="249"/>
      <c r="J144" s="249"/>
      <c r="K144" s="249"/>
    </row>
    <row r="145" spans="2:11" ht="18.75" customHeight="1">
      <c r="B145" s="224"/>
      <c r="C145" s="224"/>
      <c r="D145" s="224"/>
      <c r="E145" s="224"/>
      <c r="F145" s="224"/>
      <c r="G145" s="224"/>
      <c r="H145" s="224"/>
      <c r="I145" s="224"/>
      <c r="J145" s="224"/>
      <c r="K145" s="224"/>
    </row>
    <row r="146" spans="2:11" ht="7.5" customHeight="1">
      <c r="B146" s="225"/>
      <c r="C146" s="226"/>
      <c r="D146" s="226"/>
      <c r="E146" s="226"/>
      <c r="F146" s="226"/>
      <c r="G146" s="226"/>
      <c r="H146" s="226"/>
      <c r="I146" s="226"/>
      <c r="J146" s="226"/>
      <c r="K146" s="227"/>
    </row>
    <row r="147" spans="2:11" ht="45" customHeight="1">
      <c r="B147" s="228"/>
      <c r="C147" s="330" t="s">
        <v>6069</v>
      </c>
      <c r="D147" s="330"/>
      <c r="E147" s="330"/>
      <c r="F147" s="330"/>
      <c r="G147" s="330"/>
      <c r="H147" s="330"/>
      <c r="I147" s="330"/>
      <c r="J147" s="330"/>
      <c r="K147" s="229"/>
    </row>
    <row r="148" spans="2:11" ht="17.25" customHeight="1">
      <c r="B148" s="228"/>
      <c r="C148" s="230" t="s">
        <v>6004</v>
      </c>
      <c r="D148" s="230"/>
      <c r="E148" s="230"/>
      <c r="F148" s="230" t="s">
        <v>6005</v>
      </c>
      <c r="G148" s="231"/>
      <c r="H148" s="230" t="s">
        <v>56</v>
      </c>
      <c r="I148" s="230" t="s">
        <v>59</v>
      </c>
      <c r="J148" s="230" t="s">
        <v>6006</v>
      </c>
      <c r="K148" s="229"/>
    </row>
    <row r="149" spans="2:11" ht="17.25" customHeight="1">
      <c r="B149" s="228"/>
      <c r="C149" s="232" t="s">
        <v>6007</v>
      </c>
      <c r="D149" s="232"/>
      <c r="E149" s="232"/>
      <c r="F149" s="233" t="s">
        <v>6008</v>
      </c>
      <c r="G149" s="234"/>
      <c r="H149" s="232"/>
      <c r="I149" s="232"/>
      <c r="J149" s="232" t="s">
        <v>6009</v>
      </c>
      <c r="K149" s="229"/>
    </row>
    <row r="150" spans="2:11" ht="5.25" customHeight="1">
      <c r="B150" s="240"/>
      <c r="C150" s="235"/>
      <c r="D150" s="235"/>
      <c r="E150" s="235"/>
      <c r="F150" s="235"/>
      <c r="G150" s="236"/>
      <c r="H150" s="235"/>
      <c r="I150" s="235"/>
      <c r="J150" s="235"/>
      <c r="K150" s="261"/>
    </row>
    <row r="151" spans="2:11" ht="15" customHeight="1">
      <c r="B151" s="240"/>
      <c r="C151" s="265" t="s">
        <v>6013</v>
      </c>
      <c r="D151" s="217"/>
      <c r="E151" s="217"/>
      <c r="F151" s="266" t="s">
        <v>6010</v>
      </c>
      <c r="G151" s="217"/>
      <c r="H151" s="265" t="s">
        <v>6050</v>
      </c>
      <c r="I151" s="265" t="s">
        <v>6012</v>
      </c>
      <c r="J151" s="265">
        <v>120</v>
      </c>
      <c r="K151" s="261"/>
    </row>
    <row r="152" spans="2:11" ht="15" customHeight="1">
      <c r="B152" s="240"/>
      <c r="C152" s="265" t="s">
        <v>6059</v>
      </c>
      <c r="D152" s="217"/>
      <c r="E152" s="217"/>
      <c r="F152" s="266" t="s">
        <v>6010</v>
      </c>
      <c r="G152" s="217"/>
      <c r="H152" s="265" t="s">
        <v>6070</v>
      </c>
      <c r="I152" s="265" t="s">
        <v>6012</v>
      </c>
      <c r="J152" s="265" t="s">
        <v>6061</v>
      </c>
      <c r="K152" s="261"/>
    </row>
    <row r="153" spans="2:11" ht="15" customHeight="1">
      <c r="B153" s="240"/>
      <c r="C153" s="265" t="s">
        <v>86</v>
      </c>
      <c r="D153" s="217"/>
      <c r="E153" s="217"/>
      <c r="F153" s="266" t="s">
        <v>6010</v>
      </c>
      <c r="G153" s="217"/>
      <c r="H153" s="265" t="s">
        <v>6071</v>
      </c>
      <c r="I153" s="265" t="s">
        <v>6012</v>
      </c>
      <c r="J153" s="265" t="s">
        <v>6061</v>
      </c>
      <c r="K153" s="261"/>
    </row>
    <row r="154" spans="2:11" ht="15" customHeight="1">
      <c r="B154" s="240"/>
      <c r="C154" s="265" t="s">
        <v>6015</v>
      </c>
      <c r="D154" s="217"/>
      <c r="E154" s="217"/>
      <c r="F154" s="266" t="s">
        <v>6016</v>
      </c>
      <c r="G154" s="217"/>
      <c r="H154" s="265" t="s">
        <v>6050</v>
      </c>
      <c r="I154" s="265" t="s">
        <v>6012</v>
      </c>
      <c r="J154" s="265">
        <v>50</v>
      </c>
      <c r="K154" s="261"/>
    </row>
    <row r="155" spans="2:11" ht="15" customHeight="1">
      <c r="B155" s="240"/>
      <c r="C155" s="265" t="s">
        <v>6018</v>
      </c>
      <c r="D155" s="217"/>
      <c r="E155" s="217"/>
      <c r="F155" s="266" t="s">
        <v>6010</v>
      </c>
      <c r="G155" s="217"/>
      <c r="H155" s="265" t="s">
        <v>6050</v>
      </c>
      <c r="I155" s="265" t="s">
        <v>6020</v>
      </c>
      <c r="J155" s="265"/>
      <c r="K155" s="261"/>
    </row>
    <row r="156" spans="2:11" ht="15" customHeight="1">
      <c r="B156" s="240"/>
      <c r="C156" s="265" t="s">
        <v>6029</v>
      </c>
      <c r="D156" s="217"/>
      <c r="E156" s="217"/>
      <c r="F156" s="266" t="s">
        <v>6016</v>
      </c>
      <c r="G156" s="217"/>
      <c r="H156" s="265" t="s">
        <v>6050</v>
      </c>
      <c r="I156" s="265" t="s">
        <v>6012</v>
      </c>
      <c r="J156" s="265">
        <v>50</v>
      </c>
      <c r="K156" s="261"/>
    </row>
    <row r="157" spans="2:11" ht="15" customHeight="1">
      <c r="B157" s="240"/>
      <c r="C157" s="265" t="s">
        <v>6037</v>
      </c>
      <c r="D157" s="217"/>
      <c r="E157" s="217"/>
      <c r="F157" s="266" t="s">
        <v>6016</v>
      </c>
      <c r="G157" s="217"/>
      <c r="H157" s="265" t="s">
        <v>6050</v>
      </c>
      <c r="I157" s="265" t="s">
        <v>6012</v>
      </c>
      <c r="J157" s="265">
        <v>50</v>
      </c>
      <c r="K157" s="261"/>
    </row>
    <row r="158" spans="2:11" ht="15" customHeight="1">
      <c r="B158" s="240"/>
      <c r="C158" s="265" t="s">
        <v>6035</v>
      </c>
      <c r="D158" s="217"/>
      <c r="E158" s="217"/>
      <c r="F158" s="266" t="s">
        <v>6016</v>
      </c>
      <c r="G158" s="217"/>
      <c r="H158" s="265" t="s">
        <v>6050</v>
      </c>
      <c r="I158" s="265" t="s">
        <v>6012</v>
      </c>
      <c r="J158" s="265">
        <v>50</v>
      </c>
      <c r="K158" s="261"/>
    </row>
    <row r="159" spans="2:11" ht="15" customHeight="1">
      <c r="B159" s="240"/>
      <c r="C159" s="265" t="s">
        <v>174</v>
      </c>
      <c r="D159" s="217"/>
      <c r="E159" s="217"/>
      <c r="F159" s="266" t="s">
        <v>6010</v>
      </c>
      <c r="G159" s="217"/>
      <c r="H159" s="265" t="s">
        <v>6072</v>
      </c>
      <c r="I159" s="265" t="s">
        <v>6012</v>
      </c>
      <c r="J159" s="265" t="s">
        <v>6073</v>
      </c>
      <c r="K159" s="261"/>
    </row>
    <row r="160" spans="2:11" ht="15" customHeight="1">
      <c r="B160" s="240"/>
      <c r="C160" s="265" t="s">
        <v>6074</v>
      </c>
      <c r="D160" s="217"/>
      <c r="E160" s="217"/>
      <c r="F160" s="266" t="s">
        <v>6010</v>
      </c>
      <c r="G160" s="217"/>
      <c r="H160" s="265" t="s">
        <v>6075</v>
      </c>
      <c r="I160" s="265" t="s">
        <v>6045</v>
      </c>
      <c r="J160" s="265"/>
      <c r="K160" s="261"/>
    </row>
    <row r="161" spans="2:11" ht="15" customHeight="1">
      <c r="B161" s="267"/>
      <c r="C161" s="247"/>
      <c r="D161" s="247"/>
      <c r="E161" s="247"/>
      <c r="F161" s="247"/>
      <c r="G161" s="247"/>
      <c r="H161" s="247"/>
      <c r="I161" s="247"/>
      <c r="J161" s="247"/>
      <c r="K161" s="268"/>
    </row>
    <row r="162" spans="2:11" ht="18.75" customHeight="1">
      <c r="B162" s="249"/>
      <c r="C162" s="259"/>
      <c r="D162" s="259"/>
      <c r="E162" s="259"/>
      <c r="F162" s="269"/>
      <c r="G162" s="259"/>
      <c r="H162" s="259"/>
      <c r="I162" s="259"/>
      <c r="J162" s="259"/>
      <c r="K162" s="249"/>
    </row>
    <row r="163" spans="2:11" ht="18.75" customHeight="1">
      <c r="B163" s="224"/>
      <c r="C163" s="224"/>
      <c r="D163" s="224"/>
      <c r="E163" s="224"/>
      <c r="F163" s="224"/>
      <c r="G163" s="224"/>
      <c r="H163" s="224"/>
      <c r="I163" s="224"/>
      <c r="J163" s="224"/>
      <c r="K163" s="224"/>
    </row>
    <row r="164" spans="2:11" ht="7.5" customHeight="1">
      <c r="B164" s="206"/>
      <c r="C164" s="207"/>
      <c r="D164" s="207"/>
      <c r="E164" s="207"/>
      <c r="F164" s="207"/>
      <c r="G164" s="207"/>
      <c r="H164" s="207"/>
      <c r="I164" s="207"/>
      <c r="J164" s="207"/>
      <c r="K164" s="208"/>
    </row>
    <row r="165" spans="2:11" ht="45" customHeight="1">
      <c r="B165" s="209"/>
      <c r="C165" s="331" t="s">
        <v>6076</v>
      </c>
      <c r="D165" s="331"/>
      <c r="E165" s="331"/>
      <c r="F165" s="331"/>
      <c r="G165" s="331"/>
      <c r="H165" s="331"/>
      <c r="I165" s="331"/>
      <c r="J165" s="331"/>
      <c r="K165" s="210"/>
    </row>
    <row r="166" spans="2:11" ht="17.25" customHeight="1">
      <c r="B166" s="209"/>
      <c r="C166" s="230" t="s">
        <v>6004</v>
      </c>
      <c r="D166" s="230"/>
      <c r="E166" s="230"/>
      <c r="F166" s="230" t="s">
        <v>6005</v>
      </c>
      <c r="G166" s="270"/>
      <c r="H166" s="271" t="s">
        <v>56</v>
      </c>
      <c r="I166" s="271" t="s">
        <v>59</v>
      </c>
      <c r="J166" s="230" t="s">
        <v>6006</v>
      </c>
      <c r="K166" s="210"/>
    </row>
    <row r="167" spans="2:11" ht="17.25" customHeight="1">
      <c r="B167" s="211"/>
      <c r="C167" s="232" t="s">
        <v>6007</v>
      </c>
      <c r="D167" s="232"/>
      <c r="E167" s="232"/>
      <c r="F167" s="233" t="s">
        <v>6008</v>
      </c>
      <c r="G167" s="272"/>
      <c r="H167" s="273"/>
      <c r="I167" s="273"/>
      <c r="J167" s="232" t="s">
        <v>6009</v>
      </c>
      <c r="K167" s="212"/>
    </row>
    <row r="168" spans="2:11" ht="5.25" customHeight="1">
      <c r="B168" s="240"/>
      <c r="C168" s="235"/>
      <c r="D168" s="235"/>
      <c r="E168" s="235"/>
      <c r="F168" s="235"/>
      <c r="G168" s="236"/>
      <c r="H168" s="235"/>
      <c r="I168" s="235"/>
      <c r="J168" s="235"/>
      <c r="K168" s="261"/>
    </row>
    <row r="169" spans="2:11" ht="15" customHeight="1">
      <c r="B169" s="240"/>
      <c r="C169" s="217" t="s">
        <v>6013</v>
      </c>
      <c r="D169" s="217"/>
      <c r="E169" s="217"/>
      <c r="F169" s="238" t="s">
        <v>6010</v>
      </c>
      <c r="G169" s="217"/>
      <c r="H169" s="217" t="s">
        <v>6050</v>
      </c>
      <c r="I169" s="217" t="s">
        <v>6012</v>
      </c>
      <c r="J169" s="217">
        <v>120</v>
      </c>
      <c r="K169" s="261"/>
    </row>
    <row r="170" spans="2:11" ht="15" customHeight="1">
      <c r="B170" s="240"/>
      <c r="C170" s="217" t="s">
        <v>6059</v>
      </c>
      <c r="D170" s="217"/>
      <c r="E170" s="217"/>
      <c r="F170" s="238" t="s">
        <v>6010</v>
      </c>
      <c r="G170" s="217"/>
      <c r="H170" s="217" t="s">
        <v>6060</v>
      </c>
      <c r="I170" s="217" t="s">
        <v>6012</v>
      </c>
      <c r="J170" s="217" t="s">
        <v>6061</v>
      </c>
      <c r="K170" s="261"/>
    </row>
    <row r="171" spans="2:11" ht="15" customHeight="1">
      <c r="B171" s="240"/>
      <c r="C171" s="217" t="s">
        <v>86</v>
      </c>
      <c r="D171" s="217"/>
      <c r="E171" s="217"/>
      <c r="F171" s="238" t="s">
        <v>6010</v>
      </c>
      <c r="G171" s="217"/>
      <c r="H171" s="217" t="s">
        <v>6077</v>
      </c>
      <c r="I171" s="217" t="s">
        <v>6012</v>
      </c>
      <c r="J171" s="217" t="s">
        <v>6061</v>
      </c>
      <c r="K171" s="261"/>
    </row>
    <row r="172" spans="2:11" ht="15" customHeight="1">
      <c r="B172" s="240"/>
      <c r="C172" s="217" t="s">
        <v>6015</v>
      </c>
      <c r="D172" s="217"/>
      <c r="E172" s="217"/>
      <c r="F172" s="238" t="s">
        <v>6016</v>
      </c>
      <c r="G172" s="217"/>
      <c r="H172" s="217" t="s">
        <v>6077</v>
      </c>
      <c r="I172" s="217" t="s">
        <v>6012</v>
      </c>
      <c r="J172" s="217">
        <v>50</v>
      </c>
      <c r="K172" s="261"/>
    </row>
    <row r="173" spans="2:11" ht="15" customHeight="1">
      <c r="B173" s="240"/>
      <c r="C173" s="217" t="s">
        <v>6018</v>
      </c>
      <c r="D173" s="217"/>
      <c r="E173" s="217"/>
      <c r="F173" s="238" t="s">
        <v>6010</v>
      </c>
      <c r="G173" s="217"/>
      <c r="H173" s="217" t="s">
        <v>6077</v>
      </c>
      <c r="I173" s="217" t="s">
        <v>6020</v>
      </c>
      <c r="J173" s="217"/>
      <c r="K173" s="261"/>
    </row>
    <row r="174" spans="2:11" ht="15" customHeight="1">
      <c r="B174" s="240"/>
      <c r="C174" s="217" t="s">
        <v>6029</v>
      </c>
      <c r="D174" s="217"/>
      <c r="E174" s="217"/>
      <c r="F174" s="238" t="s">
        <v>6016</v>
      </c>
      <c r="G174" s="217"/>
      <c r="H174" s="217" t="s">
        <v>6077</v>
      </c>
      <c r="I174" s="217" t="s">
        <v>6012</v>
      </c>
      <c r="J174" s="217">
        <v>50</v>
      </c>
      <c r="K174" s="261"/>
    </row>
    <row r="175" spans="2:11" ht="15" customHeight="1">
      <c r="B175" s="240"/>
      <c r="C175" s="217" t="s">
        <v>6037</v>
      </c>
      <c r="D175" s="217"/>
      <c r="E175" s="217"/>
      <c r="F175" s="238" t="s">
        <v>6016</v>
      </c>
      <c r="G175" s="217"/>
      <c r="H175" s="217" t="s">
        <v>6077</v>
      </c>
      <c r="I175" s="217" t="s">
        <v>6012</v>
      </c>
      <c r="J175" s="217">
        <v>50</v>
      </c>
      <c r="K175" s="261"/>
    </row>
    <row r="176" spans="2:11" ht="15" customHeight="1">
      <c r="B176" s="240"/>
      <c r="C176" s="217" t="s">
        <v>6035</v>
      </c>
      <c r="D176" s="217"/>
      <c r="E176" s="217"/>
      <c r="F176" s="238" t="s">
        <v>6016</v>
      </c>
      <c r="G176" s="217"/>
      <c r="H176" s="217" t="s">
        <v>6077</v>
      </c>
      <c r="I176" s="217" t="s">
        <v>6012</v>
      </c>
      <c r="J176" s="217">
        <v>50</v>
      </c>
      <c r="K176" s="261"/>
    </row>
    <row r="177" spans="2:11" ht="15" customHeight="1">
      <c r="B177" s="240"/>
      <c r="C177" s="217" t="s">
        <v>196</v>
      </c>
      <c r="D177" s="217"/>
      <c r="E177" s="217"/>
      <c r="F177" s="238" t="s">
        <v>6010</v>
      </c>
      <c r="G177" s="217"/>
      <c r="H177" s="217" t="s">
        <v>6078</v>
      </c>
      <c r="I177" s="217" t="s">
        <v>6079</v>
      </c>
      <c r="J177" s="217"/>
      <c r="K177" s="261"/>
    </row>
    <row r="178" spans="2:11" ht="15" customHeight="1">
      <c r="B178" s="240"/>
      <c r="C178" s="217" t="s">
        <v>59</v>
      </c>
      <c r="D178" s="217"/>
      <c r="E178" s="217"/>
      <c r="F178" s="238" t="s">
        <v>6010</v>
      </c>
      <c r="G178" s="217"/>
      <c r="H178" s="217" t="s">
        <v>6080</v>
      </c>
      <c r="I178" s="217" t="s">
        <v>6081</v>
      </c>
      <c r="J178" s="217">
        <v>1</v>
      </c>
      <c r="K178" s="261"/>
    </row>
    <row r="179" spans="2:11" ht="15" customHeight="1">
      <c r="B179" s="240"/>
      <c r="C179" s="217" t="s">
        <v>55</v>
      </c>
      <c r="D179" s="217"/>
      <c r="E179" s="217"/>
      <c r="F179" s="238" t="s">
        <v>6010</v>
      </c>
      <c r="G179" s="217"/>
      <c r="H179" s="217" t="s">
        <v>6082</v>
      </c>
      <c r="I179" s="217" t="s">
        <v>6012</v>
      </c>
      <c r="J179" s="217">
        <v>20</v>
      </c>
      <c r="K179" s="261"/>
    </row>
    <row r="180" spans="2:11" ht="15" customHeight="1">
      <c r="B180" s="240"/>
      <c r="C180" s="217" t="s">
        <v>56</v>
      </c>
      <c r="D180" s="217"/>
      <c r="E180" s="217"/>
      <c r="F180" s="238" t="s">
        <v>6010</v>
      </c>
      <c r="G180" s="217"/>
      <c r="H180" s="217" t="s">
        <v>6083</v>
      </c>
      <c r="I180" s="217" t="s">
        <v>6012</v>
      </c>
      <c r="J180" s="217">
        <v>255</v>
      </c>
      <c r="K180" s="261"/>
    </row>
    <row r="181" spans="2:11" ht="15" customHeight="1">
      <c r="B181" s="240"/>
      <c r="C181" s="217" t="s">
        <v>197</v>
      </c>
      <c r="D181" s="217"/>
      <c r="E181" s="217"/>
      <c r="F181" s="238" t="s">
        <v>6010</v>
      </c>
      <c r="G181" s="217"/>
      <c r="H181" s="217" t="s">
        <v>5974</v>
      </c>
      <c r="I181" s="217" t="s">
        <v>6012</v>
      </c>
      <c r="J181" s="217">
        <v>10</v>
      </c>
      <c r="K181" s="261"/>
    </row>
    <row r="182" spans="2:11" ht="15" customHeight="1">
      <c r="B182" s="240"/>
      <c r="C182" s="217" t="s">
        <v>198</v>
      </c>
      <c r="D182" s="217"/>
      <c r="E182" s="217"/>
      <c r="F182" s="238" t="s">
        <v>6010</v>
      </c>
      <c r="G182" s="217"/>
      <c r="H182" s="217" t="s">
        <v>6084</v>
      </c>
      <c r="I182" s="217" t="s">
        <v>6045</v>
      </c>
      <c r="J182" s="217"/>
      <c r="K182" s="261"/>
    </row>
    <row r="183" spans="2:11" ht="15" customHeight="1">
      <c r="B183" s="240"/>
      <c r="C183" s="217" t="s">
        <v>6085</v>
      </c>
      <c r="D183" s="217"/>
      <c r="E183" s="217"/>
      <c r="F183" s="238" t="s">
        <v>6010</v>
      </c>
      <c r="G183" s="217"/>
      <c r="H183" s="217" t="s">
        <v>6086</v>
      </c>
      <c r="I183" s="217" t="s">
        <v>6045</v>
      </c>
      <c r="J183" s="217"/>
      <c r="K183" s="261"/>
    </row>
    <row r="184" spans="2:11" ht="15" customHeight="1">
      <c r="B184" s="240"/>
      <c r="C184" s="217" t="s">
        <v>6074</v>
      </c>
      <c r="D184" s="217"/>
      <c r="E184" s="217"/>
      <c r="F184" s="238" t="s">
        <v>6010</v>
      </c>
      <c r="G184" s="217"/>
      <c r="H184" s="217" t="s">
        <v>6087</v>
      </c>
      <c r="I184" s="217" t="s">
        <v>6045</v>
      </c>
      <c r="J184" s="217"/>
      <c r="K184" s="261"/>
    </row>
    <row r="185" spans="2:11" ht="15" customHeight="1">
      <c r="B185" s="240"/>
      <c r="C185" s="217" t="s">
        <v>200</v>
      </c>
      <c r="D185" s="217"/>
      <c r="E185" s="217"/>
      <c r="F185" s="238" t="s">
        <v>6016</v>
      </c>
      <c r="G185" s="217"/>
      <c r="H185" s="217" t="s">
        <v>6088</v>
      </c>
      <c r="I185" s="217" t="s">
        <v>6012</v>
      </c>
      <c r="J185" s="217">
        <v>50</v>
      </c>
      <c r="K185" s="261"/>
    </row>
    <row r="186" spans="2:11" ht="15" customHeight="1">
      <c r="B186" s="240"/>
      <c r="C186" s="217" t="s">
        <v>6089</v>
      </c>
      <c r="D186" s="217"/>
      <c r="E186" s="217"/>
      <c r="F186" s="238" t="s">
        <v>6016</v>
      </c>
      <c r="G186" s="217"/>
      <c r="H186" s="217" t="s">
        <v>6090</v>
      </c>
      <c r="I186" s="217" t="s">
        <v>6091</v>
      </c>
      <c r="J186" s="217"/>
      <c r="K186" s="261"/>
    </row>
    <row r="187" spans="2:11" ht="15" customHeight="1">
      <c r="B187" s="240"/>
      <c r="C187" s="217" t="s">
        <v>6092</v>
      </c>
      <c r="D187" s="217"/>
      <c r="E187" s="217"/>
      <c r="F187" s="238" t="s">
        <v>6016</v>
      </c>
      <c r="G187" s="217"/>
      <c r="H187" s="217" t="s">
        <v>6093</v>
      </c>
      <c r="I187" s="217" t="s">
        <v>6091</v>
      </c>
      <c r="J187" s="217"/>
      <c r="K187" s="261"/>
    </row>
    <row r="188" spans="2:11" ht="15" customHeight="1">
      <c r="B188" s="240"/>
      <c r="C188" s="217" t="s">
        <v>6094</v>
      </c>
      <c r="D188" s="217"/>
      <c r="E188" s="217"/>
      <c r="F188" s="238" t="s">
        <v>6016</v>
      </c>
      <c r="G188" s="217"/>
      <c r="H188" s="217" t="s">
        <v>6095</v>
      </c>
      <c r="I188" s="217" t="s">
        <v>6091</v>
      </c>
      <c r="J188" s="217"/>
      <c r="K188" s="261"/>
    </row>
    <row r="189" spans="2:11" ht="15" customHeight="1">
      <c r="B189" s="240"/>
      <c r="C189" s="274" t="s">
        <v>6096</v>
      </c>
      <c r="D189" s="217"/>
      <c r="E189" s="217"/>
      <c r="F189" s="238" t="s">
        <v>6016</v>
      </c>
      <c r="G189" s="217"/>
      <c r="H189" s="217" t="s">
        <v>6097</v>
      </c>
      <c r="I189" s="217" t="s">
        <v>6098</v>
      </c>
      <c r="J189" s="275" t="s">
        <v>6099</v>
      </c>
      <c r="K189" s="261"/>
    </row>
    <row r="190" spans="2:11" ht="15" customHeight="1">
      <c r="B190" s="240"/>
      <c r="C190" s="274" t="s">
        <v>44</v>
      </c>
      <c r="D190" s="217"/>
      <c r="E190" s="217"/>
      <c r="F190" s="238" t="s">
        <v>6010</v>
      </c>
      <c r="G190" s="217"/>
      <c r="H190" s="214" t="s">
        <v>6100</v>
      </c>
      <c r="I190" s="217" t="s">
        <v>6101</v>
      </c>
      <c r="J190" s="217"/>
      <c r="K190" s="261"/>
    </row>
    <row r="191" spans="2:11" ht="15" customHeight="1">
      <c r="B191" s="240"/>
      <c r="C191" s="274" t="s">
        <v>6102</v>
      </c>
      <c r="D191" s="217"/>
      <c r="E191" s="217"/>
      <c r="F191" s="238" t="s">
        <v>6010</v>
      </c>
      <c r="G191" s="217"/>
      <c r="H191" s="217" t="s">
        <v>6103</v>
      </c>
      <c r="I191" s="217" t="s">
        <v>6045</v>
      </c>
      <c r="J191" s="217"/>
      <c r="K191" s="261"/>
    </row>
    <row r="192" spans="2:11" ht="15" customHeight="1">
      <c r="B192" s="240"/>
      <c r="C192" s="274" t="s">
        <v>6104</v>
      </c>
      <c r="D192" s="217"/>
      <c r="E192" s="217"/>
      <c r="F192" s="238" t="s">
        <v>6010</v>
      </c>
      <c r="G192" s="217"/>
      <c r="H192" s="217" t="s">
        <v>6105</v>
      </c>
      <c r="I192" s="217" t="s">
        <v>6045</v>
      </c>
      <c r="J192" s="217"/>
      <c r="K192" s="261"/>
    </row>
    <row r="193" spans="2:11" ht="15" customHeight="1">
      <c r="B193" s="240"/>
      <c r="C193" s="274" t="s">
        <v>6106</v>
      </c>
      <c r="D193" s="217"/>
      <c r="E193" s="217"/>
      <c r="F193" s="238" t="s">
        <v>6016</v>
      </c>
      <c r="G193" s="217"/>
      <c r="H193" s="217" t="s">
        <v>6107</v>
      </c>
      <c r="I193" s="217" t="s">
        <v>6045</v>
      </c>
      <c r="J193" s="217"/>
      <c r="K193" s="261"/>
    </row>
    <row r="194" spans="2:11" ht="15" customHeight="1">
      <c r="B194" s="267"/>
      <c r="C194" s="276"/>
      <c r="D194" s="247"/>
      <c r="E194" s="247"/>
      <c r="F194" s="247"/>
      <c r="G194" s="247"/>
      <c r="H194" s="247"/>
      <c r="I194" s="247"/>
      <c r="J194" s="247"/>
      <c r="K194" s="268"/>
    </row>
    <row r="195" spans="2:11" ht="18.75" customHeight="1">
      <c r="B195" s="249"/>
      <c r="C195" s="259"/>
      <c r="D195" s="259"/>
      <c r="E195" s="259"/>
      <c r="F195" s="269"/>
      <c r="G195" s="259"/>
      <c r="H195" s="259"/>
      <c r="I195" s="259"/>
      <c r="J195" s="259"/>
      <c r="K195" s="249"/>
    </row>
    <row r="196" spans="2:11" ht="18.75" customHeight="1">
      <c r="B196" s="249"/>
      <c r="C196" s="259"/>
      <c r="D196" s="259"/>
      <c r="E196" s="259"/>
      <c r="F196" s="269"/>
      <c r="G196" s="259"/>
      <c r="H196" s="259"/>
      <c r="I196" s="259"/>
      <c r="J196" s="259"/>
      <c r="K196" s="249"/>
    </row>
    <row r="197" spans="2:11" ht="18.75" customHeight="1">
      <c r="B197" s="224"/>
      <c r="C197" s="224"/>
      <c r="D197" s="224"/>
      <c r="E197" s="224"/>
      <c r="F197" s="224"/>
      <c r="G197" s="224"/>
      <c r="H197" s="224"/>
      <c r="I197" s="224"/>
      <c r="J197" s="224"/>
      <c r="K197" s="224"/>
    </row>
    <row r="198" spans="2:11" ht="13.5">
      <c r="B198" s="206"/>
      <c r="C198" s="207"/>
      <c r="D198" s="207"/>
      <c r="E198" s="207"/>
      <c r="F198" s="207"/>
      <c r="G198" s="207"/>
      <c r="H198" s="207"/>
      <c r="I198" s="207"/>
      <c r="J198" s="207"/>
      <c r="K198" s="208"/>
    </row>
    <row r="199" spans="2:11" ht="21">
      <c r="B199" s="209"/>
      <c r="C199" s="331" t="s">
        <v>6108</v>
      </c>
      <c r="D199" s="331"/>
      <c r="E199" s="331"/>
      <c r="F199" s="331"/>
      <c r="G199" s="331"/>
      <c r="H199" s="331"/>
      <c r="I199" s="331"/>
      <c r="J199" s="331"/>
      <c r="K199" s="210"/>
    </row>
    <row r="200" spans="2:11" ht="25.5" customHeight="1">
      <c r="B200" s="209"/>
      <c r="C200" s="277" t="s">
        <v>6109</v>
      </c>
      <c r="D200" s="277"/>
      <c r="E200" s="277"/>
      <c r="F200" s="277" t="s">
        <v>6110</v>
      </c>
      <c r="G200" s="278"/>
      <c r="H200" s="332" t="s">
        <v>6111</v>
      </c>
      <c r="I200" s="332"/>
      <c r="J200" s="332"/>
      <c r="K200" s="210"/>
    </row>
    <row r="201" spans="2:11" ht="5.25" customHeight="1">
      <c r="B201" s="240"/>
      <c r="C201" s="235"/>
      <c r="D201" s="235"/>
      <c r="E201" s="235"/>
      <c r="F201" s="235"/>
      <c r="G201" s="259"/>
      <c r="H201" s="235"/>
      <c r="I201" s="235"/>
      <c r="J201" s="235"/>
      <c r="K201" s="261"/>
    </row>
    <row r="202" spans="2:11" ht="15" customHeight="1">
      <c r="B202" s="240"/>
      <c r="C202" s="217" t="s">
        <v>6101</v>
      </c>
      <c r="D202" s="217"/>
      <c r="E202" s="217"/>
      <c r="F202" s="238" t="s">
        <v>45</v>
      </c>
      <c r="G202" s="217"/>
      <c r="H202" s="333" t="s">
        <v>6112</v>
      </c>
      <c r="I202" s="333"/>
      <c r="J202" s="333"/>
      <c r="K202" s="261"/>
    </row>
    <row r="203" spans="2:11" ht="15" customHeight="1">
      <c r="B203" s="240"/>
      <c r="C203" s="217"/>
      <c r="D203" s="217"/>
      <c r="E203" s="217"/>
      <c r="F203" s="238" t="s">
        <v>46</v>
      </c>
      <c r="G203" s="217"/>
      <c r="H203" s="333" t="s">
        <v>6113</v>
      </c>
      <c r="I203" s="333"/>
      <c r="J203" s="333"/>
      <c r="K203" s="261"/>
    </row>
    <row r="204" spans="2:11" ht="15" customHeight="1">
      <c r="B204" s="240"/>
      <c r="C204" s="217"/>
      <c r="D204" s="217"/>
      <c r="E204" s="217"/>
      <c r="F204" s="238" t="s">
        <v>49</v>
      </c>
      <c r="G204" s="217"/>
      <c r="H204" s="333" t="s">
        <v>6114</v>
      </c>
      <c r="I204" s="333"/>
      <c r="J204" s="333"/>
      <c r="K204" s="261"/>
    </row>
    <row r="205" spans="2:11" ht="15" customHeight="1">
      <c r="B205" s="240"/>
      <c r="C205" s="217"/>
      <c r="D205" s="217"/>
      <c r="E205" s="217"/>
      <c r="F205" s="238" t="s">
        <v>47</v>
      </c>
      <c r="G205" s="217"/>
      <c r="H205" s="333" t="s">
        <v>6115</v>
      </c>
      <c r="I205" s="333"/>
      <c r="J205" s="333"/>
      <c r="K205" s="261"/>
    </row>
    <row r="206" spans="2:11" ht="15" customHeight="1">
      <c r="B206" s="240"/>
      <c r="C206" s="217"/>
      <c r="D206" s="217"/>
      <c r="E206" s="217"/>
      <c r="F206" s="238" t="s">
        <v>48</v>
      </c>
      <c r="G206" s="217"/>
      <c r="H206" s="333" t="s">
        <v>6116</v>
      </c>
      <c r="I206" s="333"/>
      <c r="J206" s="333"/>
      <c r="K206" s="261"/>
    </row>
    <row r="207" spans="2:11" ht="15" customHeight="1">
      <c r="B207" s="240"/>
      <c r="C207" s="217"/>
      <c r="D207" s="217"/>
      <c r="E207" s="217"/>
      <c r="F207" s="238"/>
      <c r="G207" s="217"/>
      <c r="H207" s="217"/>
      <c r="I207" s="217"/>
      <c r="J207" s="217"/>
      <c r="K207" s="261"/>
    </row>
    <row r="208" spans="2:11" ht="15" customHeight="1">
      <c r="B208" s="240"/>
      <c r="C208" s="217" t="s">
        <v>6057</v>
      </c>
      <c r="D208" s="217"/>
      <c r="E208" s="217"/>
      <c r="F208" s="238" t="s">
        <v>80</v>
      </c>
      <c r="G208" s="217"/>
      <c r="H208" s="333" t="s">
        <v>6117</v>
      </c>
      <c r="I208" s="333"/>
      <c r="J208" s="333"/>
      <c r="K208" s="261"/>
    </row>
    <row r="209" spans="2:11" ht="15" customHeight="1">
      <c r="B209" s="240"/>
      <c r="C209" s="217"/>
      <c r="D209" s="217"/>
      <c r="E209" s="217"/>
      <c r="F209" s="238" t="s">
        <v>5955</v>
      </c>
      <c r="G209" s="217"/>
      <c r="H209" s="333" t="s">
        <v>5956</v>
      </c>
      <c r="I209" s="333"/>
      <c r="J209" s="333"/>
      <c r="K209" s="261"/>
    </row>
    <row r="210" spans="2:11" ht="15" customHeight="1">
      <c r="B210" s="240"/>
      <c r="C210" s="217"/>
      <c r="D210" s="217"/>
      <c r="E210" s="217"/>
      <c r="F210" s="238" t="s">
        <v>5953</v>
      </c>
      <c r="G210" s="217"/>
      <c r="H210" s="333" t="s">
        <v>6118</v>
      </c>
      <c r="I210" s="333"/>
      <c r="J210" s="333"/>
      <c r="K210" s="261"/>
    </row>
    <row r="211" spans="2:11" ht="15" customHeight="1">
      <c r="B211" s="279"/>
      <c r="C211" s="217"/>
      <c r="D211" s="217"/>
      <c r="E211" s="217"/>
      <c r="F211" s="238" t="s">
        <v>5957</v>
      </c>
      <c r="G211" s="274"/>
      <c r="H211" s="334" t="s">
        <v>5958</v>
      </c>
      <c r="I211" s="334"/>
      <c r="J211" s="334"/>
      <c r="K211" s="280"/>
    </row>
    <row r="212" spans="2:11" ht="15" customHeight="1">
      <c r="B212" s="279"/>
      <c r="C212" s="217"/>
      <c r="D212" s="217"/>
      <c r="E212" s="217"/>
      <c r="F212" s="238" t="s">
        <v>2170</v>
      </c>
      <c r="G212" s="274"/>
      <c r="H212" s="334" t="s">
        <v>2252</v>
      </c>
      <c r="I212" s="334"/>
      <c r="J212" s="334"/>
      <c r="K212" s="280"/>
    </row>
    <row r="213" spans="2:11" ht="15" customHeight="1">
      <c r="B213" s="279"/>
      <c r="C213" s="217"/>
      <c r="D213" s="217"/>
      <c r="E213" s="217"/>
      <c r="F213" s="238"/>
      <c r="G213" s="274"/>
      <c r="H213" s="265"/>
      <c r="I213" s="265"/>
      <c r="J213" s="265"/>
      <c r="K213" s="280"/>
    </row>
    <row r="214" spans="2:11" ht="15" customHeight="1">
      <c r="B214" s="279"/>
      <c r="C214" s="217" t="s">
        <v>6081</v>
      </c>
      <c r="D214" s="217"/>
      <c r="E214" s="217"/>
      <c r="F214" s="238">
        <v>1</v>
      </c>
      <c r="G214" s="274"/>
      <c r="H214" s="334" t="s">
        <v>6119</v>
      </c>
      <c r="I214" s="334"/>
      <c r="J214" s="334"/>
      <c r="K214" s="280"/>
    </row>
    <row r="215" spans="2:11" ht="15" customHeight="1">
      <c r="B215" s="279"/>
      <c r="C215" s="217"/>
      <c r="D215" s="217"/>
      <c r="E215" s="217"/>
      <c r="F215" s="238">
        <v>2</v>
      </c>
      <c r="G215" s="274"/>
      <c r="H215" s="334" t="s">
        <v>6120</v>
      </c>
      <c r="I215" s="334"/>
      <c r="J215" s="334"/>
      <c r="K215" s="280"/>
    </row>
    <row r="216" spans="2:11" ht="15" customHeight="1">
      <c r="B216" s="279"/>
      <c r="C216" s="217"/>
      <c r="D216" s="217"/>
      <c r="E216" s="217"/>
      <c r="F216" s="238">
        <v>3</v>
      </c>
      <c r="G216" s="274"/>
      <c r="H216" s="334" t="s">
        <v>6121</v>
      </c>
      <c r="I216" s="334"/>
      <c r="J216" s="334"/>
      <c r="K216" s="280"/>
    </row>
    <row r="217" spans="2:11" ht="15" customHeight="1">
      <c r="B217" s="279"/>
      <c r="C217" s="217"/>
      <c r="D217" s="217"/>
      <c r="E217" s="217"/>
      <c r="F217" s="238">
        <v>4</v>
      </c>
      <c r="G217" s="274"/>
      <c r="H217" s="334" t="s">
        <v>6122</v>
      </c>
      <c r="I217" s="334"/>
      <c r="J217" s="334"/>
      <c r="K217" s="280"/>
    </row>
    <row r="218" spans="2:11" ht="12.75" customHeight="1">
      <c r="B218" s="281"/>
      <c r="C218" s="282"/>
      <c r="D218" s="282"/>
      <c r="E218" s="282"/>
      <c r="F218" s="282"/>
      <c r="G218" s="282"/>
      <c r="H218" s="282"/>
      <c r="I218" s="282"/>
      <c r="J218" s="282"/>
      <c r="K218" s="283"/>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119"/>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8"/>
      <c r="M2" s="288"/>
      <c r="N2" s="288"/>
      <c r="O2" s="288"/>
      <c r="P2" s="288"/>
      <c r="Q2" s="288"/>
      <c r="R2" s="288"/>
      <c r="S2" s="288"/>
      <c r="T2" s="288"/>
      <c r="U2" s="288"/>
      <c r="V2" s="288"/>
      <c r="AT2" s="18" t="s">
        <v>95</v>
      </c>
    </row>
    <row r="3" spans="2:46" ht="6.95" customHeight="1">
      <c r="B3" s="19"/>
      <c r="C3" s="20"/>
      <c r="D3" s="20"/>
      <c r="E3" s="20"/>
      <c r="F3" s="20"/>
      <c r="G3" s="20"/>
      <c r="H3" s="20"/>
      <c r="I3" s="20"/>
      <c r="J3" s="20"/>
      <c r="K3" s="20"/>
      <c r="L3" s="21"/>
      <c r="AT3" s="18" t="s">
        <v>83</v>
      </c>
    </row>
    <row r="4" spans="2:46" ht="24.95" customHeight="1">
      <c r="B4" s="21"/>
      <c r="D4" s="22" t="s">
        <v>166</v>
      </c>
      <c r="L4" s="21"/>
      <c r="M4" s="91" t="s">
        <v>10</v>
      </c>
      <c r="AT4" s="18" t="s">
        <v>4</v>
      </c>
    </row>
    <row r="5" spans="2:12" ht="6.95" customHeight="1">
      <c r="B5" s="21"/>
      <c r="L5" s="21"/>
    </row>
    <row r="6" spans="2:12" ht="12" customHeight="1">
      <c r="B6" s="21"/>
      <c r="D6" s="28" t="s">
        <v>16</v>
      </c>
      <c r="L6" s="21"/>
    </row>
    <row r="7" spans="2:12" ht="16.5" customHeight="1">
      <c r="B7" s="21"/>
      <c r="E7" s="326" t="str">
        <f>'Rekapitulace stavby'!K6</f>
        <v>Revitalizace Starého děkanství, Nymburk</v>
      </c>
      <c r="F7" s="327"/>
      <c r="G7" s="327"/>
      <c r="H7" s="327"/>
      <c r="L7" s="21"/>
    </row>
    <row r="8" spans="2:12" ht="12" customHeight="1">
      <c r="B8" s="21"/>
      <c r="D8" s="28" t="s">
        <v>167</v>
      </c>
      <c r="L8" s="21"/>
    </row>
    <row r="9" spans="2:12" s="1" customFormat="1" ht="16.5" customHeight="1">
      <c r="B9" s="33"/>
      <c r="E9" s="326" t="s">
        <v>168</v>
      </c>
      <c r="F9" s="328"/>
      <c r="G9" s="328"/>
      <c r="H9" s="328"/>
      <c r="L9" s="33"/>
    </row>
    <row r="10" spans="2:12" s="1" customFormat="1" ht="12" customHeight="1">
      <c r="B10" s="33"/>
      <c r="D10" s="28" t="s">
        <v>169</v>
      </c>
      <c r="L10" s="33"/>
    </row>
    <row r="11" spans="2:12" s="1" customFormat="1" ht="16.5" customHeight="1">
      <c r="B11" s="33"/>
      <c r="E11" s="309" t="s">
        <v>2182</v>
      </c>
      <c r="F11" s="328"/>
      <c r="G11" s="328"/>
      <c r="H11" s="328"/>
      <c r="L11" s="33"/>
    </row>
    <row r="12" spans="2:12" s="1" customFormat="1" ht="11.25">
      <c r="B12" s="33"/>
      <c r="L12" s="33"/>
    </row>
    <row r="13" spans="2:12" s="1" customFormat="1" ht="12" customHeight="1">
      <c r="B13" s="33"/>
      <c r="D13" s="28" t="s">
        <v>18</v>
      </c>
      <c r="F13" s="26" t="s">
        <v>19</v>
      </c>
      <c r="I13" s="28" t="s">
        <v>20</v>
      </c>
      <c r="J13" s="26" t="s">
        <v>19</v>
      </c>
      <c r="L13" s="33"/>
    </row>
    <row r="14" spans="2:12" s="1" customFormat="1" ht="12" customHeight="1">
      <c r="B14" s="33"/>
      <c r="D14" s="28" t="s">
        <v>21</v>
      </c>
      <c r="F14" s="26" t="s">
        <v>27</v>
      </c>
      <c r="I14" s="28" t="s">
        <v>23</v>
      </c>
      <c r="J14" s="50" t="str">
        <f>'Rekapitulace stavby'!AN8</f>
        <v>2. 5. 2022</v>
      </c>
      <c r="L14" s="33"/>
    </row>
    <row r="15" spans="2:12" s="1" customFormat="1" ht="10.9" customHeight="1">
      <c r="B15" s="33"/>
      <c r="L15" s="33"/>
    </row>
    <row r="16" spans="2:12" s="1" customFormat="1" ht="12" customHeight="1">
      <c r="B16" s="33"/>
      <c r="D16" s="28" t="s">
        <v>25</v>
      </c>
      <c r="I16" s="28" t="s">
        <v>26</v>
      </c>
      <c r="J16" s="26" t="str">
        <f>IF('Rekapitulace stavby'!AN10="","",'Rekapitulace stavby'!AN10)</f>
        <v/>
      </c>
      <c r="L16" s="33"/>
    </row>
    <row r="17" spans="2:12" s="1" customFormat="1" ht="18" customHeight="1">
      <c r="B17" s="33"/>
      <c r="E17" s="26" t="str">
        <f>IF('Rekapitulace stavby'!E11="","",'Rekapitulace stavby'!E11)</f>
        <v xml:space="preserve"> </v>
      </c>
      <c r="I17" s="28" t="s">
        <v>28</v>
      </c>
      <c r="J17" s="26" t="str">
        <f>IF('Rekapitulace stavby'!AN11="","",'Rekapitulace stavby'!AN11)</f>
        <v/>
      </c>
      <c r="L17" s="33"/>
    </row>
    <row r="18" spans="2:12" s="1" customFormat="1" ht="6.95" customHeight="1">
      <c r="B18" s="33"/>
      <c r="L18" s="33"/>
    </row>
    <row r="19" spans="2:12" s="1" customFormat="1" ht="12" customHeight="1">
      <c r="B19" s="33"/>
      <c r="D19" s="28" t="s">
        <v>29</v>
      </c>
      <c r="I19" s="28" t="s">
        <v>26</v>
      </c>
      <c r="J19" s="29" t="str">
        <f>'Rekapitulace stavby'!AN13</f>
        <v>Vyplň údaj</v>
      </c>
      <c r="L19" s="33"/>
    </row>
    <row r="20" spans="2:12" s="1" customFormat="1" ht="18" customHeight="1">
      <c r="B20" s="33"/>
      <c r="E20" s="329" t="str">
        <f>'Rekapitulace stavby'!E14</f>
        <v>Vyplň údaj</v>
      </c>
      <c r="F20" s="287"/>
      <c r="G20" s="287"/>
      <c r="H20" s="287"/>
      <c r="I20" s="28" t="s">
        <v>28</v>
      </c>
      <c r="J20" s="29" t="str">
        <f>'Rekapitulace stavby'!AN14</f>
        <v>Vyplň údaj</v>
      </c>
      <c r="L20" s="33"/>
    </row>
    <row r="21" spans="2:12" s="1" customFormat="1" ht="6.95" customHeight="1">
      <c r="B21" s="33"/>
      <c r="L21" s="33"/>
    </row>
    <row r="22" spans="2:12" s="1" customFormat="1" ht="12" customHeight="1">
      <c r="B22" s="33"/>
      <c r="D22" s="28" t="s">
        <v>31</v>
      </c>
      <c r="I22" s="28" t="s">
        <v>26</v>
      </c>
      <c r="J22" s="26" t="s">
        <v>32</v>
      </c>
      <c r="L22" s="33"/>
    </row>
    <row r="23" spans="2:12" s="1" customFormat="1" ht="18" customHeight="1">
      <c r="B23" s="33"/>
      <c r="E23" s="26" t="s">
        <v>33</v>
      </c>
      <c r="I23" s="28" t="s">
        <v>28</v>
      </c>
      <c r="J23" s="26" t="s">
        <v>19</v>
      </c>
      <c r="L23" s="33"/>
    </row>
    <row r="24" spans="2:12" s="1" customFormat="1" ht="6.95" customHeight="1">
      <c r="B24" s="33"/>
      <c r="L24" s="33"/>
    </row>
    <row r="25" spans="2:12" s="1" customFormat="1" ht="12" customHeight="1">
      <c r="B25" s="33"/>
      <c r="D25" s="28" t="s">
        <v>35</v>
      </c>
      <c r="I25" s="28" t="s">
        <v>26</v>
      </c>
      <c r="J25" s="26" t="str">
        <f>IF('Rekapitulace stavby'!AN19="","",'Rekapitulace stavby'!AN19)</f>
        <v>47747528</v>
      </c>
      <c r="L25" s="33"/>
    </row>
    <row r="26" spans="2:12" s="1" customFormat="1" ht="18" customHeight="1">
      <c r="B26" s="33"/>
      <c r="E26" s="26" t="str">
        <f>IF('Rekapitulace stavby'!E20="","",'Rekapitulace stavby'!E20)</f>
        <v>Veronika Šoulová</v>
      </c>
      <c r="I26" s="28" t="s">
        <v>28</v>
      </c>
      <c r="J26" s="26" t="str">
        <f>IF('Rekapitulace stavby'!AN20="","",'Rekapitulace stavby'!AN20)</f>
        <v/>
      </c>
      <c r="L26" s="33"/>
    </row>
    <row r="27" spans="2:12" s="1" customFormat="1" ht="6.95" customHeight="1">
      <c r="B27" s="33"/>
      <c r="L27" s="33"/>
    </row>
    <row r="28" spans="2:12" s="1" customFormat="1" ht="12" customHeight="1">
      <c r="B28" s="33"/>
      <c r="D28" s="28" t="s">
        <v>38</v>
      </c>
      <c r="L28" s="33"/>
    </row>
    <row r="29" spans="2:12" s="7" customFormat="1" ht="16.5" customHeight="1">
      <c r="B29" s="92"/>
      <c r="E29" s="292" t="s">
        <v>19</v>
      </c>
      <c r="F29" s="292"/>
      <c r="G29" s="292"/>
      <c r="H29" s="292"/>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40</v>
      </c>
      <c r="J32" s="64">
        <f>ROUND(J89,2)</f>
        <v>0</v>
      </c>
      <c r="L32" s="33"/>
    </row>
    <row r="33" spans="2:12" s="1" customFormat="1" ht="6.95" customHeight="1">
      <c r="B33" s="33"/>
      <c r="D33" s="51"/>
      <c r="E33" s="51"/>
      <c r="F33" s="51"/>
      <c r="G33" s="51"/>
      <c r="H33" s="51"/>
      <c r="I33" s="51"/>
      <c r="J33" s="51"/>
      <c r="K33" s="51"/>
      <c r="L33" s="33"/>
    </row>
    <row r="34" spans="2:12" s="1" customFormat="1" ht="14.45" customHeight="1">
      <c r="B34" s="33"/>
      <c r="F34" s="36" t="s">
        <v>42</v>
      </c>
      <c r="I34" s="36" t="s">
        <v>41</v>
      </c>
      <c r="J34" s="36" t="s">
        <v>43</v>
      </c>
      <c r="L34" s="33"/>
    </row>
    <row r="35" spans="2:12" s="1" customFormat="1" ht="14.45" customHeight="1">
      <c r="B35" s="33"/>
      <c r="D35" s="53" t="s">
        <v>44</v>
      </c>
      <c r="E35" s="28" t="s">
        <v>45</v>
      </c>
      <c r="F35" s="83">
        <f>ROUND((SUM(BE89:BE118)),2)</f>
        <v>0</v>
      </c>
      <c r="I35" s="94">
        <v>0.21</v>
      </c>
      <c r="J35" s="83">
        <f>ROUND(((SUM(BE89:BE118))*I35),2)</f>
        <v>0</v>
      </c>
      <c r="L35" s="33"/>
    </row>
    <row r="36" spans="2:12" s="1" customFormat="1" ht="14.45" customHeight="1">
      <c r="B36" s="33"/>
      <c r="E36" s="28" t="s">
        <v>46</v>
      </c>
      <c r="F36" s="83">
        <f>ROUND((SUM(BF89:BF118)),2)</f>
        <v>0</v>
      </c>
      <c r="I36" s="94">
        <v>0.15</v>
      </c>
      <c r="J36" s="83">
        <f>ROUND(((SUM(BF89:BF118))*I36),2)</f>
        <v>0</v>
      </c>
      <c r="L36" s="33"/>
    </row>
    <row r="37" spans="2:12" s="1" customFormat="1" ht="14.45" customHeight="1" hidden="1">
      <c r="B37" s="33"/>
      <c r="E37" s="28" t="s">
        <v>47</v>
      </c>
      <c r="F37" s="83">
        <f>ROUND((SUM(BG89:BG118)),2)</f>
        <v>0</v>
      </c>
      <c r="I37" s="94">
        <v>0.21</v>
      </c>
      <c r="J37" s="83">
        <f>0</f>
        <v>0</v>
      </c>
      <c r="L37" s="33"/>
    </row>
    <row r="38" spans="2:12" s="1" customFormat="1" ht="14.45" customHeight="1" hidden="1">
      <c r="B38" s="33"/>
      <c r="E38" s="28" t="s">
        <v>48</v>
      </c>
      <c r="F38" s="83">
        <f>ROUND((SUM(BH89:BH118)),2)</f>
        <v>0</v>
      </c>
      <c r="I38" s="94">
        <v>0.15</v>
      </c>
      <c r="J38" s="83">
        <f>0</f>
        <v>0</v>
      </c>
      <c r="L38" s="33"/>
    </row>
    <row r="39" spans="2:12" s="1" customFormat="1" ht="14.45" customHeight="1" hidden="1">
      <c r="B39" s="33"/>
      <c r="E39" s="28" t="s">
        <v>49</v>
      </c>
      <c r="F39" s="83">
        <f>ROUND((SUM(BI89:BI118)),2)</f>
        <v>0</v>
      </c>
      <c r="I39" s="94">
        <v>0</v>
      </c>
      <c r="J39" s="83">
        <f>0</f>
        <v>0</v>
      </c>
      <c r="L39" s="33"/>
    </row>
    <row r="40" spans="2:12" s="1" customFormat="1" ht="6.95" customHeight="1">
      <c r="B40" s="33"/>
      <c r="L40" s="33"/>
    </row>
    <row r="41" spans="2:12" s="1" customFormat="1" ht="25.35" customHeight="1">
      <c r="B41" s="33"/>
      <c r="C41" s="95"/>
      <c r="D41" s="96" t="s">
        <v>50</v>
      </c>
      <c r="E41" s="55"/>
      <c r="F41" s="55"/>
      <c r="G41" s="97" t="s">
        <v>51</v>
      </c>
      <c r="H41" s="98" t="s">
        <v>52</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173</v>
      </c>
      <c r="L47" s="33"/>
    </row>
    <row r="48" spans="2:12" s="1" customFormat="1" ht="6.95" customHeight="1">
      <c r="B48" s="33"/>
      <c r="L48" s="33"/>
    </row>
    <row r="49" spans="2:12" s="1" customFormat="1" ht="12" customHeight="1">
      <c r="B49" s="33"/>
      <c r="C49" s="28" t="s">
        <v>16</v>
      </c>
      <c r="L49" s="33"/>
    </row>
    <row r="50" spans="2:12" s="1" customFormat="1" ht="16.5" customHeight="1">
      <c r="B50" s="33"/>
      <c r="E50" s="326" t="str">
        <f>E7</f>
        <v>Revitalizace Starého děkanství, Nymburk</v>
      </c>
      <c r="F50" s="327"/>
      <c r="G50" s="327"/>
      <c r="H50" s="327"/>
      <c r="L50" s="33"/>
    </row>
    <row r="51" spans="2:12" ht="12" customHeight="1">
      <c r="B51" s="21"/>
      <c r="C51" s="28" t="s">
        <v>167</v>
      </c>
      <c r="L51" s="21"/>
    </row>
    <row r="52" spans="2:12" s="1" customFormat="1" ht="16.5" customHeight="1">
      <c r="B52" s="33"/>
      <c r="E52" s="326" t="s">
        <v>168</v>
      </c>
      <c r="F52" s="328"/>
      <c r="G52" s="328"/>
      <c r="H52" s="328"/>
      <c r="L52" s="33"/>
    </row>
    <row r="53" spans="2:12" s="1" customFormat="1" ht="12" customHeight="1">
      <c r="B53" s="33"/>
      <c r="C53" s="28" t="s">
        <v>169</v>
      </c>
      <c r="L53" s="33"/>
    </row>
    <row r="54" spans="2:12" s="1" customFormat="1" ht="16.5" customHeight="1">
      <c r="B54" s="33"/>
      <c r="E54" s="309" t="str">
        <f>E11</f>
        <v>VRN - Vedlejší rozpočtové náklady</v>
      </c>
      <c r="F54" s="328"/>
      <c r="G54" s="328"/>
      <c r="H54" s="328"/>
      <c r="L54" s="33"/>
    </row>
    <row r="55" spans="2:12" s="1" customFormat="1" ht="6.95" customHeight="1">
      <c r="B55" s="33"/>
      <c r="L55" s="33"/>
    </row>
    <row r="56" spans="2:12" s="1" customFormat="1" ht="12" customHeight="1">
      <c r="B56" s="33"/>
      <c r="C56" s="28" t="s">
        <v>21</v>
      </c>
      <c r="F56" s="26" t="str">
        <f>F14</f>
        <v xml:space="preserve"> </v>
      </c>
      <c r="I56" s="28" t="s">
        <v>23</v>
      </c>
      <c r="J56" s="50" t="str">
        <f>IF(J14="","",J14)</f>
        <v>2. 5. 2022</v>
      </c>
      <c r="L56" s="33"/>
    </row>
    <row r="57" spans="2:12" s="1" customFormat="1" ht="6.95" customHeight="1">
      <c r="B57" s="33"/>
      <c r="L57" s="33"/>
    </row>
    <row r="58" spans="2:12" s="1" customFormat="1" ht="15.2" customHeight="1">
      <c r="B58" s="33"/>
      <c r="C58" s="28" t="s">
        <v>25</v>
      </c>
      <c r="F58" s="26" t="str">
        <f>E17</f>
        <v xml:space="preserve"> </v>
      </c>
      <c r="I58" s="28" t="s">
        <v>31</v>
      </c>
      <c r="J58" s="31" t="str">
        <f>E23</f>
        <v>FAPAL s.r.o.</v>
      </c>
      <c r="L58" s="33"/>
    </row>
    <row r="59" spans="2:12" s="1" customFormat="1" ht="15.2" customHeight="1">
      <c r="B59" s="33"/>
      <c r="C59" s="28" t="s">
        <v>29</v>
      </c>
      <c r="F59" s="26" t="str">
        <f>IF(E20="","",E20)</f>
        <v>Vyplň údaj</v>
      </c>
      <c r="I59" s="28" t="s">
        <v>35</v>
      </c>
      <c r="J59" s="31" t="str">
        <f>E26</f>
        <v>Veronika Šoulová</v>
      </c>
      <c r="L59" s="33"/>
    </row>
    <row r="60" spans="2:12" s="1" customFormat="1" ht="10.35" customHeight="1">
      <c r="B60" s="33"/>
      <c r="L60" s="33"/>
    </row>
    <row r="61" spans="2:12" s="1" customFormat="1" ht="29.25" customHeight="1">
      <c r="B61" s="33"/>
      <c r="C61" s="101" t="s">
        <v>174</v>
      </c>
      <c r="D61" s="95"/>
      <c r="E61" s="95"/>
      <c r="F61" s="95"/>
      <c r="G61" s="95"/>
      <c r="H61" s="95"/>
      <c r="I61" s="95"/>
      <c r="J61" s="102" t="s">
        <v>175</v>
      </c>
      <c r="K61" s="95"/>
      <c r="L61" s="33"/>
    </row>
    <row r="62" spans="2:12" s="1" customFormat="1" ht="10.35" customHeight="1">
      <c r="B62" s="33"/>
      <c r="L62" s="33"/>
    </row>
    <row r="63" spans="2:47" s="1" customFormat="1" ht="22.9" customHeight="1">
      <c r="B63" s="33"/>
      <c r="C63" s="103" t="s">
        <v>72</v>
      </c>
      <c r="J63" s="64">
        <f>J89</f>
        <v>0</v>
      </c>
      <c r="L63" s="33"/>
      <c r="AU63" s="18" t="s">
        <v>176</v>
      </c>
    </row>
    <row r="64" spans="2:12" s="8" customFormat="1" ht="24.95" customHeight="1">
      <c r="B64" s="104"/>
      <c r="D64" s="105" t="s">
        <v>2182</v>
      </c>
      <c r="E64" s="106"/>
      <c r="F64" s="106"/>
      <c r="G64" s="106"/>
      <c r="H64" s="106"/>
      <c r="I64" s="106"/>
      <c r="J64" s="107">
        <f>J90</f>
        <v>0</v>
      </c>
      <c r="L64" s="104"/>
    </row>
    <row r="65" spans="2:12" s="9" customFormat="1" ht="19.9" customHeight="1">
      <c r="B65" s="108"/>
      <c r="D65" s="109" t="s">
        <v>2183</v>
      </c>
      <c r="E65" s="110"/>
      <c r="F65" s="110"/>
      <c r="G65" s="110"/>
      <c r="H65" s="110"/>
      <c r="I65" s="110"/>
      <c r="J65" s="111">
        <f>J91</f>
        <v>0</v>
      </c>
      <c r="L65" s="108"/>
    </row>
    <row r="66" spans="2:12" s="9" customFormat="1" ht="19.9" customHeight="1">
      <c r="B66" s="108"/>
      <c r="D66" s="109" t="s">
        <v>2184</v>
      </c>
      <c r="E66" s="110"/>
      <c r="F66" s="110"/>
      <c r="G66" s="110"/>
      <c r="H66" s="110"/>
      <c r="I66" s="110"/>
      <c r="J66" s="111">
        <f>J110</f>
        <v>0</v>
      </c>
      <c r="L66" s="108"/>
    </row>
    <row r="67" spans="2:12" s="9" customFormat="1" ht="19.9" customHeight="1">
      <c r="B67" s="108"/>
      <c r="D67" s="109" t="s">
        <v>2185</v>
      </c>
      <c r="E67" s="110"/>
      <c r="F67" s="110"/>
      <c r="G67" s="110"/>
      <c r="H67" s="110"/>
      <c r="I67" s="110"/>
      <c r="J67" s="111">
        <f>J115</f>
        <v>0</v>
      </c>
      <c r="L67" s="108"/>
    </row>
    <row r="68" spans="2:12" s="1" customFormat="1" ht="21.75" customHeight="1">
      <c r="B68" s="33"/>
      <c r="L68" s="33"/>
    </row>
    <row r="69" spans="2:12" s="1" customFormat="1" ht="6.95" customHeight="1">
      <c r="B69" s="42"/>
      <c r="C69" s="43"/>
      <c r="D69" s="43"/>
      <c r="E69" s="43"/>
      <c r="F69" s="43"/>
      <c r="G69" s="43"/>
      <c r="H69" s="43"/>
      <c r="I69" s="43"/>
      <c r="J69" s="43"/>
      <c r="K69" s="43"/>
      <c r="L69" s="33"/>
    </row>
    <row r="73" spans="2:12" s="1" customFormat="1" ht="6.95" customHeight="1">
      <c r="B73" s="44"/>
      <c r="C73" s="45"/>
      <c r="D73" s="45"/>
      <c r="E73" s="45"/>
      <c r="F73" s="45"/>
      <c r="G73" s="45"/>
      <c r="H73" s="45"/>
      <c r="I73" s="45"/>
      <c r="J73" s="45"/>
      <c r="K73" s="45"/>
      <c r="L73" s="33"/>
    </row>
    <row r="74" spans="2:12" s="1" customFormat="1" ht="24.95" customHeight="1">
      <c r="B74" s="33"/>
      <c r="C74" s="22" t="s">
        <v>195</v>
      </c>
      <c r="L74" s="33"/>
    </row>
    <row r="75" spans="2:12" s="1" customFormat="1" ht="6.95" customHeight="1">
      <c r="B75" s="33"/>
      <c r="L75" s="33"/>
    </row>
    <row r="76" spans="2:12" s="1" customFormat="1" ht="12" customHeight="1">
      <c r="B76" s="33"/>
      <c r="C76" s="28" t="s">
        <v>16</v>
      </c>
      <c r="L76" s="33"/>
    </row>
    <row r="77" spans="2:12" s="1" customFormat="1" ht="16.5" customHeight="1">
      <c r="B77" s="33"/>
      <c r="E77" s="326" t="str">
        <f>E7</f>
        <v>Revitalizace Starého děkanství, Nymburk</v>
      </c>
      <c r="F77" s="327"/>
      <c r="G77" s="327"/>
      <c r="H77" s="327"/>
      <c r="L77" s="33"/>
    </row>
    <row r="78" spans="2:12" ht="12" customHeight="1">
      <c r="B78" s="21"/>
      <c r="C78" s="28" t="s">
        <v>167</v>
      </c>
      <c r="L78" s="21"/>
    </row>
    <row r="79" spans="2:12" s="1" customFormat="1" ht="16.5" customHeight="1">
      <c r="B79" s="33"/>
      <c r="E79" s="326" t="s">
        <v>168</v>
      </c>
      <c r="F79" s="328"/>
      <c r="G79" s="328"/>
      <c r="H79" s="328"/>
      <c r="L79" s="33"/>
    </row>
    <row r="80" spans="2:12" s="1" customFormat="1" ht="12" customHeight="1">
      <c r="B80" s="33"/>
      <c r="C80" s="28" t="s">
        <v>169</v>
      </c>
      <c r="L80" s="33"/>
    </row>
    <row r="81" spans="2:12" s="1" customFormat="1" ht="16.5" customHeight="1">
      <c r="B81" s="33"/>
      <c r="E81" s="309" t="str">
        <f>E11</f>
        <v>VRN - Vedlejší rozpočtové náklady</v>
      </c>
      <c r="F81" s="328"/>
      <c r="G81" s="328"/>
      <c r="H81" s="328"/>
      <c r="L81" s="33"/>
    </row>
    <row r="82" spans="2:12" s="1" customFormat="1" ht="6.95" customHeight="1">
      <c r="B82" s="33"/>
      <c r="L82" s="33"/>
    </row>
    <row r="83" spans="2:12" s="1" customFormat="1" ht="12" customHeight="1">
      <c r="B83" s="33"/>
      <c r="C83" s="28" t="s">
        <v>21</v>
      </c>
      <c r="F83" s="26" t="str">
        <f>F14</f>
        <v xml:space="preserve"> </v>
      </c>
      <c r="I83" s="28" t="s">
        <v>23</v>
      </c>
      <c r="J83" s="50" t="str">
        <f>IF(J14="","",J14)</f>
        <v>2. 5. 2022</v>
      </c>
      <c r="L83" s="33"/>
    </row>
    <row r="84" spans="2:12" s="1" customFormat="1" ht="6.95" customHeight="1">
      <c r="B84" s="33"/>
      <c r="L84" s="33"/>
    </row>
    <row r="85" spans="2:12" s="1" customFormat="1" ht="15.2" customHeight="1">
      <c r="B85" s="33"/>
      <c r="C85" s="28" t="s">
        <v>25</v>
      </c>
      <c r="F85" s="26" t="str">
        <f>E17</f>
        <v xml:space="preserve"> </v>
      </c>
      <c r="I85" s="28" t="s">
        <v>31</v>
      </c>
      <c r="J85" s="31" t="str">
        <f>E23</f>
        <v>FAPAL s.r.o.</v>
      </c>
      <c r="L85" s="33"/>
    </row>
    <row r="86" spans="2:12" s="1" customFormat="1" ht="15.2" customHeight="1">
      <c r="B86" s="33"/>
      <c r="C86" s="28" t="s">
        <v>29</v>
      </c>
      <c r="F86" s="26" t="str">
        <f>IF(E20="","",E20)</f>
        <v>Vyplň údaj</v>
      </c>
      <c r="I86" s="28" t="s">
        <v>35</v>
      </c>
      <c r="J86" s="31" t="str">
        <f>E26</f>
        <v>Veronika Šoulová</v>
      </c>
      <c r="L86" s="33"/>
    </row>
    <row r="87" spans="2:12" s="1" customFormat="1" ht="10.35" customHeight="1">
      <c r="B87" s="33"/>
      <c r="L87" s="33"/>
    </row>
    <row r="88" spans="2:20" s="10" customFormat="1" ht="29.25" customHeight="1">
      <c r="B88" s="112"/>
      <c r="C88" s="113" t="s">
        <v>196</v>
      </c>
      <c r="D88" s="114" t="s">
        <v>59</v>
      </c>
      <c r="E88" s="114" t="s">
        <v>55</v>
      </c>
      <c r="F88" s="114" t="s">
        <v>56</v>
      </c>
      <c r="G88" s="114" t="s">
        <v>197</v>
      </c>
      <c r="H88" s="114" t="s">
        <v>198</v>
      </c>
      <c r="I88" s="114" t="s">
        <v>199</v>
      </c>
      <c r="J88" s="114" t="s">
        <v>175</v>
      </c>
      <c r="K88" s="115" t="s">
        <v>200</v>
      </c>
      <c r="L88" s="112"/>
      <c r="M88" s="57" t="s">
        <v>19</v>
      </c>
      <c r="N88" s="58" t="s">
        <v>44</v>
      </c>
      <c r="O88" s="58" t="s">
        <v>201</v>
      </c>
      <c r="P88" s="58" t="s">
        <v>202</v>
      </c>
      <c r="Q88" s="58" t="s">
        <v>203</v>
      </c>
      <c r="R88" s="58" t="s">
        <v>204</v>
      </c>
      <c r="S88" s="58" t="s">
        <v>205</v>
      </c>
      <c r="T88" s="59" t="s">
        <v>206</v>
      </c>
    </row>
    <row r="89" spans="2:63" s="1" customFormat="1" ht="22.9" customHeight="1">
      <c r="B89" s="33"/>
      <c r="C89" s="62" t="s">
        <v>207</v>
      </c>
      <c r="J89" s="116">
        <f>BK89</f>
        <v>0</v>
      </c>
      <c r="L89" s="33"/>
      <c r="M89" s="60"/>
      <c r="N89" s="51"/>
      <c r="O89" s="51"/>
      <c r="P89" s="117">
        <f>P90</f>
        <v>0</v>
      </c>
      <c r="Q89" s="51"/>
      <c r="R89" s="117">
        <f>R90</f>
        <v>0</v>
      </c>
      <c r="S89" s="51"/>
      <c r="T89" s="118">
        <f>T90</f>
        <v>0</v>
      </c>
      <c r="AT89" s="18" t="s">
        <v>73</v>
      </c>
      <c r="AU89" s="18" t="s">
        <v>176</v>
      </c>
      <c r="BK89" s="119">
        <f>BK90</f>
        <v>0</v>
      </c>
    </row>
    <row r="90" spans="2:63" s="11" customFormat="1" ht="25.9" customHeight="1">
      <c r="B90" s="120"/>
      <c r="D90" s="121" t="s">
        <v>73</v>
      </c>
      <c r="E90" s="122" t="s">
        <v>93</v>
      </c>
      <c r="F90" s="122" t="s">
        <v>94</v>
      </c>
      <c r="I90" s="123"/>
      <c r="J90" s="124">
        <f>BK90</f>
        <v>0</v>
      </c>
      <c r="L90" s="120"/>
      <c r="M90" s="125"/>
      <c r="P90" s="126">
        <f>P91+P110+P115</f>
        <v>0</v>
      </c>
      <c r="R90" s="126">
        <f>R91+R110+R115</f>
        <v>0</v>
      </c>
      <c r="T90" s="127">
        <f>T91+T110+T115</f>
        <v>0</v>
      </c>
      <c r="AR90" s="121" t="s">
        <v>267</v>
      </c>
      <c r="AT90" s="128" t="s">
        <v>73</v>
      </c>
      <c r="AU90" s="128" t="s">
        <v>74</v>
      </c>
      <c r="AY90" s="121" t="s">
        <v>210</v>
      </c>
      <c r="BK90" s="129">
        <f>BK91+BK110+BK115</f>
        <v>0</v>
      </c>
    </row>
    <row r="91" spans="2:63" s="11" customFormat="1" ht="22.9" customHeight="1">
      <c r="B91" s="120"/>
      <c r="D91" s="121" t="s">
        <v>73</v>
      </c>
      <c r="E91" s="130" t="s">
        <v>2186</v>
      </c>
      <c r="F91" s="130" t="s">
        <v>2187</v>
      </c>
      <c r="I91" s="123"/>
      <c r="J91" s="131">
        <f>BK91</f>
        <v>0</v>
      </c>
      <c r="L91" s="120"/>
      <c r="M91" s="125"/>
      <c r="P91" s="126">
        <f>SUM(P92:P109)</f>
        <v>0</v>
      </c>
      <c r="R91" s="126">
        <f>SUM(R92:R109)</f>
        <v>0</v>
      </c>
      <c r="T91" s="127">
        <f>SUM(T92:T109)</f>
        <v>0</v>
      </c>
      <c r="AR91" s="121" t="s">
        <v>267</v>
      </c>
      <c r="AT91" s="128" t="s">
        <v>73</v>
      </c>
      <c r="AU91" s="128" t="s">
        <v>81</v>
      </c>
      <c r="AY91" s="121" t="s">
        <v>210</v>
      </c>
      <c r="BK91" s="129">
        <f>SUM(BK92:BK109)</f>
        <v>0</v>
      </c>
    </row>
    <row r="92" spans="2:65" s="1" customFormat="1" ht="16.5" customHeight="1">
      <c r="B92" s="33"/>
      <c r="C92" s="132" t="s">
        <v>81</v>
      </c>
      <c r="D92" s="132" t="s">
        <v>212</v>
      </c>
      <c r="E92" s="133" t="s">
        <v>2188</v>
      </c>
      <c r="F92" s="134" t="s">
        <v>2189</v>
      </c>
      <c r="G92" s="135" t="s">
        <v>295</v>
      </c>
      <c r="H92" s="136">
        <v>1</v>
      </c>
      <c r="I92" s="137"/>
      <c r="J92" s="138">
        <f>ROUND(I92*H92,2)</f>
        <v>0</v>
      </c>
      <c r="K92" s="134" t="s">
        <v>389</v>
      </c>
      <c r="L92" s="33"/>
      <c r="M92" s="139" t="s">
        <v>19</v>
      </c>
      <c r="N92" s="140" t="s">
        <v>45</v>
      </c>
      <c r="P92" s="141">
        <f>O92*H92</f>
        <v>0</v>
      </c>
      <c r="Q92" s="141">
        <v>0</v>
      </c>
      <c r="R92" s="141">
        <f>Q92*H92</f>
        <v>0</v>
      </c>
      <c r="S92" s="141">
        <v>0</v>
      </c>
      <c r="T92" s="142">
        <f>S92*H92</f>
        <v>0</v>
      </c>
      <c r="AR92" s="143" t="s">
        <v>2190</v>
      </c>
      <c r="AT92" s="143" t="s">
        <v>212</v>
      </c>
      <c r="AU92" s="143" t="s">
        <v>83</v>
      </c>
      <c r="AY92" s="18" t="s">
        <v>210</v>
      </c>
      <c r="BE92" s="144">
        <f>IF(N92="základní",J92,0)</f>
        <v>0</v>
      </c>
      <c r="BF92" s="144">
        <f>IF(N92="snížená",J92,0)</f>
        <v>0</v>
      </c>
      <c r="BG92" s="144">
        <f>IF(N92="zákl. přenesená",J92,0)</f>
        <v>0</v>
      </c>
      <c r="BH92" s="144">
        <f>IF(N92="sníž. přenesená",J92,0)</f>
        <v>0</v>
      </c>
      <c r="BI92" s="144">
        <f>IF(N92="nulová",J92,0)</f>
        <v>0</v>
      </c>
      <c r="BJ92" s="18" t="s">
        <v>81</v>
      </c>
      <c r="BK92" s="144">
        <f>ROUND(I92*H92,2)</f>
        <v>0</v>
      </c>
      <c r="BL92" s="18" t="s">
        <v>2190</v>
      </c>
      <c r="BM92" s="143" t="s">
        <v>2191</v>
      </c>
    </row>
    <row r="93" spans="2:47" s="1" customFormat="1" ht="11.25">
      <c r="B93" s="33"/>
      <c r="D93" s="145" t="s">
        <v>219</v>
      </c>
      <c r="F93" s="146" t="s">
        <v>2192</v>
      </c>
      <c r="I93" s="147"/>
      <c r="L93" s="33"/>
      <c r="M93" s="148"/>
      <c r="T93" s="54"/>
      <c r="AT93" s="18" t="s">
        <v>219</v>
      </c>
      <c r="AU93" s="18" t="s">
        <v>83</v>
      </c>
    </row>
    <row r="94" spans="2:65" s="1" customFormat="1" ht="21.75" customHeight="1">
      <c r="B94" s="33"/>
      <c r="C94" s="132" t="s">
        <v>83</v>
      </c>
      <c r="D94" s="132" t="s">
        <v>212</v>
      </c>
      <c r="E94" s="133" t="s">
        <v>2193</v>
      </c>
      <c r="F94" s="134" t="s">
        <v>2194</v>
      </c>
      <c r="G94" s="135" t="s">
        <v>295</v>
      </c>
      <c r="H94" s="136">
        <v>1</v>
      </c>
      <c r="I94" s="137"/>
      <c r="J94" s="138">
        <f aca="true" t="shared" si="0" ref="J94:J109">ROUND(I94*H94,2)</f>
        <v>0</v>
      </c>
      <c r="K94" s="134" t="s">
        <v>296</v>
      </c>
      <c r="L94" s="33"/>
      <c r="M94" s="139" t="s">
        <v>19</v>
      </c>
      <c r="N94" s="140" t="s">
        <v>45</v>
      </c>
      <c r="P94" s="141">
        <f aca="true" t="shared" si="1" ref="P94:P109">O94*H94</f>
        <v>0</v>
      </c>
      <c r="Q94" s="141">
        <v>0</v>
      </c>
      <c r="R94" s="141">
        <f aca="true" t="shared" si="2" ref="R94:R109">Q94*H94</f>
        <v>0</v>
      </c>
      <c r="S94" s="141">
        <v>0</v>
      </c>
      <c r="T94" s="142">
        <f aca="true" t="shared" si="3" ref="T94:T109">S94*H94</f>
        <v>0</v>
      </c>
      <c r="AR94" s="143" t="s">
        <v>2190</v>
      </c>
      <c r="AT94" s="143" t="s">
        <v>212</v>
      </c>
      <c r="AU94" s="143" t="s">
        <v>83</v>
      </c>
      <c r="AY94" s="18" t="s">
        <v>210</v>
      </c>
      <c r="BE94" s="144">
        <f aca="true" t="shared" si="4" ref="BE94:BE109">IF(N94="základní",J94,0)</f>
        <v>0</v>
      </c>
      <c r="BF94" s="144">
        <f aca="true" t="shared" si="5" ref="BF94:BF109">IF(N94="snížená",J94,0)</f>
        <v>0</v>
      </c>
      <c r="BG94" s="144">
        <f aca="true" t="shared" si="6" ref="BG94:BG109">IF(N94="zákl. přenesená",J94,0)</f>
        <v>0</v>
      </c>
      <c r="BH94" s="144">
        <f aca="true" t="shared" si="7" ref="BH94:BH109">IF(N94="sníž. přenesená",J94,0)</f>
        <v>0</v>
      </c>
      <c r="BI94" s="144">
        <f aca="true" t="shared" si="8" ref="BI94:BI109">IF(N94="nulová",J94,0)</f>
        <v>0</v>
      </c>
      <c r="BJ94" s="18" t="s">
        <v>81</v>
      </c>
      <c r="BK94" s="144">
        <f aca="true" t="shared" si="9" ref="BK94:BK109">ROUND(I94*H94,2)</f>
        <v>0</v>
      </c>
      <c r="BL94" s="18" t="s">
        <v>2190</v>
      </c>
      <c r="BM94" s="143" t="s">
        <v>2195</v>
      </c>
    </row>
    <row r="95" spans="2:65" s="1" customFormat="1" ht="16.5" customHeight="1">
      <c r="B95" s="33"/>
      <c r="C95" s="132" t="s">
        <v>91</v>
      </c>
      <c r="D95" s="132" t="s">
        <v>212</v>
      </c>
      <c r="E95" s="133" t="s">
        <v>2196</v>
      </c>
      <c r="F95" s="134" t="s">
        <v>2197</v>
      </c>
      <c r="G95" s="135" t="s">
        <v>295</v>
      </c>
      <c r="H95" s="136">
        <v>1</v>
      </c>
      <c r="I95" s="137"/>
      <c r="J95" s="138">
        <f t="shared" si="0"/>
        <v>0</v>
      </c>
      <c r="K95" s="134" t="s">
        <v>296</v>
      </c>
      <c r="L95" s="33"/>
      <c r="M95" s="139" t="s">
        <v>19</v>
      </c>
      <c r="N95" s="140" t="s">
        <v>45</v>
      </c>
      <c r="P95" s="141">
        <f t="shared" si="1"/>
        <v>0</v>
      </c>
      <c r="Q95" s="141">
        <v>0</v>
      </c>
      <c r="R95" s="141">
        <f t="shared" si="2"/>
        <v>0</v>
      </c>
      <c r="S95" s="141">
        <v>0</v>
      </c>
      <c r="T95" s="142">
        <f t="shared" si="3"/>
        <v>0</v>
      </c>
      <c r="AR95" s="143" t="s">
        <v>2190</v>
      </c>
      <c r="AT95" s="143" t="s">
        <v>212</v>
      </c>
      <c r="AU95" s="143" t="s">
        <v>83</v>
      </c>
      <c r="AY95" s="18" t="s">
        <v>210</v>
      </c>
      <c r="BE95" s="144">
        <f t="shared" si="4"/>
        <v>0</v>
      </c>
      <c r="BF95" s="144">
        <f t="shared" si="5"/>
        <v>0</v>
      </c>
      <c r="BG95" s="144">
        <f t="shared" si="6"/>
        <v>0</v>
      </c>
      <c r="BH95" s="144">
        <f t="shared" si="7"/>
        <v>0</v>
      </c>
      <c r="BI95" s="144">
        <f t="shared" si="8"/>
        <v>0</v>
      </c>
      <c r="BJ95" s="18" t="s">
        <v>81</v>
      </c>
      <c r="BK95" s="144">
        <f t="shared" si="9"/>
        <v>0</v>
      </c>
      <c r="BL95" s="18" t="s">
        <v>2190</v>
      </c>
      <c r="BM95" s="143" t="s">
        <v>2198</v>
      </c>
    </row>
    <row r="96" spans="2:65" s="1" customFormat="1" ht="16.5" customHeight="1">
      <c r="B96" s="33"/>
      <c r="C96" s="132" t="s">
        <v>217</v>
      </c>
      <c r="D96" s="132" t="s">
        <v>212</v>
      </c>
      <c r="E96" s="133" t="s">
        <v>2199</v>
      </c>
      <c r="F96" s="134" t="s">
        <v>2200</v>
      </c>
      <c r="G96" s="135" t="s">
        <v>295</v>
      </c>
      <c r="H96" s="136">
        <v>1</v>
      </c>
      <c r="I96" s="137"/>
      <c r="J96" s="138">
        <f t="shared" si="0"/>
        <v>0</v>
      </c>
      <c r="K96" s="134" t="s">
        <v>296</v>
      </c>
      <c r="L96" s="33"/>
      <c r="M96" s="139" t="s">
        <v>19</v>
      </c>
      <c r="N96" s="140" t="s">
        <v>45</v>
      </c>
      <c r="P96" s="141">
        <f t="shared" si="1"/>
        <v>0</v>
      </c>
      <c r="Q96" s="141">
        <v>0</v>
      </c>
      <c r="R96" s="141">
        <f t="shared" si="2"/>
        <v>0</v>
      </c>
      <c r="S96" s="141">
        <v>0</v>
      </c>
      <c r="T96" s="142">
        <f t="shared" si="3"/>
        <v>0</v>
      </c>
      <c r="AR96" s="143" t="s">
        <v>2190</v>
      </c>
      <c r="AT96" s="143" t="s">
        <v>212</v>
      </c>
      <c r="AU96" s="143" t="s">
        <v>83</v>
      </c>
      <c r="AY96" s="18" t="s">
        <v>210</v>
      </c>
      <c r="BE96" s="144">
        <f t="shared" si="4"/>
        <v>0</v>
      </c>
      <c r="BF96" s="144">
        <f t="shared" si="5"/>
        <v>0</v>
      </c>
      <c r="BG96" s="144">
        <f t="shared" si="6"/>
        <v>0</v>
      </c>
      <c r="BH96" s="144">
        <f t="shared" si="7"/>
        <v>0</v>
      </c>
      <c r="BI96" s="144">
        <f t="shared" si="8"/>
        <v>0</v>
      </c>
      <c r="BJ96" s="18" t="s">
        <v>81</v>
      </c>
      <c r="BK96" s="144">
        <f t="shared" si="9"/>
        <v>0</v>
      </c>
      <c r="BL96" s="18" t="s">
        <v>2190</v>
      </c>
      <c r="BM96" s="143" t="s">
        <v>2201</v>
      </c>
    </row>
    <row r="97" spans="2:65" s="1" customFormat="1" ht="16.5" customHeight="1">
      <c r="B97" s="33"/>
      <c r="C97" s="132" t="s">
        <v>267</v>
      </c>
      <c r="D97" s="132" t="s">
        <v>212</v>
      </c>
      <c r="E97" s="133" t="s">
        <v>2202</v>
      </c>
      <c r="F97" s="134" t="s">
        <v>2203</v>
      </c>
      <c r="G97" s="135" t="s">
        <v>295</v>
      </c>
      <c r="H97" s="136">
        <v>1</v>
      </c>
      <c r="I97" s="137"/>
      <c r="J97" s="138">
        <f t="shared" si="0"/>
        <v>0</v>
      </c>
      <c r="K97" s="134" t="s">
        <v>296</v>
      </c>
      <c r="L97" s="33"/>
      <c r="M97" s="139" t="s">
        <v>19</v>
      </c>
      <c r="N97" s="140" t="s">
        <v>45</v>
      </c>
      <c r="P97" s="141">
        <f t="shared" si="1"/>
        <v>0</v>
      </c>
      <c r="Q97" s="141">
        <v>0</v>
      </c>
      <c r="R97" s="141">
        <f t="shared" si="2"/>
        <v>0</v>
      </c>
      <c r="S97" s="141">
        <v>0</v>
      </c>
      <c r="T97" s="142">
        <f t="shared" si="3"/>
        <v>0</v>
      </c>
      <c r="AR97" s="143" t="s">
        <v>2190</v>
      </c>
      <c r="AT97" s="143" t="s">
        <v>212</v>
      </c>
      <c r="AU97" s="143" t="s">
        <v>83</v>
      </c>
      <c r="AY97" s="18" t="s">
        <v>210</v>
      </c>
      <c r="BE97" s="144">
        <f t="shared" si="4"/>
        <v>0</v>
      </c>
      <c r="BF97" s="144">
        <f t="shared" si="5"/>
        <v>0</v>
      </c>
      <c r="BG97" s="144">
        <f t="shared" si="6"/>
        <v>0</v>
      </c>
      <c r="BH97" s="144">
        <f t="shared" si="7"/>
        <v>0</v>
      </c>
      <c r="BI97" s="144">
        <f t="shared" si="8"/>
        <v>0</v>
      </c>
      <c r="BJ97" s="18" t="s">
        <v>81</v>
      </c>
      <c r="BK97" s="144">
        <f t="shared" si="9"/>
        <v>0</v>
      </c>
      <c r="BL97" s="18" t="s">
        <v>2190</v>
      </c>
      <c r="BM97" s="143" t="s">
        <v>2204</v>
      </c>
    </row>
    <row r="98" spans="2:65" s="1" customFormat="1" ht="16.5" customHeight="1">
      <c r="B98" s="33"/>
      <c r="C98" s="132" t="s">
        <v>276</v>
      </c>
      <c r="D98" s="132" t="s">
        <v>212</v>
      </c>
      <c r="E98" s="133" t="s">
        <v>2205</v>
      </c>
      <c r="F98" s="134" t="s">
        <v>2206</v>
      </c>
      <c r="G98" s="135" t="s">
        <v>295</v>
      </c>
      <c r="H98" s="136">
        <v>1</v>
      </c>
      <c r="I98" s="137"/>
      <c r="J98" s="138">
        <f t="shared" si="0"/>
        <v>0</v>
      </c>
      <c r="K98" s="134" t="s">
        <v>296</v>
      </c>
      <c r="L98" s="33"/>
      <c r="M98" s="139" t="s">
        <v>19</v>
      </c>
      <c r="N98" s="140" t="s">
        <v>45</v>
      </c>
      <c r="P98" s="141">
        <f t="shared" si="1"/>
        <v>0</v>
      </c>
      <c r="Q98" s="141">
        <v>0</v>
      </c>
      <c r="R98" s="141">
        <f t="shared" si="2"/>
        <v>0</v>
      </c>
      <c r="S98" s="141">
        <v>0</v>
      </c>
      <c r="T98" s="142">
        <f t="shared" si="3"/>
        <v>0</v>
      </c>
      <c r="AR98" s="143" t="s">
        <v>2190</v>
      </c>
      <c r="AT98" s="143" t="s">
        <v>212</v>
      </c>
      <c r="AU98" s="143" t="s">
        <v>83</v>
      </c>
      <c r="AY98" s="18" t="s">
        <v>210</v>
      </c>
      <c r="BE98" s="144">
        <f t="shared" si="4"/>
        <v>0</v>
      </c>
      <c r="BF98" s="144">
        <f t="shared" si="5"/>
        <v>0</v>
      </c>
      <c r="BG98" s="144">
        <f t="shared" si="6"/>
        <v>0</v>
      </c>
      <c r="BH98" s="144">
        <f t="shared" si="7"/>
        <v>0</v>
      </c>
      <c r="BI98" s="144">
        <f t="shared" si="8"/>
        <v>0</v>
      </c>
      <c r="BJ98" s="18" t="s">
        <v>81</v>
      </c>
      <c r="BK98" s="144">
        <f t="shared" si="9"/>
        <v>0</v>
      </c>
      <c r="BL98" s="18" t="s">
        <v>2190</v>
      </c>
      <c r="BM98" s="143" t="s">
        <v>2207</v>
      </c>
    </row>
    <row r="99" spans="2:65" s="1" customFormat="1" ht="21.75" customHeight="1">
      <c r="B99" s="33"/>
      <c r="C99" s="132" t="s">
        <v>281</v>
      </c>
      <c r="D99" s="132" t="s">
        <v>212</v>
      </c>
      <c r="E99" s="133" t="s">
        <v>2208</v>
      </c>
      <c r="F99" s="134" t="s">
        <v>2209</v>
      </c>
      <c r="G99" s="135" t="s">
        <v>295</v>
      </c>
      <c r="H99" s="136">
        <v>1</v>
      </c>
      <c r="I99" s="137"/>
      <c r="J99" s="138">
        <f t="shared" si="0"/>
        <v>0</v>
      </c>
      <c r="K99" s="134" t="s">
        <v>296</v>
      </c>
      <c r="L99" s="33"/>
      <c r="M99" s="139" t="s">
        <v>19</v>
      </c>
      <c r="N99" s="140" t="s">
        <v>45</v>
      </c>
      <c r="P99" s="141">
        <f t="shared" si="1"/>
        <v>0</v>
      </c>
      <c r="Q99" s="141">
        <v>0</v>
      </c>
      <c r="R99" s="141">
        <f t="shared" si="2"/>
        <v>0</v>
      </c>
      <c r="S99" s="141">
        <v>0</v>
      </c>
      <c r="T99" s="142">
        <f t="shared" si="3"/>
        <v>0</v>
      </c>
      <c r="AR99" s="143" t="s">
        <v>2190</v>
      </c>
      <c r="AT99" s="143" t="s">
        <v>212</v>
      </c>
      <c r="AU99" s="143" t="s">
        <v>83</v>
      </c>
      <c r="AY99" s="18" t="s">
        <v>210</v>
      </c>
      <c r="BE99" s="144">
        <f t="shared" si="4"/>
        <v>0</v>
      </c>
      <c r="BF99" s="144">
        <f t="shared" si="5"/>
        <v>0</v>
      </c>
      <c r="BG99" s="144">
        <f t="shared" si="6"/>
        <v>0</v>
      </c>
      <c r="BH99" s="144">
        <f t="shared" si="7"/>
        <v>0</v>
      </c>
      <c r="BI99" s="144">
        <f t="shared" si="8"/>
        <v>0</v>
      </c>
      <c r="BJ99" s="18" t="s">
        <v>81</v>
      </c>
      <c r="BK99" s="144">
        <f t="shared" si="9"/>
        <v>0</v>
      </c>
      <c r="BL99" s="18" t="s">
        <v>2190</v>
      </c>
      <c r="BM99" s="143" t="s">
        <v>2210</v>
      </c>
    </row>
    <row r="100" spans="2:65" s="1" customFormat="1" ht="16.5" customHeight="1">
      <c r="B100" s="33"/>
      <c r="C100" s="132" t="s">
        <v>286</v>
      </c>
      <c r="D100" s="132" t="s">
        <v>212</v>
      </c>
      <c r="E100" s="133" t="s">
        <v>2211</v>
      </c>
      <c r="F100" s="134" t="s">
        <v>2212</v>
      </c>
      <c r="G100" s="135" t="s">
        <v>295</v>
      </c>
      <c r="H100" s="136">
        <v>1</v>
      </c>
      <c r="I100" s="137"/>
      <c r="J100" s="138">
        <f t="shared" si="0"/>
        <v>0</v>
      </c>
      <c r="K100" s="134" t="s">
        <v>296</v>
      </c>
      <c r="L100" s="33"/>
      <c r="M100" s="139" t="s">
        <v>19</v>
      </c>
      <c r="N100" s="140" t="s">
        <v>45</v>
      </c>
      <c r="P100" s="141">
        <f t="shared" si="1"/>
        <v>0</v>
      </c>
      <c r="Q100" s="141">
        <v>0</v>
      </c>
      <c r="R100" s="141">
        <f t="shared" si="2"/>
        <v>0</v>
      </c>
      <c r="S100" s="141">
        <v>0</v>
      </c>
      <c r="T100" s="142">
        <f t="shared" si="3"/>
        <v>0</v>
      </c>
      <c r="AR100" s="143" t="s">
        <v>2190</v>
      </c>
      <c r="AT100" s="143" t="s">
        <v>212</v>
      </c>
      <c r="AU100" s="143" t="s">
        <v>83</v>
      </c>
      <c r="AY100" s="18" t="s">
        <v>210</v>
      </c>
      <c r="BE100" s="144">
        <f t="shared" si="4"/>
        <v>0</v>
      </c>
      <c r="BF100" s="144">
        <f t="shared" si="5"/>
        <v>0</v>
      </c>
      <c r="BG100" s="144">
        <f t="shared" si="6"/>
        <v>0</v>
      </c>
      <c r="BH100" s="144">
        <f t="shared" si="7"/>
        <v>0</v>
      </c>
      <c r="BI100" s="144">
        <f t="shared" si="8"/>
        <v>0</v>
      </c>
      <c r="BJ100" s="18" t="s">
        <v>81</v>
      </c>
      <c r="BK100" s="144">
        <f t="shared" si="9"/>
        <v>0</v>
      </c>
      <c r="BL100" s="18" t="s">
        <v>2190</v>
      </c>
      <c r="BM100" s="143" t="s">
        <v>2213</v>
      </c>
    </row>
    <row r="101" spans="2:65" s="1" customFormat="1" ht="16.5" customHeight="1">
      <c r="B101" s="33"/>
      <c r="C101" s="132" t="s">
        <v>292</v>
      </c>
      <c r="D101" s="132" t="s">
        <v>212</v>
      </c>
      <c r="E101" s="133" t="s">
        <v>2214</v>
      </c>
      <c r="F101" s="134" t="s">
        <v>2215</v>
      </c>
      <c r="G101" s="135" t="s">
        <v>295</v>
      </c>
      <c r="H101" s="136">
        <v>1</v>
      </c>
      <c r="I101" s="137"/>
      <c r="J101" s="138">
        <f t="shared" si="0"/>
        <v>0</v>
      </c>
      <c r="K101" s="134" t="s">
        <v>296</v>
      </c>
      <c r="L101" s="33"/>
      <c r="M101" s="139" t="s">
        <v>19</v>
      </c>
      <c r="N101" s="140" t="s">
        <v>45</v>
      </c>
      <c r="P101" s="141">
        <f t="shared" si="1"/>
        <v>0</v>
      </c>
      <c r="Q101" s="141">
        <v>0</v>
      </c>
      <c r="R101" s="141">
        <f t="shared" si="2"/>
        <v>0</v>
      </c>
      <c r="S101" s="141">
        <v>0</v>
      </c>
      <c r="T101" s="142">
        <f t="shared" si="3"/>
        <v>0</v>
      </c>
      <c r="AR101" s="143" t="s">
        <v>2190</v>
      </c>
      <c r="AT101" s="143" t="s">
        <v>212</v>
      </c>
      <c r="AU101" s="143" t="s">
        <v>83</v>
      </c>
      <c r="AY101" s="18" t="s">
        <v>210</v>
      </c>
      <c r="BE101" s="144">
        <f t="shared" si="4"/>
        <v>0</v>
      </c>
      <c r="BF101" s="144">
        <f t="shared" si="5"/>
        <v>0</v>
      </c>
      <c r="BG101" s="144">
        <f t="shared" si="6"/>
        <v>0</v>
      </c>
      <c r="BH101" s="144">
        <f t="shared" si="7"/>
        <v>0</v>
      </c>
      <c r="BI101" s="144">
        <f t="shared" si="8"/>
        <v>0</v>
      </c>
      <c r="BJ101" s="18" t="s">
        <v>81</v>
      </c>
      <c r="BK101" s="144">
        <f t="shared" si="9"/>
        <v>0</v>
      </c>
      <c r="BL101" s="18" t="s">
        <v>2190</v>
      </c>
      <c r="BM101" s="143" t="s">
        <v>2216</v>
      </c>
    </row>
    <row r="102" spans="2:65" s="1" customFormat="1" ht="16.5" customHeight="1">
      <c r="B102" s="33"/>
      <c r="C102" s="132" t="s">
        <v>299</v>
      </c>
      <c r="D102" s="132" t="s">
        <v>212</v>
      </c>
      <c r="E102" s="133" t="s">
        <v>2217</v>
      </c>
      <c r="F102" s="134" t="s">
        <v>2218</v>
      </c>
      <c r="G102" s="135" t="s">
        <v>295</v>
      </c>
      <c r="H102" s="136">
        <v>1</v>
      </c>
      <c r="I102" s="137"/>
      <c r="J102" s="138">
        <f t="shared" si="0"/>
        <v>0</v>
      </c>
      <c r="K102" s="134" t="s">
        <v>296</v>
      </c>
      <c r="L102" s="33"/>
      <c r="M102" s="139" t="s">
        <v>19</v>
      </c>
      <c r="N102" s="140" t="s">
        <v>45</v>
      </c>
      <c r="P102" s="141">
        <f t="shared" si="1"/>
        <v>0</v>
      </c>
      <c r="Q102" s="141">
        <v>0</v>
      </c>
      <c r="R102" s="141">
        <f t="shared" si="2"/>
        <v>0</v>
      </c>
      <c r="S102" s="141">
        <v>0</v>
      </c>
      <c r="T102" s="142">
        <f t="shared" si="3"/>
        <v>0</v>
      </c>
      <c r="AR102" s="143" t="s">
        <v>2190</v>
      </c>
      <c r="AT102" s="143" t="s">
        <v>212</v>
      </c>
      <c r="AU102" s="143" t="s">
        <v>83</v>
      </c>
      <c r="AY102" s="18" t="s">
        <v>210</v>
      </c>
      <c r="BE102" s="144">
        <f t="shared" si="4"/>
        <v>0</v>
      </c>
      <c r="BF102" s="144">
        <f t="shared" si="5"/>
        <v>0</v>
      </c>
      <c r="BG102" s="144">
        <f t="shared" si="6"/>
        <v>0</v>
      </c>
      <c r="BH102" s="144">
        <f t="shared" si="7"/>
        <v>0</v>
      </c>
      <c r="BI102" s="144">
        <f t="shared" si="8"/>
        <v>0</v>
      </c>
      <c r="BJ102" s="18" t="s">
        <v>81</v>
      </c>
      <c r="BK102" s="144">
        <f t="shared" si="9"/>
        <v>0</v>
      </c>
      <c r="BL102" s="18" t="s">
        <v>2190</v>
      </c>
      <c r="BM102" s="143" t="s">
        <v>2219</v>
      </c>
    </row>
    <row r="103" spans="2:65" s="1" customFormat="1" ht="16.5" customHeight="1">
      <c r="B103" s="33"/>
      <c r="C103" s="132" t="s">
        <v>307</v>
      </c>
      <c r="D103" s="132" t="s">
        <v>212</v>
      </c>
      <c r="E103" s="133" t="s">
        <v>2220</v>
      </c>
      <c r="F103" s="134" t="s">
        <v>2221</v>
      </c>
      <c r="G103" s="135" t="s">
        <v>295</v>
      </c>
      <c r="H103" s="136">
        <v>1</v>
      </c>
      <c r="I103" s="137"/>
      <c r="J103" s="138">
        <f t="shared" si="0"/>
        <v>0</v>
      </c>
      <c r="K103" s="134" t="s">
        <v>296</v>
      </c>
      <c r="L103" s="33"/>
      <c r="M103" s="139" t="s">
        <v>19</v>
      </c>
      <c r="N103" s="140" t="s">
        <v>45</v>
      </c>
      <c r="P103" s="141">
        <f t="shared" si="1"/>
        <v>0</v>
      </c>
      <c r="Q103" s="141">
        <v>0</v>
      </c>
      <c r="R103" s="141">
        <f t="shared" si="2"/>
        <v>0</v>
      </c>
      <c r="S103" s="141">
        <v>0</v>
      </c>
      <c r="T103" s="142">
        <f t="shared" si="3"/>
        <v>0</v>
      </c>
      <c r="AR103" s="143" t="s">
        <v>2190</v>
      </c>
      <c r="AT103" s="143" t="s">
        <v>212</v>
      </c>
      <c r="AU103" s="143" t="s">
        <v>83</v>
      </c>
      <c r="AY103" s="18" t="s">
        <v>210</v>
      </c>
      <c r="BE103" s="144">
        <f t="shared" si="4"/>
        <v>0</v>
      </c>
      <c r="BF103" s="144">
        <f t="shared" si="5"/>
        <v>0</v>
      </c>
      <c r="BG103" s="144">
        <f t="shared" si="6"/>
        <v>0</v>
      </c>
      <c r="BH103" s="144">
        <f t="shared" si="7"/>
        <v>0</v>
      </c>
      <c r="BI103" s="144">
        <f t="shared" si="8"/>
        <v>0</v>
      </c>
      <c r="BJ103" s="18" t="s">
        <v>81</v>
      </c>
      <c r="BK103" s="144">
        <f t="shared" si="9"/>
        <v>0</v>
      </c>
      <c r="BL103" s="18" t="s">
        <v>2190</v>
      </c>
      <c r="BM103" s="143" t="s">
        <v>2222</v>
      </c>
    </row>
    <row r="104" spans="2:65" s="1" customFormat="1" ht="16.5" customHeight="1">
      <c r="B104" s="33"/>
      <c r="C104" s="132" t="s">
        <v>314</v>
      </c>
      <c r="D104" s="132" t="s">
        <v>212</v>
      </c>
      <c r="E104" s="133" t="s">
        <v>2223</v>
      </c>
      <c r="F104" s="134" t="s">
        <v>2224</v>
      </c>
      <c r="G104" s="135" t="s">
        <v>295</v>
      </c>
      <c r="H104" s="136">
        <v>1</v>
      </c>
      <c r="I104" s="137"/>
      <c r="J104" s="138">
        <f t="shared" si="0"/>
        <v>0</v>
      </c>
      <c r="K104" s="134" t="s">
        <v>296</v>
      </c>
      <c r="L104" s="33"/>
      <c r="M104" s="139" t="s">
        <v>19</v>
      </c>
      <c r="N104" s="140" t="s">
        <v>45</v>
      </c>
      <c r="P104" s="141">
        <f t="shared" si="1"/>
        <v>0</v>
      </c>
      <c r="Q104" s="141">
        <v>0</v>
      </c>
      <c r="R104" s="141">
        <f t="shared" si="2"/>
        <v>0</v>
      </c>
      <c r="S104" s="141">
        <v>0</v>
      </c>
      <c r="T104" s="142">
        <f t="shared" si="3"/>
        <v>0</v>
      </c>
      <c r="AR104" s="143" t="s">
        <v>2190</v>
      </c>
      <c r="AT104" s="143" t="s">
        <v>212</v>
      </c>
      <c r="AU104" s="143" t="s">
        <v>83</v>
      </c>
      <c r="AY104" s="18" t="s">
        <v>210</v>
      </c>
      <c r="BE104" s="144">
        <f t="shared" si="4"/>
        <v>0</v>
      </c>
      <c r="BF104" s="144">
        <f t="shared" si="5"/>
        <v>0</v>
      </c>
      <c r="BG104" s="144">
        <f t="shared" si="6"/>
        <v>0</v>
      </c>
      <c r="BH104" s="144">
        <f t="shared" si="7"/>
        <v>0</v>
      </c>
      <c r="BI104" s="144">
        <f t="shared" si="8"/>
        <v>0</v>
      </c>
      <c r="BJ104" s="18" t="s">
        <v>81</v>
      </c>
      <c r="BK104" s="144">
        <f t="shared" si="9"/>
        <v>0</v>
      </c>
      <c r="BL104" s="18" t="s">
        <v>2190</v>
      </c>
      <c r="BM104" s="143" t="s">
        <v>2225</v>
      </c>
    </row>
    <row r="105" spans="2:65" s="1" customFormat="1" ht="16.5" customHeight="1">
      <c r="B105" s="33"/>
      <c r="C105" s="132" t="s">
        <v>332</v>
      </c>
      <c r="D105" s="132" t="s">
        <v>212</v>
      </c>
      <c r="E105" s="133" t="s">
        <v>2226</v>
      </c>
      <c r="F105" s="134" t="s">
        <v>2227</v>
      </c>
      <c r="G105" s="135" t="s">
        <v>295</v>
      </c>
      <c r="H105" s="136">
        <v>1</v>
      </c>
      <c r="I105" s="137"/>
      <c r="J105" s="138">
        <f t="shared" si="0"/>
        <v>0</v>
      </c>
      <c r="K105" s="134" t="s">
        <v>296</v>
      </c>
      <c r="L105" s="33"/>
      <c r="M105" s="139" t="s">
        <v>19</v>
      </c>
      <c r="N105" s="140" t="s">
        <v>45</v>
      </c>
      <c r="P105" s="141">
        <f t="shared" si="1"/>
        <v>0</v>
      </c>
      <c r="Q105" s="141">
        <v>0</v>
      </c>
      <c r="R105" s="141">
        <f t="shared" si="2"/>
        <v>0</v>
      </c>
      <c r="S105" s="141">
        <v>0</v>
      </c>
      <c r="T105" s="142">
        <f t="shared" si="3"/>
        <v>0</v>
      </c>
      <c r="AR105" s="143" t="s">
        <v>2190</v>
      </c>
      <c r="AT105" s="143" t="s">
        <v>212</v>
      </c>
      <c r="AU105" s="143" t="s">
        <v>83</v>
      </c>
      <c r="AY105" s="18" t="s">
        <v>210</v>
      </c>
      <c r="BE105" s="144">
        <f t="shared" si="4"/>
        <v>0</v>
      </c>
      <c r="BF105" s="144">
        <f t="shared" si="5"/>
        <v>0</v>
      </c>
      <c r="BG105" s="144">
        <f t="shared" si="6"/>
        <v>0</v>
      </c>
      <c r="BH105" s="144">
        <f t="shared" si="7"/>
        <v>0</v>
      </c>
      <c r="BI105" s="144">
        <f t="shared" si="8"/>
        <v>0</v>
      </c>
      <c r="BJ105" s="18" t="s">
        <v>81</v>
      </c>
      <c r="BK105" s="144">
        <f t="shared" si="9"/>
        <v>0</v>
      </c>
      <c r="BL105" s="18" t="s">
        <v>2190</v>
      </c>
      <c r="BM105" s="143" t="s">
        <v>2228</v>
      </c>
    </row>
    <row r="106" spans="2:65" s="1" customFormat="1" ht="16.5" customHeight="1">
      <c r="B106" s="33"/>
      <c r="C106" s="132" t="s">
        <v>349</v>
      </c>
      <c r="D106" s="132" t="s">
        <v>212</v>
      </c>
      <c r="E106" s="133" t="s">
        <v>2229</v>
      </c>
      <c r="F106" s="134" t="s">
        <v>2230</v>
      </c>
      <c r="G106" s="135" t="s">
        <v>295</v>
      </c>
      <c r="H106" s="136">
        <v>1</v>
      </c>
      <c r="I106" s="137"/>
      <c r="J106" s="138">
        <f t="shared" si="0"/>
        <v>0</v>
      </c>
      <c r="K106" s="134" t="s">
        <v>296</v>
      </c>
      <c r="L106" s="33"/>
      <c r="M106" s="139" t="s">
        <v>19</v>
      </c>
      <c r="N106" s="140" t="s">
        <v>45</v>
      </c>
      <c r="P106" s="141">
        <f t="shared" si="1"/>
        <v>0</v>
      </c>
      <c r="Q106" s="141">
        <v>0</v>
      </c>
      <c r="R106" s="141">
        <f t="shared" si="2"/>
        <v>0</v>
      </c>
      <c r="S106" s="141">
        <v>0</v>
      </c>
      <c r="T106" s="142">
        <f t="shared" si="3"/>
        <v>0</v>
      </c>
      <c r="AR106" s="143" t="s">
        <v>2190</v>
      </c>
      <c r="AT106" s="143" t="s">
        <v>212</v>
      </c>
      <c r="AU106" s="143" t="s">
        <v>83</v>
      </c>
      <c r="AY106" s="18" t="s">
        <v>210</v>
      </c>
      <c r="BE106" s="144">
        <f t="shared" si="4"/>
        <v>0</v>
      </c>
      <c r="BF106" s="144">
        <f t="shared" si="5"/>
        <v>0</v>
      </c>
      <c r="BG106" s="144">
        <f t="shared" si="6"/>
        <v>0</v>
      </c>
      <c r="BH106" s="144">
        <f t="shared" si="7"/>
        <v>0</v>
      </c>
      <c r="BI106" s="144">
        <f t="shared" si="8"/>
        <v>0</v>
      </c>
      <c r="BJ106" s="18" t="s">
        <v>81</v>
      </c>
      <c r="BK106" s="144">
        <f t="shared" si="9"/>
        <v>0</v>
      </c>
      <c r="BL106" s="18" t="s">
        <v>2190</v>
      </c>
      <c r="BM106" s="143" t="s">
        <v>2231</v>
      </c>
    </row>
    <row r="107" spans="2:65" s="1" customFormat="1" ht="16.5" customHeight="1">
      <c r="B107" s="33"/>
      <c r="C107" s="132" t="s">
        <v>8</v>
      </c>
      <c r="D107" s="132" t="s">
        <v>212</v>
      </c>
      <c r="E107" s="133" t="s">
        <v>2232</v>
      </c>
      <c r="F107" s="134" t="s">
        <v>2233</v>
      </c>
      <c r="G107" s="135" t="s">
        <v>295</v>
      </c>
      <c r="H107" s="136">
        <v>1</v>
      </c>
      <c r="I107" s="137"/>
      <c r="J107" s="138">
        <f t="shared" si="0"/>
        <v>0</v>
      </c>
      <c r="K107" s="134" t="s">
        <v>296</v>
      </c>
      <c r="L107" s="33"/>
      <c r="M107" s="139" t="s">
        <v>19</v>
      </c>
      <c r="N107" s="140" t="s">
        <v>45</v>
      </c>
      <c r="P107" s="141">
        <f t="shared" si="1"/>
        <v>0</v>
      </c>
      <c r="Q107" s="141">
        <v>0</v>
      </c>
      <c r="R107" s="141">
        <f t="shared" si="2"/>
        <v>0</v>
      </c>
      <c r="S107" s="141">
        <v>0</v>
      </c>
      <c r="T107" s="142">
        <f t="shared" si="3"/>
        <v>0</v>
      </c>
      <c r="AR107" s="143" t="s">
        <v>2190</v>
      </c>
      <c r="AT107" s="143" t="s">
        <v>212</v>
      </c>
      <c r="AU107" s="143" t="s">
        <v>83</v>
      </c>
      <c r="AY107" s="18" t="s">
        <v>210</v>
      </c>
      <c r="BE107" s="144">
        <f t="shared" si="4"/>
        <v>0</v>
      </c>
      <c r="BF107" s="144">
        <f t="shared" si="5"/>
        <v>0</v>
      </c>
      <c r="BG107" s="144">
        <f t="shared" si="6"/>
        <v>0</v>
      </c>
      <c r="BH107" s="144">
        <f t="shared" si="7"/>
        <v>0</v>
      </c>
      <c r="BI107" s="144">
        <f t="shared" si="8"/>
        <v>0</v>
      </c>
      <c r="BJ107" s="18" t="s">
        <v>81</v>
      </c>
      <c r="BK107" s="144">
        <f t="shared" si="9"/>
        <v>0</v>
      </c>
      <c r="BL107" s="18" t="s">
        <v>2190</v>
      </c>
      <c r="BM107" s="143" t="s">
        <v>2234</v>
      </c>
    </row>
    <row r="108" spans="2:65" s="1" customFormat="1" ht="16.5" customHeight="1">
      <c r="B108" s="33"/>
      <c r="C108" s="132" t="s">
        <v>368</v>
      </c>
      <c r="D108" s="132" t="s">
        <v>212</v>
      </c>
      <c r="E108" s="133" t="s">
        <v>2235</v>
      </c>
      <c r="F108" s="134" t="s">
        <v>2236</v>
      </c>
      <c r="G108" s="135" t="s">
        <v>295</v>
      </c>
      <c r="H108" s="136">
        <v>1</v>
      </c>
      <c r="I108" s="137"/>
      <c r="J108" s="138">
        <f t="shared" si="0"/>
        <v>0</v>
      </c>
      <c r="K108" s="134" t="s">
        <v>296</v>
      </c>
      <c r="L108" s="33"/>
      <c r="M108" s="139" t="s">
        <v>19</v>
      </c>
      <c r="N108" s="140" t="s">
        <v>45</v>
      </c>
      <c r="P108" s="141">
        <f t="shared" si="1"/>
        <v>0</v>
      </c>
      <c r="Q108" s="141">
        <v>0</v>
      </c>
      <c r="R108" s="141">
        <f t="shared" si="2"/>
        <v>0</v>
      </c>
      <c r="S108" s="141">
        <v>0</v>
      </c>
      <c r="T108" s="142">
        <f t="shared" si="3"/>
        <v>0</v>
      </c>
      <c r="AR108" s="143" t="s">
        <v>2190</v>
      </c>
      <c r="AT108" s="143" t="s">
        <v>212</v>
      </c>
      <c r="AU108" s="143" t="s">
        <v>83</v>
      </c>
      <c r="AY108" s="18" t="s">
        <v>210</v>
      </c>
      <c r="BE108" s="144">
        <f t="shared" si="4"/>
        <v>0</v>
      </c>
      <c r="BF108" s="144">
        <f t="shared" si="5"/>
        <v>0</v>
      </c>
      <c r="BG108" s="144">
        <f t="shared" si="6"/>
        <v>0</v>
      </c>
      <c r="BH108" s="144">
        <f t="shared" si="7"/>
        <v>0</v>
      </c>
      <c r="BI108" s="144">
        <f t="shared" si="8"/>
        <v>0</v>
      </c>
      <c r="BJ108" s="18" t="s">
        <v>81</v>
      </c>
      <c r="BK108" s="144">
        <f t="shared" si="9"/>
        <v>0</v>
      </c>
      <c r="BL108" s="18" t="s">
        <v>2190</v>
      </c>
      <c r="BM108" s="143" t="s">
        <v>2237</v>
      </c>
    </row>
    <row r="109" spans="2:65" s="1" customFormat="1" ht="16.5" customHeight="1">
      <c r="B109" s="33"/>
      <c r="C109" s="132" t="s">
        <v>374</v>
      </c>
      <c r="D109" s="132" t="s">
        <v>212</v>
      </c>
      <c r="E109" s="133" t="s">
        <v>2238</v>
      </c>
      <c r="F109" s="134" t="s">
        <v>2239</v>
      </c>
      <c r="G109" s="135" t="s">
        <v>295</v>
      </c>
      <c r="H109" s="136">
        <v>1</v>
      </c>
      <c r="I109" s="137"/>
      <c r="J109" s="138">
        <f t="shared" si="0"/>
        <v>0</v>
      </c>
      <c r="K109" s="134" t="s">
        <v>296</v>
      </c>
      <c r="L109" s="33"/>
      <c r="M109" s="139" t="s">
        <v>19</v>
      </c>
      <c r="N109" s="140" t="s">
        <v>45</v>
      </c>
      <c r="P109" s="141">
        <f t="shared" si="1"/>
        <v>0</v>
      </c>
      <c r="Q109" s="141">
        <v>0</v>
      </c>
      <c r="R109" s="141">
        <f t="shared" si="2"/>
        <v>0</v>
      </c>
      <c r="S109" s="141">
        <v>0</v>
      </c>
      <c r="T109" s="142">
        <f t="shared" si="3"/>
        <v>0</v>
      </c>
      <c r="AR109" s="143" t="s">
        <v>2190</v>
      </c>
      <c r="AT109" s="143" t="s">
        <v>212</v>
      </c>
      <c r="AU109" s="143" t="s">
        <v>83</v>
      </c>
      <c r="AY109" s="18" t="s">
        <v>210</v>
      </c>
      <c r="BE109" s="144">
        <f t="shared" si="4"/>
        <v>0</v>
      </c>
      <c r="BF109" s="144">
        <f t="shared" si="5"/>
        <v>0</v>
      </c>
      <c r="BG109" s="144">
        <f t="shared" si="6"/>
        <v>0</v>
      </c>
      <c r="BH109" s="144">
        <f t="shared" si="7"/>
        <v>0</v>
      </c>
      <c r="BI109" s="144">
        <f t="shared" si="8"/>
        <v>0</v>
      </c>
      <c r="BJ109" s="18" t="s">
        <v>81</v>
      </c>
      <c r="BK109" s="144">
        <f t="shared" si="9"/>
        <v>0</v>
      </c>
      <c r="BL109" s="18" t="s">
        <v>2190</v>
      </c>
      <c r="BM109" s="143" t="s">
        <v>2240</v>
      </c>
    </row>
    <row r="110" spans="2:63" s="11" customFormat="1" ht="22.9" customHeight="1">
      <c r="B110" s="120"/>
      <c r="D110" s="121" t="s">
        <v>73</v>
      </c>
      <c r="E110" s="130" t="s">
        <v>2241</v>
      </c>
      <c r="F110" s="130" t="s">
        <v>2242</v>
      </c>
      <c r="I110" s="123"/>
      <c r="J110" s="131">
        <f>BK110</f>
        <v>0</v>
      </c>
      <c r="L110" s="120"/>
      <c r="M110" s="125"/>
      <c r="P110" s="126">
        <f>SUM(P111:P114)</f>
        <v>0</v>
      </c>
      <c r="R110" s="126">
        <f>SUM(R111:R114)</f>
        <v>0</v>
      </c>
      <c r="T110" s="127">
        <f>SUM(T111:T114)</f>
        <v>0</v>
      </c>
      <c r="AR110" s="121" t="s">
        <v>267</v>
      </c>
      <c r="AT110" s="128" t="s">
        <v>73</v>
      </c>
      <c r="AU110" s="128" t="s">
        <v>81</v>
      </c>
      <c r="AY110" s="121" t="s">
        <v>210</v>
      </c>
      <c r="BK110" s="129">
        <f>SUM(BK111:BK114)</f>
        <v>0</v>
      </c>
    </row>
    <row r="111" spans="2:65" s="1" customFormat="1" ht="16.5" customHeight="1">
      <c r="B111" s="33"/>
      <c r="C111" s="132" t="s">
        <v>386</v>
      </c>
      <c r="D111" s="132" t="s">
        <v>212</v>
      </c>
      <c r="E111" s="133" t="s">
        <v>2243</v>
      </c>
      <c r="F111" s="134" t="s">
        <v>2242</v>
      </c>
      <c r="G111" s="135" t="s">
        <v>2244</v>
      </c>
      <c r="H111" s="136">
        <v>1</v>
      </c>
      <c r="I111" s="137"/>
      <c r="J111" s="138">
        <f>ROUND(I111*H111,2)</f>
        <v>0</v>
      </c>
      <c r="K111" s="134" t="s">
        <v>389</v>
      </c>
      <c r="L111" s="33"/>
      <c r="M111" s="139" t="s">
        <v>19</v>
      </c>
      <c r="N111" s="140" t="s">
        <v>45</v>
      </c>
      <c r="P111" s="141">
        <f>O111*H111</f>
        <v>0</v>
      </c>
      <c r="Q111" s="141">
        <v>0</v>
      </c>
      <c r="R111" s="141">
        <f>Q111*H111</f>
        <v>0</v>
      </c>
      <c r="S111" s="141">
        <v>0</v>
      </c>
      <c r="T111" s="142">
        <f>S111*H111</f>
        <v>0</v>
      </c>
      <c r="AR111" s="143" t="s">
        <v>2190</v>
      </c>
      <c r="AT111" s="143" t="s">
        <v>212</v>
      </c>
      <c r="AU111" s="143" t="s">
        <v>83</v>
      </c>
      <c r="AY111" s="18" t="s">
        <v>210</v>
      </c>
      <c r="BE111" s="144">
        <f>IF(N111="základní",J111,0)</f>
        <v>0</v>
      </c>
      <c r="BF111" s="144">
        <f>IF(N111="snížená",J111,0)</f>
        <v>0</v>
      </c>
      <c r="BG111" s="144">
        <f>IF(N111="zákl. přenesená",J111,0)</f>
        <v>0</v>
      </c>
      <c r="BH111" s="144">
        <f>IF(N111="sníž. přenesená",J111,0)</f>
        <v>0</v>
      </c>
      <c r="BI111" s="144">
        <f>IF(N111="nulová",J111,0)</f>
        <v>0</v>
      </c>
      <c r="BJ111" s="18" t="s">
        <v>81</v>
      </c>
      <c r="BK111" s="144">
        <f>ROUND(I111*H111,2)</f>
        <v>0</v>
      </c>
      <c r="BL111" s="18" t="s">
        <v>2190</v>
      </c>
      <c r="BM111" s="143" t="s">
        <v>2245</v>
      </c>
    </row>
    <row r="112" spans="2:47" s="1" customFormat="1" ht="11.25">
      <c r="B112" s="33"/>
      <c r="D112" s="145" t="s">
        <v>219</v>
      </c>
      <c r="F112" s="146" t="s">
        <v>2246</v>
      </c>
      <c r="I112" s="147"/>
      <c r="L112" s="33"/>
      <c r="M112" s="148"/>
      <c r="T112" s="54"/>
      <c r="AT112" s="18" t="s">
        <v>219</v>
      </c>
      <c r="AU112" s="18" t="s">
        <v>83</v>
      </c>
    </row>
    <row r="113" spans="2:65" s="1" customFormat="1" ht="16.5" customHeight="1">
      <c r="B113" s="33"/>
      <c r="C113" s="132" t="s">
        <v>399</v>
      </c>
      <c r="D113" s="132" t="s">
        <v>212</v>
      </c>
      <c r="E113" s="133" t="s">
        <v>2247</v>
      </c>
      <c r="F113" s="134" t="s">
        <v>2248</v>
      </c>
      <c r="G113" s="135" t="s">
        <v>2244</v>
      </c>
      <c r="H113" s="136">
        <v>1</v>
      </c>
      <c r="I113" s="137"/>
      <c r="J113" s="138">
        <f>ROUND(I113*H113,2)</f>
        <v>0</v>
      </c>
      <c r="K113" s="134" t="s">
        <v>389</v>
      </c>
      <c r="L113" s="33"/>
      <c r="M113" s="139" t="s">
        <v>19</v>
      </c>
      <c r="N113" s="140" t="s">
        <v>45</v>
      </c>
      <c r="P113" s="141">
        <f>O113*H113</f>
        <v>0</v>
      </c>
      <c r="Q113" s="141">
        <v>0</v>
      </c>
      <c r="R113" s="141">
        <f>Q113*H113</f>
        <v>0</v>
      </c>
      <c r="S113" s="141">
        <v>0</v>
      </c>
      <c r="T113" s="142">
        <f>S113*H113</f>
        <v>0</v>
      </c>
      <c r="AR113" s="143" t="s">
        <v>2190</v>
      </c>
      <c r="AT113" s="143" t="s">
        <v>212</v>
      </c>
      <c r="AU113" s="143" t="s">
        <v>83</v>
      </c>
      <c r="AY113" s="18" t="s">
        <v>210</v>
      </c>
      <c r="BE113" s="144">
        <f>IF(N113="základní",J113,0)</f>
        <v>0</v>
      </c>
      <c r="BF113" s="144">
        <f>IF(N113="snížená",J113,0)</f>
        <v>0</v>
      </c>
      <c r="BG113" s="144">
        <f>IF(N113="zákl. přenesená",J113,0)</f>
        <v>0</v>
      </c>
      <c r="BH113" s="144">
        <f>IF(N113="sníž. přenesená",J113,0)</f>
        <v>0</v>
      </c>
      <c r="BI113" s="144">
        <f>IF(N113="nulová",J113,0)</f>
        <v>0</v>
      </c>
      <c r="BJ113" s="18" t="s">
        <v>81</v>
      </c>
      <c r="BK113" s="144">
        <f>ROUND(I113*H113,2)</f>
        <v>0</v>
      </c>
      <c r="BL113" s="18" t="s">
        <v>2190</v>
      </c>
      <c r="BM113" s="143" t="s">
        <v>2249</v>
      </c>
    </row>
    <row r="114" spans="2:47" s="1" customFormat="1" ht="11.25">
      <c r="B114" s="33"/>
      <c r="D114" s="145" t="s">
        <v>219</v>
      </c>
      <c r="F114" s="146" t="s">
        <v>2250</v>
      </c>
      <c r="I114" s="147"/>
      <c r="L114" s="33"/>
      <c r="M114" s="148"/>
      <c r="T114" s="54"/>
      <c r="AT114" s="18" t="s">
        <v>219</v>
      </c>
      <c r="AU114" s="18" t="s">
        <v>83</v>
      </c>
    </row>
    <row r="115" spans="2:63" s="11" customFormat="1" ht="22.9" customHeight="1">
      <c r="B115" s="120"/>
      <c r="D115" s="121" t="s">
        <v>73</v>
      </c>
      <c r="E115" s="130" t="s">
        <v>2251</v>
      </c>
      <c r="F115" s="130" t="s">
        <v>2252</v>
      </c>
      <c r="I115" s="123"/>
      <c r="J115" s="131">
        <f>BK115</f>
        <v>0</v>
      </c>
      <c r="L115" s="120"/>
      <c r="M115" s="125"/>
      <c r="P115" s="126">
        <f>SUM(P116:P118)</f>
        <v>0</v>
      </c>
      <c r="R115" s="126">
        <f>SUM(R116:R118)</f>
        <v>0</v>
      </c>
      <c r="T115" s="127">
        <f>SUM(T116:T118)</f>
        <v>0</v>
      </c>
      <c r="AR115" s="121" t="s">
        <v>267</v>
      </c>
      <c r="AT115" s="128" t="s">
        <v>73</v>
      </c>
      <c r="AU115" s="128" t="s">
        <v>81</v>
      </c>
      <c r="AY115" s="121" t="s">
        <v>210</v>
      </c>
      <c r="BK115" s="129">
        <f>SUM(BK116:BK118)</f>
        <v>0</v>
      </c>
    </row>
    <row r="116" spans="2:65" s="1" customFormat="1" ht="16.5" customHeight="1">
      <c r="B116" s="33"/>
      <c r="C116" s="132" t="s">
        <v>406</v>
      </c>
      <c r="D116" s="132" t="s">
        <v>212</v>
      </c>
      <c r="E116" s="133" t="s">
        <v>2253</v>
      </c>
      <c r="F116" s="134" t="s">
        <v>2254</v>
      </c>
      <c r="G116" s="135" t="s">
        <v>2244</v>
      </c>
      <c r="H116" s="136">
        <v>1</v>
      </c>
      <c r="I116" s="137"/>
      <c r="J116" s="138">
        <f>ROUND(I116*H116,2)</f>
        <v>0</v>
      </c>
      <c r="K116" s="134" t="s">
        <v>389</v>
      </c>
      <c r="L116" s="33"/>
      <c r="M116" s="139" t="s">
        <v>19</v>
      </c>
      <c r="N116" s="140" t="s">
        <v>45</v>
      </c>
      <c r="P116" s="141">
        <f>O116*H116</f>
        <v>0</v>
      </c>
      <c r="Q116" s="141">
        <v>0</v>
      </c>
      <c r="R116" s="141">
        <f>Q116*H116</f>
        <v>0</v>
      </c>
      <c r="S116" s="141">
        <v>0</v>
      </c>
      <c r="T116" s="142">
        <f>S116*H116</f>
        <v>0</v>
      </c>
      <c r="AR116" s="143" t="s">
        <v>2190</v>
      </c>
      <c r="AT116" s="143" t="s">
        <v>212</v>
      </c>
      <c r="AU116" s="143" t="s">
        <v>83</v>
      </c>
      <c r="AY116" s="18" t="s">
        <v>210</v>
      </c>
      <c r="BE116" s="144">
        <f>IF(N116="základní",J116,0)</f>
        <v>0</v>
      </c>
      <c r="BF116" s="144">
        <f>IF(N116="snížená",J116,0)</f>
        <v>0</v>
      </c>
      <c r="BG116" s="144">
        <f>IF(N116="zákl. přenesená",J116,0)</f>
        <v>0</v>
      </c>
      <c r="BH116" s="144">
        <f>IF(N116="sníž. přenesená",J116,0)</f>
        <v>0</v>
      </c>
      <c r="BI116" s="144">
        <f>IF(N116="nulová",J116,0)</f>
        <v>0</v>
      </c>
      <c r="BJ116" s="18" t="s">
        <v>81</v>
      </c>
      <c r="BK116" s="144">
        <f>ROUND(I116*H116,2)</f>
        <v>0</v>
      </c>
      <c r="BL116" s="18" t="s">
        <v>2190</v>
      </c>
      <c r="BM116" s="143" t="s">
        <v>2255</v>
      </c>
    </row>
    <row r="117" spans="2:47" s="1" customFormat="1" ht="11.25">
      <c r="B117" s="33"/>
      <c r="D117" s="145" t="s">
        <v>219</v>
      </c>
      <c r="F117" s="146" t="s">
        <v>2256</v>
      </c>
      <c r="I117" s="147"/>
      <c r="L117" s="33"/>
      <c r="M117" s="148"/>
      <c r="T117" s="54"/>
      <c r="AT117" s="18" t="s">
        <v>219</v>
      </c>
      <c r="AU117" s="18" t="s">
        <v>83</v>
      </c>
    </row>
    <row r="118" spans="2:65" s="1" customFormat="1" ht="16.5" customHeight="1">
      <c r="B118" s="33"/>
      <c r="C118" s="132" t="s">
        <v>7</v>
      </c>
      <c r="D118" s="132" t="s">
        <v>212</v>
      </c>
      <c r="E118" s="133" t="s">
        <v>2257</v>
      </c>
      <c r="F118" s="134" t="s">
        <v>2258</v>
      </c>
      <c r="G118" s="135" t="s">
        <v>2244</v>
      </c>
      <c r="H118" s="136">
        <v>1</v>
      </c>
      <c r="I118" s="137"/>
      <c r="J118" s="138">
        <f>ROUND(I118*H118,2)</f>
        <v>0</v>
      </c>
      <c r="K118" s="134" t="s">
        <v>296</v>
      </c>
      <c r="L118" s="33"/>
      <c r="M118" s="189" t="s">
        <v>19</v>
      </c>
      <c r="N118" s="190" t="s">
        <v>45</v>
      </c>
      <c r="O118" s="191"/>
      <c r="P118" s="192">
        <f>O118*H118</f>
        <v>0</v>
      </c>
      <c r="Q118" s="192">
        <v>0</v>
      </c>
      <c r="R118" s="192">
        <f>Q118*H118</f>
        <v>0</v>
      </c>
      <c r="S118" s="192">
        <v>0</v>
      </c>
      <c r="T118" s="193">
        <f>S118*H118</f>
        <v>0</v>
      </c>
      <c r="AR118" s="143" t="s">
        <v>2190</v>
      </c>
      <c r="AT118" s="143" t="s">
        <v>212</v>
      </c>
      <c r="AU118" s="143" t="s">
        <v>83</v>
      </c>
      <c r="AY118" s="18" t="s">
        <v>210</v>
      </c>
      <c r="BE118" s="144">
        <f>IF(N118="základní",J118,0)</f>
        <v>0</v>
      </c>
      <c r="BF118" s="144">
        <f>IF(N118="snížená",J118,0)</f>
        <v>0</v>
      </c>
      <c r="BG118" s="144">
        <f>IF(N118="zákl. přenesená",J118,0)</f>
        <v>0</v>
      </c>
      <c r="BH118" s="144">
        <f>IF(N118="sníž. přenesená",J118,0)</f>
        <v>0</v>
      </c>
      <c r="BI118" s="144">
        <f>IF(N118="nulová",J118,0)</f>
        <v>0</v>
      </c>
      <c r="BJ118" s="18" t="s">
        <v>81</v>
      </c>
      <c r="BK118" s="144">
        <f>ROUND(I118*H118,2)</f>
        <v>0</v>
      </c>
      <c r="BL118" s="18" t="s">
        <v>2190</v>
      </c>
      <c r="BM118" s="143" t="s">
        <v>2259</v>
      </c>
    </row>
    <row r="119" spans="2:12" s="1" customFormat="1" ht="6.95" customHeight="1">
      <c r="B119" s="42"/>
      <c r="C119" s="43"/>
      <c r="D119" s="43"/>
      <c r="E119" s="43"/>
      <c r="F119" s="43"/>
      <c r="G119" s="43"/>
      <c r="H119" s="43"/>
      <c r="I119" s="43"/>
      <c r="J119" s="43"/>
      <c r="K119" s="43"/>
      <c r="L119" s="33"/>
    </row>
  </sheetData>
  <sheetProtection algorithmName="SHA-512" hashValue="FZIUV8UVR8wOcVTlB9UW9UAislt/+tBzOpWc/sS7AXEoQKVP0DPQX6DoY5rfPtApAry0wXU/gFKA6YIbaKHg1A==" saltValue="Okq8f8fSHwLyzd3H5K0EILXSpLBmkRNSM8SikV8ax/Z0xj5A8qhDoEEHFF61zZLo2Gb5psOCA+JCuZZ64HJPIg==" spinCount="100000" sheet="1" objects="1" scenarios="1" formatColumns="0" formatRows="0" autoFilter="0"/>
  <autoFilter ref="C88:K118"/>
  <mergeCells count="12">
    <mergeCell ref="E81:H81"/>
    <mergeCell ref="L2:V2"/>
    <mergeCell ref="E50:H50"/>
    <mergeCell ref="E52:H52"/>
    <mergeCell ref="E54:H54"/>
    <mergeCell ref="E77:H77"/>
    <mergeCell ref="E79:H79"/>
    <mergeCell ref="E7:H7"/>
    <mergeCell ref="E9:H9"/>
    <mergeCell ref="E11:H11"/>
    <mergeCell ref="E20:H20"/>
    <mergeCell ref="E29:H29"/>
  </mergeCells>
  <hyperlinks>
    <hyperlink ref="F93" r:id="rId1" display="https://podminky.urs.cz/item/CS_URS_2022_02/013254000"/>
    <hyperlink ref="F112" r:id="rId2" display="https://podminky.urs.cz/item/CS_URS_2022_02/030001000"/>
    <hyperlink ref="F114" r:id="rId3" display="https://podminky.urs.cz/item/CS_URS_2022_02/034503000"/>
    <hyperlink ref="F117" r:id="rId4" display="https://podminky.urs.cz/item/CS_URS_2022_02/091404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1182"/>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8"/>
      <c r="M2" s="288"/>
      <c r="N2" s="288"/>
      <c r="O2" s="288"/>
      <c r="P2" s="288"/>
      <c r="Q2" s="288"/>
      <c r="R2" s="288"/>
      <c r="S2" s="288"/>
      <c r="T2" s="288"/>
      <c r="U2" s="288"/>
      <c r="V2" s="288"/>
      <c r="AT2" s="18" t="s">
        <v>100</v>
      </c>
    </row>
    <row r="3" spans="2:46" ht="6.95" customHeight="1">
      <c r="B3" s="19"/>
      <c r="C3" s="20"/>
      <c r="D3" s="20"/>
      <c r="E3" s="20"/>
      <c r="F3" s="20"/>
      <c r="G3" s="20"/>
      <c r="H3" s="20"/>
      <c r="I3" s="20"/>
      <c r="J3" s="20"/>
      <c r="K3" s="20"/>
      <c r="L3" s="21"/>
      <c r="AT3" s="18" t="s">
        <v>83</v>
      </c>
    </row>
    <row r="4" spans="2:46" ht="24.95" customHeight="1">
      <c r="B4" s="21"/>
      <c r="D4" s="22" t="s">
        <v>166</v>
      </c>
      <c r="L4" s="21"/>
      <c r="M4" s="91" t="s">
        <v>10</v>
      </c>
      <c r="AT4" s="18" t="s">
        <v>4</v>
      </c>
    </row>
    <row r="5" spans="2:12" ht="6.95" customHeight="1">
      <c r="B5" s="21"/>
      <c r="L5" s="21"/>
    </row>
    <row r="6" spans="2:12" ht="12" customHeight="1">
      <c r="B6" s="21"/>
      <c r="D6" s="28" t="s">
        <v>16</v>
      </c>
      <c r="L6" s="21"/>
    </row>
    <row r="7" spans="2:12" ht="16.5" customHeight="1">
      <c r="B7" s="21"/>
      <c r="E7" s="326" t="str">
        <f>'Rekapitulace stavby'!K6</f>
        <v>Revitalizace Starého děkanství, Nymburk</v>
      </c>
      <c r="F7" s="327"/>
      <c r="G7" s="327"/>
      <c r="H7" s="327"/>
      <c r="L7" s="21"/>
    </row>
    <row r="8" spans="2:12" ht="12.75">
      <c r="B8" s="21"/>
      <c r="D8" s="28" t="s">
        <v>167</v>
      </c>
      <c r="L8" s="21"/>
    </row>
    <row r="9" spans="2:12" ht="16.5" customHeight="1">
      <c r="B9" s="21"/>
      <c r="E9" s="326" t="s">
        <v>2260</v>
      </c>
      <c r="F9" s="288"/>
      <c r="G9" s="288"/>
      <c r="H9" s="288"/>
      <c r="L9" s="21"/>
    </row>
    <row r="10" spans="2:12" ht="12" customHeight="1">
      <c r="B10" s="21"/>
      <c r="D10" s="28" t="s">
        <v>169</v>
      </c>
      <c r="L10" s="21"/>
    </row>
    <row r="11" spans="2:12" s="1" customFormat="1" ht="16.5" customHeight="1">
      <c r="B11" s="33"/>
      <c r="E11" s="322" t="s">
        <v>170</v>
      </c>
      <c r="F11" s="328"/>
      <c r="G11" s="328"/>
      <c r="H11" s="328"/>
      <c r="L11" s="33"/>
    </row>
    <row r="12" spans="2:12" s="1" customFormat="1" ht="12" customHeight="1">
      <c r="B12" s="33"/>
      <c r="D12" s="28" t="s">
        <v>171</v>
      </c>
      <c r="L12" s="33"/>
    </row>
    <row r="13" spans="2:12" s="1" customFormat="1" ht="16.5" customHeight="1">
      <c r="B13" s="33"/>
      <c r="E13" s="309" t="s">
        <v>172</v>
      </c>
      <c r="F13" s="328"/>
      <c r="G13" s="328"/>
      <c r="H13" s="328"/>
      <c r="L13" s="33"/>
    </row>
    <row r="14" spans="2:12" s="1" customFormat="1" ht="11.25">
      <c r="B14" s="33"/>
      <c r="L14" s="33"/>
    </row>
    <row r="15" spans="2:12" s="1" customFormat="1" ht="12" customHeight="1">
      <c r="B15" s="33"/>
      <c r="D15" s="28" t="s">
        <v>18</v>
      </c>
      <c r="F15" s="26" t="s">
        <v>19</v>
      </c>
      <c r="I15" s="28" t="s">
        <v>20</v>
      </c>
      <c r="J15" s="26" t="s">
        <v>19</v>
      </c>
      <c r="L15" s="33"/>
    </row>
    <row r="16" spans="2:12" s="1" customFormat="1" ht="12" customHeight="1">
      <c r="B16" s="33"/>
      <c r="D16" s="28" t="s">
        <v>21</v>
      </c>
      <c r="F16" s="26" t="s">
        <v>27</v>
      </c>
      <c r="I16" s="28" t="s">
        <v>23</v>
      </c>
      <c r="J16" s="50" t="str">
        <f>'Rekapitulace stavby'!AN8</f>
        <v>2. 5. 2022</v>
      </c>
      <c r="L16" s="33"/>
    </row>
    <row r="17" spans="2:12" s="1" customFormat="1" ht="10.9" customHeight="1">
      <c r="B17" s="33"/>
      <c r="L17" s="33"/>
    </row>
    <row r="18" spans="2:12" s="1" customFormat="1" ht="12" customHeight="1">
      <c r="B18" s="33"/>
      <c r="D18" s="28" t="s">
        <v>25</v>
      </c>
      <c r="I18" s="28" t="s">
        <v>26</v>
      </c>
      <c r="J18" s="26" t="str">
        <f>IF('Rekapitulace stavby'!AN10="","",'Rekapitulace stavby'!AN10)</f>
        <v/>
      </c>
      <c r="L18" s="33"/>
    </row>
    <row r="19" spans="2:12" s="1" customFormat="1" ht="18" customHeight="1">
      <c r="B19" s="33"/>
      <c r="E19" s="26" t="str">
        <f>IF('Rekapitulace stavby'!E11="","",'Rekapitulace stavby'!E11)</f>
        <v xml:space="preserve"> </v>
      </c>
      <c r="I19" s="28" t="s">
        <v>28</v>
      </c>
      <c r="J19" s="26" t="str">
        <f>IF('Rekapitulace stavby'!AN11="","",'Rekapitulace stavby'!AN11)</f>
        <v/>
      </c>
      <c r="L19" s="33"/>
    </row>
    <row r="20" spans="2:12" s="1" customFormat="1" ht="6.95" customHeight="1">
      <c r="B20" s="33"/>
      <c r="L20" s="33"/>
    </row>
    <row r="21" spans="2:12" s="1" customFormat="1" ht="12" customHeight="1">
      <c r="B21" s="33"/>
      <c r="D21" s="28" t="s">
        <v>29</v>
      </c>
      <c r="I21" s="28" t="s">
        <v>26</v>
      </c>
      <c r="J21" s="29" t="str">
        <f>'Rekapitulace stavby'!AN13</f>
        <v>Vyplň údaj</v>
      </c>
      <c r="L21" s="33"/>
    </row>
    <row r="22" spans="2:12" s="1" customFormat="1" ht="18" customHeight="1">
      <c r="B22" s="33"/>
      <c r="E22" s="329" t="str">
        <f>'Rekapitulace stavby'!E14</f>
        <v>Vyplň údaj</v>
      </c>
      <c r="F22" s="287"/>
      <c r="G22" s="287"/>
      <c r="H22" s="287"/>
      <c r="I22" s="28" t="s">
        <v>28</v>
      </c>
      <c r="J22" s="29" t="str">
        <f>'Rekapitulace stavby'!AN14</f>
        <v>Vyplň údaj</v>
      </c>
      <c r="L22" s="33"/>
    </row>
    <row r="23" spans="2:12" s="1" customFormat="1" ht="6.95" customHeight="1">
      <c r="B23" s="33"/>
      <c r="L23" s="33"/>
    </row>
    <row r="24" spans="2:12" s="1" customFormat="1" ht="12" customHeight="1">
      <c r="B24" s="33"/>
      <c r="D24" s="28" t="s">
        <v>31</v>
      </c>
      <c r="I24" s="28" t="s">
        <v>26</v>
      </c>
      <c r="J24" s="26" t="s">
        <v>32</v>
      </c>
      <c r="L24" s="33"/>
    </row>
    <row r="25" spans="2:12" s="1" customFormat="1" ht="18" customHeight="1">
      <c r="B25" s="33"/>
      <c r="E25" s="26" t="s">
        <v>33</v>
      </c>
      <c r="I25" s="28" t="s">
        <v>28</v>
      </c>
      <c r="J25" s="26" t="s">
        <v>19</v>
      </c>
      <c r="L25" s="33"/>
    </row>
    <row r="26" spans="2:12" s="1" customFormat="1" ht="6.95" customHeight="1">
      <c r="B26" s="33"/>
      <c r="L26" s="33"/>
    </row>
    <row r="27" spans="2:12" s="1" customFormat="1" ht="12" customHeight="1">
      <c r="B27" s="33"/>
      <c r="D27" s="28" t="s">
        <v>35</v>
      </c>
      <c r="I27" s="28" t="s">
        <v>26</v>
      </c>
      <c r="J27" s="26" t="str">
        <f>IF('Rekapitulace stavby'!AN19="","",'Rekapitulace stavby'!AN19)</f>
        <v>47747528</v>
      </c>
      <c r="L27" s="33"/>
    </row>
    <row r="28" spans="2:12" s="1" customFormat="1" ht="18" customHeight="1">
      <c r="B28" s="33"/>
      <c r="E28" s="26" t="str">
        <f>IF('Rekapitulace stavby'!E20="","",'Rekapitulace stavby'!E20)</f>
        <v>Veronika Šoulová</v>
      </c>
      <c r="I28" s="28" t="s">
        <v>28</v>
      </c>
      <c r="J28" s="26" t="str">
        <f>IF('Rekapitulace stavby'!AN20="","",'Rekapitulace stavby'!AN20)</f>
        <v/>
      </c>
      <c r="L28" s="33"/>
    </row>
    <row r="29" spans="2:12" s="1" customFormat="1" ht="6.95" customHeight="1">
      <c r="B29" s="33"/>
      <c r="L29" s="33"/>
    </row>
    <row r="30" spans="2:12" s="1" customFormat="1" ht="12" customHeight="1">
      <c r="B30" s="33"/>
      <c r="D30" s="28" t="s">
        <v>38</v>
      </c>
      <c r="L30" s="33"/>
    </row>
    <row r="31" spans="2:12" s="7" customFormat="1" ht="16.5" customHeight="1">
      <c r="B31" s="92"/>
      <c r="E31" s="292" t="s">
        <v>19</v>
      </c>
      <c r="F31" s="292"/>
      <c r="G31" s="292"/>
      <c r="H31" s="292"/>
      <c r="L31" s="92"/>
    </row>
    <row r="32" spans="2:12" s="1" customFormat="1" ht="6.95" customHeight="1">
      <c r="B32" s="33"/>
      <c r="L32" s="33"/>
    </row>
    <row r="33" spans="2:12" s="1" customFormat="1" ht="6.95" customHeight="1">
      <c r="B33" s="33"/>
      <c r="D33" s="51"/>
      <c r="E33" s="51"/>
      <c r="F33" s="51"/>
      <c r="G33" s="51"/>
      <c r="H33" s="51"/>
      <c r="I33" s="51"/>
      <c r="J33" s="51"/>
      <c r="K33" s="51"/>
      <c r="L33" s="33"/>
    </row>
    <row r="34" spans="2:12" s="1" customFormat="1" ht="25.35" customHeight="1">
      <c r="B34" s="33"/>
      <c r="D34" s="93" t="s">
        <v>40</v>
      </c>
      <c r="J34" s="64">
        <f>ROUND(J107,2)</f>
        <v>0</v>
      </c>
      <c r="L34" s="33"/>
    </row>
    <row r="35" spans="2:12" s="1" customFormat="1" ht="6.95" customHeight="1">
      <c r="B35" s="33"/>
      <c r="D35" s="51"/>
      <c r="E35" s="51"/>
      <c r="F35" s="51"/>
      <c r="G35" s="51"/>
      <c r="H35" s="51"/>
      <c r="I35" s="51"/>
      <c r="J35" s="51"/>
      <c r="K35" s="51"/>
      <c r="L35" s="33"/>
    </row>
    <row r="36" spans="2:12" s="1" customFormat="1" ht="14.45" customHeight="1">
      <c r="B36" s="33"/>
      <c r="F36" s="36" t="s">
        <v>42</v>
      </c>
      <c r="I36" s="36" t="s">
        <v>41</v>
      </c>
      <c r="J36" s="36" t="s">
        <v>43</v>
      </c>
      <c r="L36" s="33"/>
    </row>
    <row r="37" spans="2:12" s="1" customFormat="1" ht="14.45" customHeight="1">
      <c r="B37" s="33"/>
      <c r="D37" s="53" t="s">
        <v>44</v>
      </c>
      <c r="E37" s="28" t="s">
        <v>45</v>
      </c>
      <c r="F37" s="83">
        <f>ROUND((SUM(BE107:BE1181)),2)</f>
        <v>0</v>
      </c>
      <c r="I37" s="94">
        <v>0.21</v>
      </c>
      <c r="J37" s="83">
        <f>ROUND(((SUM(BE107:BE1181))*I37),2)</f>
        <v>0</v>
      </c>
      <c r="L37" s="33"/>
    </row>
    <row r="38" spans="2:12" s="1" customFormat="1" ht="14.45" customHeight="1">
      <c r="B38" s="33"/>
      <c r="E38" s="28" t="s">
        <v>46</v>
      </c>
      <c r="F38" s="83">
        <f>ROUND((SUM(BF107:BF1181)),2)</f>
        <v>0</v>
      </c>
      <c r="I38" s="94">
        <v>0.15</v>
      </c>
      <c r="J38" s="83">
        <f>ROUND(((SUM(BF107:BF1181))*I38),2)</f>
        <v>0</v>
      </c>
      <c r="L38" s="33"/>
    </row>
    <row r="39" spans="2:12" s="1" customFormat="1" ht="14.45" customHeight="1" hidden="1">
      <c r="B39" s="33"/>
      <c r="E39" s="28" t="s">
        <v>47</v>
      </c>
      <c r="F39" s="83">
        <f>ROUND((SUM(BG107:BG1181)),2)</f>
        <v>0</v>
      </c>
      <c r="I39" s="94">
        <v>0.21</v>
      </c>
      <c r="J39" s="83">
        <f>0</f>
        <v>0</v>
      </c>
      <c r="L39" s="33"/>
    </row>
    <row r="40" spans="2:12" s="1" customFormat="1" ht="14.45" customHeight="1" hidden="1">
      <c r="B40" s="33"/>
      <c r="E40" s="28" t="s">
        <v>48</v>
      </c>
      <c r="F40" s="83">
        <f>ROUND((SUM(BH107:BH1181)),2)</f>
        <v>0</v>
      </c>
      <c r="I40" s="94">
        <v>0.15</v>
      </c>
      <c r="J40" s="83">
        <f>0</f>
        <v>0</v>
      </c>
      <c r="L40" s="33"/>
    </row>
    <row r="41" spans="2:12" s="1" customFormat="1" ht="14.45" customHeight="1" hidden="1">
      <c r="B41" s="33"/>
      <c r="E41" s="28" t="s">
        <v>49</v>
      </c>
      <c r="F41" s="83">
        <f>ROUND((SUM(BI107:BI1181)),2)</f>
        <v>0</v>
      </c>
      <c r="I41" s="94">
        <v>0</v>
      </c>
      <c r="J41" s="83">
        <f>0</f>
        <v>0</v>
      </c>
      <c r="L41" s="33"/>
    </row>
    <row r="42" spans="2:12" s="1" customFormat="1" ht="6.95" customHeight="1">
      <c r="B42" s="33"/>
      <c r="L42" s="33"/>
    </row>
    <row r="43" spans="2:12" s="1" customFormat="1" ht="25.35" customHeight="1">
      <c r="B43" s="33"/>
      <c r="C43" s="95"/>
      <c r="D43" s="96" t="s">
        <v>50</v>
      </c>
      <c r="E43" s="55"/>
      <c r="F43" s="55"/>
      <c r="G43" s="97" t="s">
        <v>51</v>
      </c>
      <c r="H43" s="98" t="s">
        <v>52</v>
      </c>
      <c r="I43" s="55"/>
      <c r="J43" s="99">
        <f>SUM(J34:J41)</f>
        <v>0</v>
      </c>
      <c r="K43" s="100"/>
      <c r="L43" s="33"/>
    </row>
    <row r="44" spans="2:12" s="1" customFormat="1" ht="14.45" customHeight="1">
      <c r="B44" s="42"/>
      <c r="C44" s="43"/>
      <c r="D44" s="43"/>
      <c r="E44" s="43"/>
      <c r="F44" s="43"/>
      <c r="G44" s="43"/>
      <c r="H44" s="43"/>
      <c r="I44" s="43"/>
      <c r="J44" s="43"/>
      <c r="K44" s="43"/>
      <c r="L44" s="33"/>
    </row>
    <row r="48" spans="2:12" s="1" customFormat="1" ht="6.95" customHeight="1">
      <c r="B48" s="44"/>
      <c r="C48" s="45"/>
      <c r="D48" s="45"/>
      <c r="E48" s="45"/>
      <c r="F48" s="45"/>
      <c r="G48" s="45"/>
      <c r="H48" s="45"/>
      <c r="I48" s="45"/>
      <c r="J48" s="45"/>
      <c r="K48" s="45"/>
      <c r="L48" s="33"/>
    </row>
    <row r="49" spans="2:12" s="1" customFormat="1" ht="24.95" customHeight="1">
      <c r="B49" s="33"/>
      <c r="C49" s="22" t="s">
        <v>173</v>
      </c>
      <c r="L49" s="33"/>
    </row>
    <row r="50" spans="2:12" s="1" customFormat="1" ht="6.95" customHeight="1">
      <c r="B50" s="33"/>
      <c r="L50" s="33"/>
    </row>
    <row r="51" spans="2:12" s="1" customFormat="1" ht="12" customHeight="1">
      <c r="B51" s="33"/>
      <c r="C51" s="28" t="s">
        <v>16</v>
      </c>
      <c r="L51" s="33"/>
    </row>
    <row r="52" spans="2:12" s="1" customFormat="1" ht="16.5" customHeight="1">
      <c r="B52" s="33"/>
      <c r="E52" s="326" t="str">
        <f>E7</f>
        <v>Revitalizace Starého děkanství, Nymburk</v>
      </c>
      <c r="F52" s="327"/>
      <c r="G52" s="327"/>
      <c r="H52" s="327"/>
      <c r="L52" s="33"/>
    </row>
    <row r="53" spans="2:12" ht="12" customHeight="1">
      <c r="B53" s="21"/>
      <c r="C53" s="28" t="s">
        <v>167</v>
      </c>
      <c r="L53" s="21"/>
    </row>
    <row r="54" spans="2:12" ht="16.5" customHeight="1">
      <c r="B54" s="21"/>
      <c r="E54" s="326" t="s">
        <v>2260</v>
      </c>
      <c r="F54" s="288"/>
      <c r="G54" s="288"/>
      <c r="H54" s="288"/>
      <c r="L54" s="21"/>
    </row>
    <row r="55" spans="2:12" ht="12" customHeight="1">
      <c r="B55" s="21"/>
      <c r="C55" s="28" t="s">
        <v>169</v>
      </c>
      <c r="L55" s="21"/>
    </row>
    <row r="56" spans="2:12" s="1" customFormat="1" ht="16.5" customHeight="1">
      <c r="B56" s="33"/>
      <c r="E56" s="322" t="s">
        <v>170</v>
      </c>
      <c r="F56" s="328"/>
      <c r="G56" s="328"/>
      <c r="H56" s="328"/>
      <c r="L56" s="33"/>
    </row>
    <row r="57" spans="2:12" s="1" customFormat="1" ht="12" customHeight="1">
      <c r="B57" s="33"/>
      <c r="C57" s="28" t="s">
        <v>171</v>
      </c>
      <c r="L57" s="33"/>
    </row>
    <row r="58" spans="2:12" s="1" customFormat="1" ht="16.5" customHeight="1">
      <c r="B58" s="33"/>
      <c r="E58" s="309" t="str">
        <f>E13</f>
        <v>01.1,01.2 - Architektonicko - stavební řešení + Stavebně konstrukční část</v>
      </c>
      <c r="F58" s="328"/>
      <c r="G58" s="328"/>
      <c r="H58" s="328"/>
      <c r="L58" s="33"/>
    </row>
    <row r="59" spans="2:12" s="1" customFormat="1" ht="6.95" customHeight="1">
      <c r="B59" s="33"/>
      <c r="L59" s="33"/>
    </row>
    <row r="60" spans="2:12" s="1" customFormat="1" ht="12" customHeight="1">
      <c r="B60" s="33"/>
      <c r="C60" s="28" t="s">
        <v>21</v>
      </c>
      <c r="F60" s="26" t="str">
        <f>F16</f>
        <v xml:space="preserve"> </v>
      </c>
      <c r="I60" s="28" t="s">
        <v>23</v>
      </c>
      <c r="J60" s="50" t="str">
        <f>IF(J16="","",J16)</f>
        <v>2. 5. 2022</v>
      </c>
      <c r="L60" s="33"/>
    </row>
    <row r="61" spans="2:12" s="1" customFormat="1" ht="6.95" customHeight="1">
      <c r="B61" s="33"/>
      <c r="L61" s="33"/>
    </row>
    <row r="62" spans="2:12" s="1" customFormat="1" ht="15.2" customHeight="1">
      <c r="B62" s="33"/>
      <c r="C62" s="28" t="s">
        <v>25</v>
      </c>
      <c r="F62" s="26" t="str">
        <f>E19</f>
        <v xml:space="preserve"> </v>
      </c>
      <c r="I62" s="28" t="s">
        <v>31</v>
      </c>
      <c r="J62" s="31" t="str">
        <f>E25</f>
        <v>FAPAL s.r.o.</v>
      </c>
      <c r="L62" s="33"/>
    </row>
    <row r="63" spans="2:12" s="1" customFormat="1" ht="15.2" customHeight="1">
      <c r="B63" s="33"/>
      <c r="C63" s="28" t="s">
        <v>29</v>
      </c>
      <c r="F63" s="26" t="str">
        <f>IF(E22="","",E22)</f>
        <v>Vyplň údaj</v>
      </c>
      <c r="I63" s="28" t="s">
        <v>35</v>
      </c>
      <c r="J63" s="31" t="str">
        <f>E28</f>
        <v>Veronika Šoulová</v>
      </c>
      <c r="L63" s="33"/>
    </row>
    <row r="64" spans="2:12" s="1" customFormat="1" ht="10.35" customHeight="1">
      <c r="B64" s="33"/>
      <c r="L64" s="33"/>
    </row>
    <row r="65" spans="2:12" s="1" customFormat="1" ht="29.25" customHeight="1">
      <c r="B65" s="33"/>
      <c r="C65" s="101" t="s">
        <v>174</v>
      </c>
      <c r="D65" s="95"/>
      <c r="E65" s="95"/>
      <c r="F65" s="95"/>
      <c r="G65" s="95"/>
      <c r="H65" s="95"/>
      <c r="I65" s="95"/>
      <c r="J65" s="102" t="s">
        <v>175</v>
      </c>
      <c r="K65" s="95"/>
      <c r="L65" s="33"/>
    </row>
    <row r="66" spans="2:12" s="1" customFormat="1" ht="10.35" customHeight="1">
      <c r="B66" s="33"/>
      <c r="L66" s="33"/>
    </row>
    <row r="67" spans="2:47" s="1" customFormat="1" ht="22.9" customHeight="1">
      <c r="B67" s="33"/>
      <c r="C67" s="103" t="s">
        <v>72</v>
      </c>
      <c r="J67" s="64">
        <f>J107</f>
        <v>0</v>
      </c>
      <c r="L67" s="33"/>
      <c r="AU67" s="18" t="s">
        <v>176</v>
      </c>
    </row>
    <row r="68" spans="2:12" s="8" customFormat="1" ht="24.95" customHeight="1">
      <c r="B68" s="104"/>
      <c r="D68" s="105" t="s">
        <v>177</v>
      </c>
      <c r="E68" s="106"/>
      <c r="F68" s="106"/>
      <c r="G68" s="106"/>
      <c r="H68" s="106"/>
      <c r="I68" s="106"/>
      <c r="J68" s="107">
        <f>J108</f>
        <v>0</v>
      </c>
      <c r="L68" s="104"/>
    </row>
    <row r="69" spans="2:12" s="9" customFormat="1" ht="19.9" customHeight="1">
      <c r="B69" s="108"/>
      <c r="D69" s="109" t="s">
        <v>180</v>
      </c>
      <c r="E69" s="110"/>
      <c r="F69" s="110"/>
      <c r="G69" s="110"/>
      <c r="H69" s="110"/>
      <c r="I69" s="110"/>
      <c r="J69" s="111">
        <f>J109</f>
        <v>0</v>
      </c>
      <c r="L69" s="108"/>
    </row>
    <row r="70" spans="2:12" s="9" customFormat="1" ht="19.9" customHeight="1">
      <c r="B70" s="108"/>
      <c r="D70" s="109" t="s">
        <v>181</v>
      </c>
      <c r="E70" s="110"/>
      <c r="F70" s="110"/>
      <c r="G70" s="110"/>
      <c r="H70" s="110"/>
      <c r="I70" s="110"/>
      <c r="J70" s="111">
        <f>J123</f>
        <v>0</v>
      </c>
      <c r="L70" s="108"/>
    </row>
    <row r="71" spans="2:12" s="9" customFormat="1" ht="19.9" customHeight="1">
      <c r="B71" s="108"/>
      <c r="D71" s="109" t="s">
        <v>182</v>
      </c>
      <c r="E71" s="110"/>
      <c r="F71" s="110"/>
      <c r="G71" s="110"/>
      <c r="H71" s="110"/>
      <c r="I71" s="110"/>
      <c r="J71" s="111">
        <f>J128</f>
        <v>0</v>
      </c>
      <c r="L71" s="108"/>
    </row>
    <row r="72" spans="2:12" s="9" customFormat="1" ht="19.9" customHeight="1">
      <c r="B72" s="108"/>
      <c r="D72" s="109" t="s">
        <v>183</v>
      </c>
      <c r="E72" s="110"/>
      <c r="F72" s="110"/>
      <c r="G72" s="110"/>
      <c r="H72" s="110"/>
      <c r="I72" s="110"/>
      <c r="J72" s="111">
        <f>J548</f>
        <v>0</v>
      </c>
      <c r="L72" s="108"/>
    </row>
    <row r="73" spans="2:12" s="9" customFormat="1" ht="19.9" customHeight="1">
      <c r="B73" s="108"/>
      <c r="D73" s="109" t="s">
        <v>184</v>
      </c>
      <c r="E73" s="110"/>
      <c r="F73" s="110"/>
      <c r="G73" s="110"/>
      <c r="H73" s="110"/>
      <c r="I73" s="110"/>
      <c r="J73" s="111">
        <f>J734</f>
        <v>0</v>
      </c>
      <c r="L73" s="108"/>
    </row>
    <row r="74" spans="2:12" s="9" customFormat="1" ht="19.9" customHeight="1">
      <c r="B74" s="108"/>
      <c r="D74" s="109" t="s">
        <v>185</v>
      </c>
      <c r="E74" s="110"/>
      <c r="F74" s="110"/>
      <c r="G74" s="110"/>
      <c r="H74" s="110"/>
      <c r="I74" s="110"/>
      <c r="J74" s="111">
        <f>J754</f>
        <v>0</v>
      </c>
      <c r="L74" s="108"/>
    </row>
    <row r="75" spans="2:12" s="8" customFormat="1" ht="24.95" customHeight="1">
      <c r="B75" s="104"/>
      <c r="D75" s="105" t="s">
        <v>186</v>
      </c>
      <c r="E75" s="106"/>
      <c r="F75" s="106"/>
      <c r="G75" s="106"/>
      <c r="H75" s="106"/>
      <c r="I75" s="106"/>
      <c r="J75" s="107">
        <f>J761</f>
        <v>0</v>
      </c>
      <c r="L75" s="104"/>
    </row>
    <row r="76" spans="2:12" s="9" customFormat="1" ht="19.9" customHeight="1">
      <c r="B76" s="108"/>
      <c r="D76" s="109" t="s">
        <v>2261</v>
      </c>
      <c r="E76" s="110"/>
      <c r="F76" s="110"/>
      <c r="G76" s="110"/>
      <c r="H76" s="110"/>
      <c r="I76" s="110"/>
      <c r="J76" s="111">
        <f>J762</f>
        <v>0</v>
      </c>
      <c r="L76" s="108"/>
    </row>
    <row r="77" spans="2:12" s="9" customFormat="1" ht="19.9" customHeight="1">
      <c r="B77" s="108"/>
      <c r="D77" s="109" t="s">
        <v>2262</v>
      </c>
      <c r="E77" s="110"/>
      <c r="F77" s="110"/>
      <c r="G77" s="110"/>
      <c r="H77" s="110"/>
      <c r="I77" s="110"/>
      <c r="J77" s="111">
        <f>J798</f>
        <v>0</v>
      </c>
      <c r="L77" s="108"/>
    </row>
    <row r="78" spans="2:12" s="9" customFormat="1" ht="19.9" customHeight="1">
      <c r="B78" s="108"/>
      <c r="D78" s="109" t="s">
        <v>189</v>
      </c>
      <c r="E78" s="110"/>
      <c r="F78" s="110"/>
      <c r="G78" s="110"/>
      <c r="H78" s="110"/>
      <c r="I78" s="110"/>
      <c r="J78" s="111">
        <f>J800</f>
        <v>0</v>
      </c>
      <c r="L78" s="108"/>
    </row>
    <row r="79" spans="2:12" s="9" customFormat="1" ht="19.9" customHeight="1">
      <c r="B79" s="108"/>
      <c r="D79" s="109" t="s">
        <v>2263</v>
      </c>
      <c r="E79" s="110"/>
      <c r="F79" s="110"/>
      <c r="G79" s="110"/>
      <c r="H79" s="110"/>
      <c r="I79" s="110"/>
      <c r="J79" s="111">
        <f>J867</f>
        <v>0</v>
      </c>
      <c r="L79" s="108"/>
    </row>
    <row r="80" spans="2:12" s="9" customFormat="1" ht="19.9" customHeight="1">
      <c r="B80" s="108"/>
      <c r="D80" s="109" t="s">
        <v>2264</v>
      </c>
      <c r="E80" s="110"/>
      <c r="F80" s="110"/>
      <c r="G80" s="110"/>
      <c r="H80" s="110"/>
      <c r="I80" s="110"/>
      <c r="J80" s="111">
        <f>J889</f>
        <v>0</v>
      </c>
      <c r="L80" s="108"/>
    </row>
    <row r="81" spans="2:12" s="9" customFormat="1" ht="19.9" customHeight="1">
      <c r="B81" s="108"/>
      <c r="D81" s="109" t="s">
        <v>2265</v>
      </c>
      <c r="E81" s="110"/>
      <c r="F81" s="110"/>
      <c r="G81" s="110"/>
      <c r="H81" s="110"/>
      <c r="I81" s="110"/>
      <c r="J81" s="111">
        <f>J983</f>
        <v>0</v>
      </c>
      <c r="L81" s="108"/>
    </row>
    <row r="82" spans="2:12" s="9" customFormat="1" ht="19.9" customHeight="1">
      <c r="B82" s="108"/>
      <c r="D82" s="109" t="s">
        <v>2266</v>
      </c>
      <c r="E82" s="110"/>
      <c r="F82" s="110"/>
      <c r="G82" s="110"/>
      <c r="H82" s="110"/>
      <c r="I82" s="110"/>
      <c r="J82" s="111">
        <f>J1055</f>
        <v>0</v>
      </c>
      <c r="L82" s="108"/>
    </row>
    <row r="83" spans="2:12" s="8" customFormat="1" ht="24.95" customHeight="1">
      <c r="B83" s="104"/>
      <c r="D83" s="105" t="s">
        <v>194</v>
      </c>
      <c r="E83" s="106"/>
      <c r="F83" s="106"/>
      <c r="G83" s="106"/>
      <c r="H83" s="106"/>
      <c r="I83" s="106"/>
      <c r="J83" s="107">
        <f>J1178</f>
        <v>0</v>
      </c>
      <c r="L83" s="104"/>
    </row>
    <row r="84" spans="2:12" s="1" customFormat="1" ht="21.75" customHeight="1">
      <c r="B84" s="33"/>
      <c r="L84" s="33"/>
    </row>
    <row r="85" spans="2:12" s="1" customFormat="1" ht="6.95" customHeight="1">
      <c r="B85" s="42"/>
      <c r="C85" s="43"/>
      <c r="D85" s="43"/>
      <c r="E85" s="43"/>
      <c r="F85" s="43"/>
      <c r="G85" s="43"/>
      <c r="H85" s="43"/>
      <c r="I85" s="43"/>
      <c r="J85" s="43"/>
      <c r="K85" s="43"/>
      <c r="L85" s="33"/>
    </row>
    <row r="89" spans="2:12" s="1" customFormat="1" ht="6.95" customHeight="1">
      <c r="B89" s="44"/>
      <c r="C89" s="45"/>
      <c r="D89" s="45"/>
      <c r="E89" s="45"/>
      <c r="F89" s="45"/>
      <c r="G89" s="45"/>
      <c r="H89" s="45"/>
      <c r="I89" s="45"/>
      <c r="J89" s="45"/>
      <c r="K89" s="45"/>
      <c r="L89" s="33"/>
    </row>
    <row r="90" spans="2:12" s="1" customFormat="1" ht="24.95" customHeight="1">
      <c r="B90" s="33"/>
      <c r="C90" s="22" t="s">
        <v>195</v>
      </c>
      <c r="L90" s="33"/>
    </row>
    <row r="91" spans="2:12" s="1" customFormat="1" ht="6.95" customHeight="1">
      <c r="B91" s="33"/>
      <c r="L91" s="33"/>
    </row>
    <row r="92" spans="2:12" s="1" customFormat="1" ht="12" customHeight="1">
      <c r="B92" s="33"/>
      <c r="C92" s="28" t="s">
        <v>16</v>
      </c>
      <c r="L92" s="33"/>
    </row>
    <row r="93" spans="2:12" s="1" customFormat="1" ht="16.5" customHeight="1">
      <c r="B93" s="33"/>
      <c r="E93" s="326" t="str">
        <f>E7</f>
        <v>Revitalizace Starého děkanství, Nymburk</v>
      </c>
      <c r="F93" s="327"/>
      <c r="G93" s="327"/>
      <c r="H93" s="327"/>
      <c r="L93" s="33"/>
    </row>
    <row r="94" spans="2:12" ht="12" customHeight="1">
      <c r="B94" s="21"/>
      <c r="C94" s="28" t="s">
        <v>167</v>
      </c>
      <c r="L94" s="21"/>
    </row>
    <row r="95" spans="2:12" ht="16.5" customHeight="1">
      <c r="B95" s="21"/>
      <c r="E95" s="326" t="s">
        <v>2260</v>
      </c>
      <c r="F95" s="288"/>
      <c r="G95" s="288"/>
      <c r="H95" s="288"/>
      <c r="L95" s="21"/>
    </row>
    <row r="96" spans="2:12" ht="12" customHeight="1">
      <c r="B96" s="21"/>
      <c r="C96" s="28" t="s">
        <v>169</v>
      </c>
      <c r="L96" s="21"/>
    </row>
    <row r="97" spans="2:12" s="1" customFormat="1" ht="16.5" customHeight="1">
      <c r="B97" s="33"/>
      <c r="E97" s="322" t="s">
        <v>170</v>
      </c>
      <c r="F97" s="328"/>
      <c r="G97" s="328"/>
      <c r="H97" s="328"/>
      <c r="L97" s="33"/>
    </row>
    <row r="98" spans="2:12" s="1" customFormat="1" ht="12" customHeight="1">
      <c r="B98" s="33"/>
      <c r="C98" s="28" t="s">
        <v>171</v>
      </c>
      <c r="L98" s="33"/>
    </row>
    <row r="99" spans="2:12" s="1" customFormat="1" ht="16.5" customHeight="1">
      <c r="B99" s="33"/>
      <c r="E99" s="309" t="str">
        <f>E13</f>
        <v>01.1,01.2 - Architektonicko - stavební řešení + Stavebně konstrukční část</v>
      </c>
      <c r="F99" s="328"/>
      <c r="G99" s="328"/>
      <c r="H99" s="328"/>
      <c r="L99" s="33"/>
    </row>
    <row r="100" spans="2:12" s="1" customFormat="1" ht="6.95" customHeight="1">
      <c r="B100" s="33"/>
      <c r="L100" s="33"/>
    </row>
    <row r="101" spans="2:12" s="1" customFormat="1" ht="12" customHeight="1">
      <c r="B101" s="33"/>
      <c r="C101" s="28" t="s">
        <v>21</v>
      </c>
      <c r="F101" s="26" t="str">
        <f>F16</f>
        <v xml:space="preserve"> </v>
      </c>
      <c r="I101" s="28" t="s">
        <v>23</v>
      </c>
      <c r="J101" s="50" t="str">
        <f>IF(J16="","",J16)</f>
        <v>2. 5. 2022</v>
      </c>
      <c r="L101" s="33"/>
    </row>
    <row r="102" spans="2:12" s="1" customFormat="1" ht="6.95" customHeight="1">
      <c r="B102" s="33"/>
      <c r="L102" s="33"/>
    </row>
    <row r="103" spans="2:12" s="1" customFormat="1" ht="15.2" customHeight="1">
      <c r="B103" s="33"/>
      <c r="C103" s="28" t="s">
        <v>25</v>
      </c>
      <c r="F103" s="26" t="str">
        <f>E19</f>
        <v xml:space="preserve"> </v>
      </c>
      <c r="I103" s="28" t="s">
        <v>31</v>
      </c>
      <c r="J103" s="31" t="str">
        <f>E25</f>
        <v>FAPAL s.r.o.</v>
      </c>
      <c r="L103" s="33"/>
    </row>
    <row r="104" spans="2:12" s="1" customFormat="1" ht="15.2" customHeight="1">
      <c r="B104" s="33"/>
      <c r="C104" s="28" t="s">
        <v>29</v>
      </c>
      <c r="F104" s="26" t="str">
        <f>IF(E22="","",E22)</f>
        <v>Vyplň údaj</v>
      </c>
      <c r="I104" s="28" t="s">
        <v>35</v>
      </c>
      <c r="J104" s="31" t="str">
        <f>E28</f>
        <v>Veronika Šoulová</v>
      </c>
      <c r="L104" s="33"/>
    </row>
    <row r="105" spans="2:12" s="1" customFormat="1" ht="10.35" customHeight="1">
      <c r="B105" s="33"/>
      <c r="L105" s="33"/>
    </row>
    <row r="106" spans="2:20" s="10" customFormat="1" ht="29.25" customHeight="1">
      <c r="B106" s="112"/>
      <c r="C106" s="113" t="s">
        <v>196</v>
      </c>
      <c r="D106" s="114" t="s">
        <v>59</v>
      </c>
      <c r="E106" s="114" t="s">
        <v>55</v>
      </c>
      <c r="F106" s="114" t="s">
        <v>56</v>
      </c>
      <c r="G106" s="114" t="s">
        <v>197</v>
      </c>
      <c r="H106" s="114" t="s">
        <v>198</v>
      </c>
      <c r="I106" s="114" t="s">
        <v>199</v>
      </c>
      <c r="J106" s="114" t="s">
        <v>175</v>
      </c>
      <c r="K106" s="115" t="s">
        <v>200</v>
      </c>
      <c r="L106" s="112"/>
      <c r="M106" s="57" t="s">
        <v>19</v>
      </c>
      <c r="N106" s="58" t="s">
        <v>44</v>
      </c>
      <c r="O106" s="58" t="s">
        <v>201</v>
      </c>
      <c r="P106" s="58" t="s">
        <v>202</v>
      </c>
      <c r="Q106" s="58" t="s">
        <v>203</v>
      </c>
      <c r="R106" s="58" t="s">
        <v>204</v>
      </c>
      <c r="S106" s="58" t="s">
        <v>205</v>
      </c>
      <c r="T106" s="59" t="s">
        <v>206</v>
      </c>
    </row>
    <row r="107" spans="2:63" s="1" customFormat="1" ht="22.9" customHeight="1">
      <c r="B107" s="33"/>
      <c r="C107" s="62" t="s">
        <v>207</v>
      </c>
      <c r="J107" s="116">
        <f>BK107</f>
        <v>0</v>
      </c>
      <c r="L107" s="33"/>
      <c r="M107" s="60"/>
      <c r="N107" s="51"/>
      <c r="O107" s="51"/>
      <c r="P107" s="117">
        <f>P108+P761+P1178</f>
        <v>0</v>
      </c>
      <c r="Q107" s="51"/>
      <c r="R107" s="117">
        <f>R108+R761+R1178</f>
        <v>230.69003389000002</v>
      </c>
      <c r="S107" s="51"/>
      <c r="T107" s="118">
        <f>T108+T761+T1178</f>
        <v>18.77198</v>
      </c>
      <c r="AT107" s="18" t="s">
        <v>73</v>
      </c>
      <c r="AU107" s="18" t="s">
        <v>176</v>
      </c>
      <c r="BK107" s="119">
        <f>BK108+BK761+BK1178</f>
        <v>0</v>
      </c>
    </row>
    <row r="108" spans="2:63" s="11" customFormat="1" ht="25.9" customHeight="1">
      <c r="B108" s="120"/>
      <c r="D108" s="121" t="s">
        <v>73</v>
      </c>
      <c r="E108" s="122" t="s">
        <v>208</v>
      </c>
      <c r="F108" s="122" t="s">
        <v>209</v>
      </c>
      <c r="I108" s="123"/>
      <c r="J108" s="124">
        <f>BK108</f>
        <v>0</v>
      </c>
      <c r="L108" s="120"/>
      <c r="M108" s="125"/>
      <c r="P108" s="126">
        <f>P109+P123+P128+P548+P734+P754</f>
        <v>0</v>
      </c>
      <c r="R108" s="126">
        <f>R109+R123+R128+R548+R734+R754</f>
        <v>213.16030737000003</v>
      </c>
      <c r="T108" s="127">
        <f>T109+T123+T128+T548+T734+T754</f>
        <v>17.5005</v>
      </c>
      <c r="AR108" s="121" t="s">
        <v>81</v>
      </c>
      <c r="AT108" s="128" t="s">
        <v>73</v>
      </c>
      <c r="AU108" s="128" t="s">
        <v>74</v>
      </c>
      <c r="AY108" s="121" t="s">
        <v>210</v>
      </c>
      <c r="BK108" s="129">
        <f>BK109+BK123+BK128+BK548+BK734+BK754</f>
        <v>0</v>
      </c>
    </row>
    <row r="109" spans="2:63" s="11" customFormat="1" ht="22.9" customHeight="1">
      <c r="B109" s="120"/>
      <c r="D109" s="121" t="s">
        <v>73</v>
      </c>
      <c r="E109" s="130" t="s">
        <v>91</v>
      </c>
      <c r="F109" s="130" t="s">
        <v>385</v>
      </c>
      <c r="I109" s="123"/>
      <c r="J109" s="131">
        <f>BK109</f>
        <v>0</v>
      </c>
      <c r="L109" s="120"/>
      <c r="M109" s="125"/>
      <c r="P109" s="126">
        <f>SUM(P110:P122)</f>
        <v>0</v>
      </c>
      <c r="R109" s="126">
        <f>SUM(R110:R122)</f>
        <v>15.293006700000001</v>
      </c>
      <c r="T109" s="127">
        <f>SUM(T110:T122)</f>
        <v>0</v>
      </c>
      <c r="AR109" s="121" t="s">
        <v>81</v>
      </c>
      <c r="AT109" s="128" t="s">
        <v>73</v>
      </c>
      <c r="AU109" s="128" t="s">
        <v>81</v>
      </c>
      <c r="AY109" s="121" t="s">
        <v>210</v>
      </c>
      <c r="BK109" s="129">
        <f>SUM(BK110:BK122)</f>
        <v>0</v>
      </c>
    </row>
    <row r="110" spans="2:65" s="1" customFormat="1" ht="21.75" customHeight="1">
      <c r="B110" s="33"/>
      <c r="C110" s="132" t="s">
        <v>81</v>
      </c>
      <c r="D110" s="132" t="s">
        <v>212</v>
      </c>
      <c r="E110" s="133" t="s">
        <v>2267</v>
      </c>
      <c r="F110" s="134" t="s">
        <v>2268</v>
      </c>
      <c r="G110" s="135" t="s">
        <v>215</v>
      </c>
      <c r="H110" s="136">
        <v>2.367</v>
      </c>
      <c r="I110" s="137"/>
      <c r="J110" s="138">
        <f>ROUND(I110*H110,2)</f>
        <v>0</v>
      </c>
      <c r="K110" s="134" t="s">
        <v>216</v>
      </c>
      <c r="L110" s="33"/>
      <c r="M110" s="139" t="s">
        <v>19</v>
      </c>
      <c r="N110" s="140" t="s">
        <v>45</v>
      </c>
      <c r="P110" s="141">
        <f>O110*H110</f>
        <v>0</v>
      </c>
      <c r="Q110" s="141">
        <v>1.6285</v>
      </c>
      <c r="R110" s="141">
        <f>Q110*H110</f>
        <v>3.8546595</v>
      </c>
      <c r="S110" s="141">
        <v>0</v>
      </c>
      <c r="T110" s="142">
        <f>S110*H110</f>
        <v>0</v>
      </c>
      <c r="AR110" s="143" t="s">
        <v>217</v>
      </c>
      <c r="AT110" s="143" t="s">
        <v>212</v>
      </c>
      <c r="AU110" s="143" t="s">
        <v>83</v>
      </c>
      <c r="AY110" s="18" t="s">
        <v>210</v>
      </c>
      <c r="BE110" s="144">
        <f>IF(N110="základní",J110,0)</f>
        <v>0</v>
      </c>
      <c r="BF110" s="144">
        <f>IF(N110="snížená",J110,0)</f>
        <v>0</v>
      </c>
      <c r="BG110" s="144">
        <f>IF(N110="zákl. přenesená",J110,0)</f>
        <v>0</v>
      </c>
      <c r="BH110" s="144">
        <f>IF(N110="sníž. přenesená",J110,0)</f>
        <v>0</v>
      </c>
      <c r="BI110" s="144">
        <f>IF(N110="nulová",J110,0)</f>
        <v>0</v>
      </c>
      <c r="BJ110" s="18" t="s">
        <v>81</v>
      </c>
      <c r="BK110" s="144">
        <f>ROUND(I110*H110,2)</f>
        <v>0</v>
      </c>
      <c r="BL110" s="18" t="s">
        <v>217</v>
      </c>
      <c r="BM110" s="143" t="s">
        <v>2269</v>
      </c>
    </row>
    <row r="111" spans="2:47" s="1" customFormat="1" ht="11.25">
      <c r="B111" s="33"/>
      <c r="D111" s="145" t="s">
        <v>219</v>
      </c>
      <c r="F111" s="146" t="s">
        <v>2270</v>
      </c>
      <c r="I111" s="147"/>
      <c r="L111" s="33"/>
      <c r="M111" s="148"/>
      <c r="T111" s="54"/>
      <c r="AT111" s="18" t="s">
        <v>219</v>
      </c>
      <c r="AU111" s="18" t="s">
        <v>83</v>
      </c>
    </row>
    <row r="112" spans="2:51" s="12" customFormat="1" ht="11.25">
      <c r="B112" s="149"/>
      <c r="D112" s="150" t="s">
        <v>221</v>
      </c>
      <c r="E112" s="151" t="s">
        <v>19</v>
      </c>
      <c r="F112" s="152" t="s">
        <v>393</v>
      </c>
      <c r="H112" s="151" t="s">
        <v>19</v>
      </c>
      <c r="I112" s="153"/>
      <c r="L112" s="149"/>
      <c r="M112" s="154"/>
      <c r="T112" s="155"/>
      <c r="AT112" s="151" t="s">
        <v>221</v>
      </c>
      <c r="AU112" s="151" t="s">
        <v>83</v>
      </c>
      <c r="AV112" s="12" t="s">
        <v>81</v>
      </c>
      <c r="AW112" s="12" t="s">
        <v>34</v>
      </c>
      <c r="AX112" s="12" t="s">
        <v>74</v>
      </c>
      <c r="AY112" s="151" t="s">
        <v>210</v>
      </c>
    </row>
    <row r="113" spans="2:51" s="13" customFormat="1" ht="11.25">
      <c r="B113" s="156"/>
      <c r="D113" s="150" t="s">
        <v>221</v>
      </c>
      <c r="E113" s="157" t="s">
        <v>19</v>
      </c>
      <c r="F113" s="158" t="s">
        <v>1037</v>
      </c>
      <c r="H113" s="159">
        <v>2.367</v>
      </c>
      <c r="I113" s="160"/>
      <c r="L113" s="156"/>
      <c r="M113" s="161"/>
      <c r="T113" s="162"/>
      <c r="AT113" s="157" t="s">
        <v>221</v>
      </c>
      <c r="AU113" s="157" t="s">
        <v>83</v>
      </c>
      <c r="AV113" s="13" t="s">
        <v>83</v>
      </c>
      <c r="AW113" s="13" t="s">
        <v>34</v>
      </c>
      <c r="AX113" s="13" t="s">
        <v>81</v>
      </c>
      <c r="AY113" s="157" t="s">
        <v>210</v>
      </c>
    </row>
    <row r="114" spans="2:65" s="1" customFormat="1" ht="24.2" customHeight="1">
      <c r="B114" s="33"/>
      <c r="C114" s="132" t="s">
        <v>83</v>
      </c>
      <c r="D114" s="132" t="s">
        <v>212</v>
      </c>
      <c r="E114" s="133" t="s">
        <v>2271</v>
      </c>
      <c r="F114" s="134" t="s">
        <v>2272</v>
      </c>
      <c r="G114" s="135" t="s">
        <v>270</v>
      </c>
      <c r="H114" s="136">
        <v>35.567</v>
      </c>
      <c r="I114" s="137"/>
      <c r="J114" s="138">
        <f>ROUND(I114*H114,2)</f>
        <v>0</v>
      </c>
      <c r="K114" s="134" t="s">
        <v>216</v>
      </c>
      <c r="L114" s="33"/>
      <c r="M114" s="139" t="s">
        <v>19</v>
      </c>
      <c r="N114" s="140" t="s">
        <v>45</v>
      </c>
      <c r="P114" s="141">
        <f>O114*H114</f>
        <v>0</v>
      </c>
      <c r="Q114" s="141">
        <v>0.3216</v>
      </c>
      <c r="R114" s="141">
        <f>Q114*H114</f>
        <v>11.4383472</v>
      </c>
      <c r="S114" s="141">
        <v>0</v>
      </c>
      <c r="T114" s="142">
        <f>S114*H114</f>
        <v>0</v>
      </c>
      <c r="AR114" s="143" t="s">
        <v>217</v>
      </c>
      <c r="AT114" s="143" t="s">
        <v>212</v>
      </c>
      <c r="AU114" s="143" t="s">
        <v>83</v>
      </c>
      <c r="AY114" s="18" t="s">
        <v>210</v>
      </c>
      <c r="BE114" s="144">
        <f>IF(N114="základní",J114,0)</f>
        <v>0</v>
      </c>
      <c r="BF114" s="144">
        <f>IF(N114="snížená",J114,0)</f>
        <v>0</v>
      </c>
      <c r="BG114" s="144">
        <f>IF(N114="zákl. přenesená",J114,0)</f>
        <v>0</v>
      </c>
      <c r="BH114" s="144">
        <f>IF(N114="sníž. přenesená",J114,0)</f>
        <v>0</v>
      </c>
      <c r="BI114" s="144">
        <f>IF(N114="nulová",J114,0)</f>
        <v>0</v>
      </c>
      <c r="BJ114" s="18" t="s">
        <v>81</v>
      </c>
      <c r="BK114" s="144">
        <f>ROUND(I114*H114,2)</f>
        <v>0</v>
      </c>
      <c r="BL114" s="18" t="s">
        <v>217</v>
      </c>
      <c r="BM114" s="143" t="s">
        <v>2273</v>
      </c>
    </row>
    <row r="115" spans="2:47" s="1" customFormat="1" ht="11.25">
      <c r="B115" s="33"/>
      <c r="D115" s="145" t="s">
        <v>219</v>
      </c>
      <c r="F115" s="146" t="s">
        <v>2274</v>
      </c>
      <c r="I115" s="147"/>
      <c r="L115" s="33"/>
      <c r="M115" s="148"/>
      <c r="T115" s="54"/>
      <c r="AT115" s="18" t="s">
        <v>219</v>
      </c>
      <c r="AU115" s="18" t="s">
        <v>83</v>
      </c>
    </row>
    <row r="116" spans="2:51" s="12" customFormat="1" ht="11.25">
      <c r="B116" s="149"/>
      <c r="D116" s="150" t="s">
        <v>221</v>
      </c>
      <c r="E116" s="151" t="s">
        <v>19</v>
      </c>
      <c r="F116" s="152" t="s">
        <v>393</v>
      </c>
      <c r="H116" s="151" t="s">
        <v>19</v>
      </c>
      <c r="I116" s="153"/>
      <c r="L116" s="149"/>
      <c r="M116" s="154"/>
      <c r="T116" s="155"/>
      <c r="AT116" s="151" t="s">
        <v>221</v>
      </c>
      <c r="AU116" s="151" t="s">
        <v>83</v>
      </c>
      <c r="AV116" s="12" t="s">
        <v>81</v>
      </c>
      <c r="AW116" s="12" t="s">
        <v>34</v>
      </c>
      <c r="AX116" s="12" t="s">
        <v>74</v>
      </c>
      <c r="AY116" s="151" t="s">
        <v>210</v>
      </c>
    </row>
    <row r="117" spans="2:51" s="13" customFormat="1" ht="11.25">
      <c r="B117" s="156"/>
      <c r="D117" s="150" t="s">
        <v>221</v>
      </c>
      <c r="E117" s="157" t="s">
        <v>19</v>
      </c>
      <c r="F117" s="158" t="s">
        <v>2275</v>
      </c>
      <c r="H117" s="159">
        <v>8.934</v>
      </c>
      <c r="I117" s="160"/>
      <c r="L117" s="156"/>
      <c r="M117" s="161"/>
      <c r="T117" s="162"/>
      <c r="AT117" s="157" t="s">
        <v>221</v>
      </c>
      <c r="AU117" s="157" t="s">
        <v>83</v>
      </c>
      <c r="AV117" s="13" t="s">
        <v>83</v>
      </c>
      <c r="AW117" s="13" t="s">
        <v>34</v>
      </c>
      <c r="AX117" s="13" t="s">
        <v>74</v>
      </c>
      <c r="AY117" s="157" t="s">
        <v>210</v>
      </c>
    </row>
    <row r="118" spans="2:51" s="13" customFormat="1" ht="11.25">
      <c r="B118" s="156"/>
      <c r="D118" s="150" t="s">
        <v>221</v>
      </c>
      <c r="E118" s="157" t="s">
        <v>19</v>
      </c>
      <c r="F118" s="158" t="s">
        <v>2276</v>
      </c>
      <c r="H118" s="159">
        <v>7.018</v>
      </c>
      <c r="I118" s="160"/>
      <c r="L118" s="156"/>
      <c r="M118" s="161"/>
      <c r="T118" s="162"/>
      <c r="AT118" s="157" t="s">
        <v>221</v>
      </c>
      <c r="AU118" s="157" t="s">
        <v>83</v>
      </c>
      <c r="AV118" s="13" t="s">
        <v>83</v>
      </c>
      <c r="AW118" s="13" t="s">
        <v>34</v>
      </c>
      <c r="AX118" s="13" t="s">
        <v>74</v>
      </c>
      <c r="AY118" s="157" t="s">
        <v>210</v>
      </c>
    </row>
    <row r="119" spans="2:51" s="13" customFormat="1" ht="11.25">
      <c r="B119" s="156"/>
      <c r="D119" s="150" t="s">
        <v>221</v>
      </c>
      <c r="E119" s="157" t="s">
        <v>19</v>
      </c>
      <c r="F119" s="158" t="s">
        <v>2277</v>
      </c>
      <c r="H119" s="159">
        <v>13.202</v>
      </c>
      <c r="I119" s="160"/>
      <c r="L119" s="156"/>
      <c r="M119" s="161"/>
      <c r="T119" s="162"/>
      <c r="AT119" s="157" t="s">
        <v>221</v>
      </c>
      <c r="AU119" s="157" t="s">
        <v>83</v>
      </c>
      <c r="AV119" s="13" t="s">
        <v>83</v>
      </c>
      <c r="AW119" s="13" t="s">
        <v>34</v>
      </c>
      <c r="AX119" s="13" t="s">
        <v>74</v>
      </c>
      <c r="AY119" s="157" t="s">
        <v>210</v>
      </c>
    </row>
    <row r="120" spans="2:51" s="13" customFormat="1" ht="11.25">
      <c r="B120" s="156"/>
      <c r="D120" s="150" t="s">
        <v>221</v>
      </c>
      <c r="E120" s="157" t="s">
        <v>19</v>
      </c>
      <c r="F120" s="158" t="s">
        <v>2278</v>
      </c>
      <c r="H120" s="159">
        <v>3.556</v>
      </c>
      <c r="I120" s="160"/>
      <c r="L120" s="156"/>
      <c r="M120" s="161"/>
      <c r="T120" s="162"/>
      <c r="AT120" s="157" t="s">
        <v>221</v>
      </c>
      <c r="AU120" s="157" t="s">
        <v>83</v>
      </c>
      <c r="AV120" s="13" t="s">
        <v>83</v>
      </c>
      <c r="AW120" s="13" t="s">
        <v>34</v>
      </c>
      <c r="AX120" s="13" t="s">
        <v>74</v>
      </c>
      <c r="AY120" s="157" t="s">
        <v>210</v>
      </c>
    </row>
    <row r="121" spans="2:51" s="13" customFormat="1" ht="11.25">
      <c r="B121" s="156"/>
      <c r="D121" s="150" t="s">
        <v>221</v>
      </c>
      <c r="E121" s="157" t="s">
        <v>19</v>
      </c>
      <c r="F121" s="158" t="s">
        <v>2279</v>
      </c>
      <c r="H121" s="159">
        <v>2.857</v>
      </c>
      <c r="I121" s="160"/>
      <c r="L121" s="156"/>
      <c r="M121" s="161"/>
      <c r="T121" s="162"/>
      <c r="AT121" s="157" t="s">
        <v>221</v>
      </c>
      <c r="AU121" s="157" t="s">
        <v>83</v>
      </c>
      <c r="AV121" s="13" t="s">
        <v>83</v>
      </c>
      <c r="AW121" s="13" t="s">
        <v>34</v>
      </c>
      <c r="AX121" s="13" t="s">
        <v>74</v>
      </c>
      <c r="AY121" s="157" t="s">
        <v>210</v>
      </c>
    </row>
    <row r="122" spans="2:51" s="15" customFormat="1" ht="11.25">
      <c r="B122" s="170"/>
      <c r="D122" s="150" t="s">
        <v>221</v>
      </c>
      <c r="E122" s="171" t="s">
        <v>19</v>
      </c>
      <c r="F122" s="172" t="s">
        <v>236</v>
      </c>
      <c r="H122" s="173">
        <v>35.567</v>
      </c>
      <c r="I122" s="174"/>
      <c r="L122" s="170"/>
      <c r="M122" s="175"/>
      <c r="T122" s="176"/>
      <c r="AT122" s="171" t="s">
        <v>221</v>
      </c>
      <c r="AU122" s="171" t="s">
        <v>83</v>
      </c>
      <c r="AV122" s="15" t="s">
        <v>217</v>
      </c>
      <c r="AW122" s="15" t="s">
        <v>34</v>
      </c>
      <c r="AX122" s="15" t="s">
        <v>81</v>
      </c>
      <c r="AY122" s="171" t="s">
        <v>210</v>
      </c>
    </row>
    <row r="123" spans="2:63" s="11" customFormat="1" ht="22.9" customHeight="1">
      <c r="B123" s="120"/>
      <c r="D123" s="121" t="s">
        <v>73</v>
      </c>
      <c r="E123" s="130" t="s">
        <v>217</v>
      </c>
      <c r="F123" s="130" t="s">
        <v>414</v>
      </c>
      <c r="I123" s="123"/>
      <c r="J123" s="131">
        <f>BK123</f>
        <v>0</v>
      </c>
      <c r="L123" s="120"/>
      <c r="M123" s="125"/>
      <c r="P123" s="126">
        <f>SUM(P124:P127)</f>
        <v>0</v>
      </c>
      <c r="R123" s="126">
        <f>SUM(R124:R127)</f>
        <v>0.08832</v>
      </c>
      <c r="T123" s="127">
        <f>SUM(T124:T127)</f>
        <v>0</v>
      </c>
      <c r="AR123" s="121" t="s">
        <v>81</v>
      </c>
      <c r="AT123" s="128" t="s">
        <v>73</v>
      </c>
      <c r="AU123" s="128" t="s">
        <v>81</v>
      </c>
      <c r="AY123" s="121" t="s">
        <v>210</v>
      </c>
      <c r="BK123" s="129">
        <f>SUM(BK124:BK127)</f>
        <v>0</v>
      </c>
    </row>
    <row r="124" spans="2:65" s="1" customFormat="1" ht="24.2" customHeight="1">
      <c r="B124" s="33"/>
      <c r="C124" s="132" t="s">
        <v>91</v>
      </c>
      <c r="D124" s="132" t="s">
        <v>212</v>
      </c>
      <c r="E124" s="133" t="s">
        <v>2280</v>
      </c>
      <c r="F124" s="134" t="s">
        <v>2281</v>
      </c>
      <c r="G124" s="135" t="s">
        <v>409</v>
      </c>
      <c r="H124" s="136">
        <v>1</v>
      </c>
      <c r="I124" s="137"/>
      <c r="J124" s="138">
        <f>ROUND(I124*H124,2)</f>
        <v>0</v>
      </c>
      <c r="K124" s="134" t="s">
        <v>216</v>
      </c>
      <c r="L124" s="33"/>
      <c r="M124" s="139" t="s">
        <v>19</v>
      </c>
      <c r="N124" s="140" t="s">
        <v>45</v>
      </c>
      <c r="P124" s="141">
        <f>O124*H124</f>
        <v>0</v>
      </c>
      <c r="Q124" s="141">
        <v>0.08832</v>
      </c>
      <c r="R124" s="141">
        <f>Q124*H124</f>
        <v>0.08832</v>
      </c>
      <c r="S124" s="141">
        <v>0</v>
      </c>
      <c r="T124" s="142">
        <f>S124*H124</f>
        <v>0</v>
      </c>
      <c r="AR124" s="143" t="s">
        <v>217</v>
      </c>
      <c r="AT124" s="143" t="s">
        <v>212</v>
      </c>
      <c r="AU124" s="143" t="s">
        <v>83</v>
      </c>
      <c r="AY124" s="18" t="s">
        <v>210</v>
      </c>
      <c r="BE124" s="144">
        <f>IF(N124="základní",J124,0)</f>
        <v>0</v>
      </c>
      <c r="BF124" s="144">
        <f>IF(N124="snížená",J124,0)</f>
        <v>0</v>
      </c>
      <c r="BG124" s="144">
        <f>IF(N124="zákl. přenesená",J124,0)</f>
        <v>0</v>
      </c>
      <c r="BH124" s="144">
        <f>IF(N124="sníž. přenesená",J124,0)</f>
        <v>0</v>
      </c>
      <c r="BI124" s="144">
        <f>IF(N124="nulová",J124,0)</f>
        <v>0</v>
      </c>
      <c r="BJ124" s="18" t="s">
        <v>81</v>
      </c>
      <c r="BK124" s="144">
        <f>ROUND(I124*H124,2)</f>
        <v>0</v>
      </c>
      <c r="BL124" s="18" t="s">
        <v>217</v>
      </c>
      <c r="BM124" s="143" t="s">
        <v>2282</v>
      </c>
    </row>
    <row r="125" spans="2:47" s="1" customFormat="1" ht="11.25">
      <c r="B125" s="33"/>
      <c r="D125" s="145" t="s">
        <v>219</v>
      </c>
      <c r="F125" s="146" t="s">
        <v>2283</v>
      </c>
      <c r="I125" s="147"/>
      <c r="L125" s="33"/>
      <c r="M125" s="148"/>
      <c r="T125" s="54"/>
      <c r="AT125" s="18" t="s">
        <v>219</v>
      </c>
      <c r="AU125" s="18" t="s">
        <v>83</v>
      </c>
    </row>
    <row r="126" spans="2:51" s="12" customFormat="1" ht="11.25">
      <c r="B126" s="149"/>
      <c r="D126" s="150" t="s">
        <v>221</v>
      </c>
      <c r="E126" s="151" t="s">
        <v>19</v>
      </c>
      <c r="F126" s="152" t="s">
        <v>2284</v>
      </c>
      <c r="H126" s="151" t="s">
        <v>19</v>
      </c>
      <c r="I126" s="153"/>
      <c r="L126" s="149"/>
      <c r="M126" s="154"/>
      <c r="T126" s="155"/>
      <c r="AT126" s="151" t="s">
        <v>221</v>
      </c>
      <c r="AU126" s="151" t="s">
        <v>83</v>
      </c>
      <c r="AV126" s="12" t="s">
        <v>81</v>
      </c>
      <c r="AW126" s="12" t="s">
        <v>34</v>
      </c>
      <c r="AX126" s="12" t="s">
        <v>74</v>
      </c>
      <c r="AY126" s="151" t="s">
        <v>210</v>
      </c>
    </row>
    <row r="127" spans="2:51" s="13" customFormat="1" ht="11.25">
      <c r="B127" s="156"/>
      <c r="D127" s="150" t="s">
        <v>221</v>
      </c>
      <c r="E127" s="157" t="s">
        <v>19</v>
      </c>
      <c r="F127" s="158" t="s">
        <v>81</v>
      </c>
      <c r="H127" s="159">
        <v>1</v>
      </c>
      <c r="I127" s="160"/>
      <c r="L127" s="156"/>
      <c r="M127" s="161"/>
      <c r="T127" s="162"/>
      <c r="AT127" s="157" t="s">
        <v>221</v>
      </c>
      <c r="AU127" s="157" t="s">
        <v>83</v>
      </c>
      <c r="AV127" s="13" t="s">
        <v>83</v>
      </c>
      <c r="AW127" s="13" t="s">
        <v>34</v>
      </c>
      <c r="AX127" s="13" t="s">
        <v>81</v>
      </c>
      <c r="AY127" s="157" t="s">
        <v>210</v>
      </c>
    </row>
    <row r="128" spans="2:63" s="11" customFormat="1" ht="22.9" customHeight="1">
      <c r="B128" s="120"/>
      <c r="D128" s="121" t="s">
        <v>73</v>
      </c>
      <c r="E128" s="130" t="s">
        <v>276</v>
      </c>
      <c r="F128" s="130" t="s">
        <v>449</v>
      </c>
      <c r="I128" s="123"/>
      <c r="J128" s="131">
        <f>BK128</f>
        <v>0</v>
      </c>
      <c r="L128" s="120"/>
      <c r="M128" s="125"/>
      <c r="P128" s="126">
        <f>SUM(P129:P547)</f>
        <v>0</v>
      </c>
      <c r="R128" s="126">
        <f>SUM(R129:R547)</f>
        <v>196.80052699000004</v>
      </c>
      <c r="T128" s="127">
        <f>SUM(T129:T547)</f>
        <v>0</v>
      </c>
      <c r="AR128" s="121" t="s">
        <v>81</v>
      </c>
      <c r="AT128" s="128" t="s">
        <v>73</v>
      </c>
      <c r="AU128" s="128" t="s">
        <v>81</v>
      </c>
      <c r="AY128" s="121" t="s">
        <v>210</v>
      </c>
      <c r="BK128" s="129">
        <f>SUM(BK129:BK547)</f>
        <v>0</v>
      </c>
    </row>
    <row r="129" spans="2:65" s="1" customFormat="1" ht="16.5" customHeight="1">
      <c r="B129" s="33"/>
      <c r="C129" s="132" t="s">
        <v>217</v>
      </c>
      <c r="D129" s="132" t="s">
        <v>212</v>
      </c>
      <c r="E129" s="133" t="s">
        <v>2285</v>
      </c>
      <c r="F129" s="134" t="s">
        <v>2286</v>
      </c>
      <c r="G129" s="135" t="s">
        <v>270</v>
      </c>
      <c r="H129" s="136">
        <v>113.221</v>
      </c>
      <c r="I129" s="137"/>
      <c r="J129" s="138">
        <f>ROUND(I129*H129,2)</f>
        <v>0</v>
      </c>
      <c r="K129" s="134" t="s">
        <v>216</v>
      </c>
      <c r="L129" s="33"/>
      <c r="M129" s="139" t="s">
        <v>19</v>
      </c>
      <c r="N129" s="140" t="s">
        <v>45</v>
      </c>
      <c r="P129" s="141">
        <f>O129*H129</f>
        <v>0</v>
      </c>
      <c r="Q129" s="141">
        <v>0.00069</v>
      </c>
      <c r="R129" s="141">
        <f>Q129*H129</f>
        <v>0.07812249</v>
      </c>
      <c r="S129" s="141">
        <v>0</v>
      </c>
      <c r="T129" s="142">
        <f>S129*H129</f>
        <v>0</v>
      </c>
      <c r="AR129" s="143" t="s">
        <v>217</v>
      </c>
      <c r="AT129" s="143" t="s">
        <v>212</v>
      </c>
      <c r="AU129" s="143" t="s">
        <v>83</v>
      </c>
      <c r="AY129" s="18" t="s">
        <v>210</v>
      </c>
      <c r="BE129" s="144">
        <f>IF(N129="základní",J129,0)</f>
        <v>0</v>
      </c>
      <c r="BF129" s="144">
        <f>IF(N129="snížená",J129,0)</f>
        <v>0</v>
      </c>
      <c r="BG129" s="144">
        <f>IF(N129="zákl. přenesená",J129,0)</f>
        <v>0</v>
      </c>
      <c r="BH129" s="144">
        <f>IF(N129="sníž. přenesená",J129,0)</f>
        <v>0</v>
      </c>
      <c r="BI129" s="144">
        <f>IF(N129="nulová",J129,0)</f>
        <v>0</v>
      </c>
      <c r="BJ129" s="18" t="s">
        <v>81</v>
      </c>
      <c r="BK129" s="144">
        <f>ROUND(I129*H129,2)</f>
        <v>0</v>
      </c>
      <c r="BL129" s="18" t="s">
        <v>217</v>
      </c>
      <c r="BM129" s="143" t="s">
        <v>2287</v>
      </c>
    </row>
    <row r="130" spans="2:47" s="1" customFormat="1" ht="11.25">
      <c r="B130" s="33"/>
      <c r="D130" s="145" t="s">
        <v>219</v>
      </c>
      <c r="F130" s="146" t="s">
        <v>2288</v>
      </c>
      <c r="I130" s="147"/>
      <c r="L130" s="33"/>
      <c r="M130" s="148"/>
      <c r="T130" s="54"/>
      <c r="AT130" s="18" t="s">
        <v>219</v>
      </c>
      <c r="AU130" s="18" t="s">
        <v>83</v>
      </c>
    </row>
    <row r="131" spans="2:51" s="12" customFormat="1" ht="11.25">
      <c r="B131" s="149"/>
      <c r="D131" s="150" t="s">
        <v>221</v>
      </c>
      <c r="E131" s="151" t="s">
        <v>19</v>
      </c>
      <c r="F131" s="152" t="s">
        <v>2289</v>
      </c>
      <c r="H131" s="151" t="s">
        <v>19</v>
      </c>
      <c r="I131" s="153"/>
      <c r="L131" s="149"/>
      <c r="M131" s="154"/>
      <c r="T131" s="155"/>
      <c r="AT131" s="151" t="s">
        <v>221</v>
      </c>
      <c r="AU131" s="151" t="s">
        <v>83</v>
      </c>
      <c r="AV131" s="12" t="s">
        <v>81</v>
      </c>
      <c r="AW131" s="12" t="s">
        <v>34</v>
      </c>
      <c r="AX131" s="12" t="s">
        <v>74</v>
      </c>
      <c r="AY131" s="151" t="s">
        <v>210</v>
      </c>
    </row>
    <row r="132" spans="2:51" s="13" customFormat="1" ht="11.25">
      <c r="B132" s="156"/>
      <c r="D132" s="150" t="s">
        <v>221</v>
      </c>
      <c r="E132" s="157" t="s">
        <v>19</v>
      </c>
      <c r="F132" s="158" t="s">
        <v>2290</v>
      </c>
      <c r="H132" s="159">
        <v>4.2</v>
      </c>
      <c r="I132" s="160"/>
      <c r="L132" s="156"/>
      <c r="M132" s="161"/>
      <c r="T132" s="162"/>
      <c r="AT132" s="157" t="s">
        <v>221</v>
      </c>
      <c r="AU132" s="157" t="s">
        <v>83</v>
      </c>
      <c r="AV132" s="13" t="s">
        <v>83</v>
      </c>
      <c r="AW132" s="13" t="s">
        <v>34</v>
      </c>
      <c r="AX132" s="13" t="s">
        <v>74</v>
      </c>
      <c r="AY132" s="157" t="s">
        <v>210</v>
      </c>
    </row>
    <row r="133" spans="2:51" s="13" customFormat="1" ht="11.25">
      <c r="B133" s="156"/>
      <c r="D133" s="150" t="s">
        <v>221</v>
      </c>
      <c r="E133" s="157" t="s">
        <v>19</v>
      </c>
      <c r="F133" s="158" t="s">
        <v>2291</v>
      </c>
      <c r="H133" s="159">
        <v>20.36</v>
      </c>
      <c r="I133" s="160"/>
      <c r="L133" s="156"/>
      <c r="M133" s="161"/>
      <c r="T133" s="162"/>
      <c r="AT133" s="157" t="s">
        <v>221</v>
      </c>
      <c r="AU133" s="157" t="s">
        <v>83</v>
      </c>
      <c r="AV133" s="13" t="s">
        <v>83</v>
      </c>
      <c r="AW133" s="13" t="s">
        <v>34</v>
      </c>
      <c r="AX133" s="13" t="s">
        <v>74</v>
      </c>
      <c r="AY133" s="157" t="s">
        <v>210</v>
      </c>
    </row>
    <row r="134" spans="2:51" s="13" customFormat="1" ht="11.25">
      <c r="B134" s="156"/>
      <c r="D134" s="150" t="s">
        <v>221</v>
      </c>
      <c r="E134" s="157" t="s">
        <v>19</v>
      </c>
      <c r="F134" s="158" t="s">
        <v>2292</v>
      </c>
      <c r="H134" s="159">
        <v>30.51</v>
      </c>
      <c r="I134" s="160"/>
      <c r="L134" s="156"/>
      <c r="M134" s="161"/>
      <c r="T134" s="162"/>
      <c r="AT134" s="157" t="s">
        <v>221</v>
      </c>
      <c r="AU134" s="157" t="s">
        <v>83</v>
      </c>
      <c r="AV134" s="13" t="s">
        <v>83</v>
      </c>
      <c r="AW134" s="13" t="s">
        <v>34</v>
      </c>
      <c r="AX134" s="13" t="s">
        <v>74</v>
      </c>
      <c r="AY134" s="157" t="s">
        <v>210</v>
      </c>
    </row>
    <row r="135" spans="2:51" s="13" customFormat="1" ht="11.25">
      <c r="B135" s="156"/>
      <c r="D135" s="150" t="s">
        <v>221</v>
      </c>
      <c r="E135" s="157" t="s">
        <v>19</v>
      </c>
      <c r="F135" s="158" t="s">
        <v>2293</v>
      </c>
      <c r="H135" s="159">
        <v>14.14</v>
      </c>
      <c r="I135" s="160"/>
      <c r="L135" s="156"/>
      <c r="M135" s="161"/>
      <c r="T135" s="162"/>
      <c r="AT135" s="157" t="s">
        <v>221</v>
      </c>
      <c r="AU135" s="157" t="s">
        <v>83</v>
      </c>
      <c r="AV135" s="13" t="s">
        <v>83</v>
      </c>
      <c r="AW135" s="13" t="s">
        <v>34</v>
      </c>
      <c r="AX135" s="13" t="s">
        <v>74</v>
      </c>
      <c r="AY135" s="157" t="s">
        <v>210</v>
      </c>
    </row>
    <row r="136" spans="2:51" s="13" customFormat="1" ht="11.25">
      <c r="B136" s="156"/>
      <c r="D136" s="150" t="s">
        <v>221</v>
      </c>
      <c r="E136" s="157" t="s">
        <v>19</v>
      </c>
      <c r="F136" s="158" t="s">
        <v>2294</v>
      </c>
      <c r="H136" s="159">
        <v>3.54</v>
      </c>
      <c r="I136" s="160"/>
      <c r="L136" s="156"/>
      <c r="M136" s="161"/>
      <c r="T136" s="162"/>
      <c r="AT136" s="157" t="s">
        <v>221</v>
      </c>
      <c r="AU136" s="157" t="s">
        <v>83</v>
      </c>
      <c r="AV136" s="13" t="s">
        <v>83</v>
      </c>
      <c r="AW136" s="13" t="s">
        <v>34</v>
      </c>
      <c r="AX136" s="13" t="s">
        <v>74</v>
      </c>
      <c r="AY136" s="157" t="s">
        <v>210</v>
      </c>
    </row>
    <row r="137" spans="2:51" s="13" customFormat="1" ht="11.25">
      <c r="B137" s="156"/>
      <c r="D137" s="150" t="s">
        <v>221</v>
      </c>
      <c r="E137" s="157" t="s">
        <v>19</v>
      </c>
      <c r="F137" s="158" t="s">
        <v>2295</v>
      </c>
      <c r="H137" s="159">
        <v>2.8</v>
      </c>
      <c r="I137" s="160"/>
      <c r="L137" s="156"/>
      <c r="M137" s="161"/>
      <c r="T137" s="162"/>
      <c r="AT137" s="157" t="s">
        <v>221</v>
      </c>
      <c r="AU137" s="157" t="s">
        <v>83</v>
      </c>
      <c r="AV137" s="13" t="s">
        <v>83</v>
      </c>
      <c r="AW137" s="13" t="s">
        <v>34</v>
      </c>
      <c r="AX137" s="13" t="s">
        <v>74</v>
      </c>
      <c r="AY137" s="157" t="s">
        <v>210</v>
      </c>
    </row>
    <row r="138" spans="2:51" s="13" customFormat="1" ht="11.25">
      <c r="B138" s="156"/>
      <c r="D138" s="150" t="s">
        <v>221</v>
      </c>
      <c r="E138" s="157" t="s">
        <v>19</v>
      </c>
      <c r="F138" s="158" t="s">
        <v>2296</v>
      </c>
      <c r="H138" s="159">
        <v>3.48</v>
      </c>
      <c r="I138" s="160"/>
      <c r="L138" s="156"/>
      <c r="M138" s="161"/>
      <c r="T138" s="162"/>
      <c r="AT138" s="157" t="s">
        <v>221</v>
      </c>
      <c r="AU138" s="157" t="s">
        <v>83</v>
      </c>
      <c r="AV138" s="13" t="s">
        <v>83</v>
      </c>
      <c r="AW138" s="13" t="s">
        <v>34</v>
      </c>
      <c r="AX138" s="13" t="s">
        <v>74</v>
      </c>
      <c r="AY138" s="157" t="s">
        <v>210</v>
      </c>
    </row>
    <row r="139" spans="2:51" s="13" customFormat="1" ht="11.25">
      <c r="B139" s="156"/>
      <c r="D139" s="150" t="s">
        <v>221</v>
      </c>
      <c r="E139" s="157" t="s">
        <v>19</v>
      </c>
      <c r="F139" s="158" t="s">
        <v>2297</v>
      </c>
      <c r="H139" s="159">
        <v>4.35</v>
      </c>
      <c r="I139" s="160"/>
      <c r="L139" s="156"/>
      <c r="M139" s="161"/>
      <c r="T139" s="162"/>
      <c r="AT139" s="157" t="s">
        <v>221</v>
      </c>
      <c r="AU139" s="157" t="s">
        <v>83</v>
      </c>
      <c r="AV139" s="13" t="s">
        <v>83</v>
      </c>
      <c r="AW139" s="13" t="s">
        <v>34</v>
      </c>
      <c r="AX139" s="13" t="s">
        <v>74</v>
      </c>
      <c r="AY139" s="157" t="s">
        <v>210</v>
      </c>
    </row>
    <row r="140" spans="2:51" s="13" customFormat="1" ht="11.25">
      <c r="B140" s="156"/>
      <c r="D140" s="150" t="s">
        <v>221</v>
      </c>
      <c r="E140" s="157" t="s">
        <v>19</v>
      </c>
      <c r="F140" s="158" t="s">
        <v>2298</v>
      </c>
      <c r="H140" s="159">
        <v>2.03</v>
      </c>
      <c r="I140" s="160"/>
      <c r="L140" s="156"/>
      <c r="M140" s="161"/>
      <c r="T140" s="162"/>
      <c r="AT140" s="157" t="s">
        <v>221</v>
      </c>
      <c r="AU140" s="157" t="s">
        <v>83</v>
      </c>
      <c r="AV140" s="13" t="s">
        <v>83</v>
      </c>
      <c r="AW140" s="13" t="s">
        <v>34</v>
      </c>
      <c r="AX140" s="13" t="s">
        <v>74</v>
      </c>
      <c r="AY140" s="157" t="s">
        <v>210</v>
      </c>
    </row>
    <row r="141" spans="2:51" s="13" customFormat="1" ht="11.25">
      <c r="B141" s="156"/>
      <c r="D141" s="150" t="s">
        <v>221</v>
      </c>
      <c r="E141" s="157" t="s">
        <v>19</v>
      </c>
      <c r="F141" s="158" t="s">
        <v>2299</v>
      </c>
      <c r="H141" s="159">
        <v>15.68</v>
      </c>
      <c r="I141" s="160"/>
      <c r="L141" s="156"/>
      <c r="M141" s="161"/>
      <c r="T141" s="162"/>
      <c r="AT141" s="157" t="s">
        <v>221</v>
      </c>
      <c r="AU141" s="157" t="s">
        <v>83</v>
      </c>
      <c r="AV141" s="13" t="s">
        <v>83</v>
      </c>
      <c r="AW141" s="13" t="s">
        <v>34</v>
      </c>
      <c r="AX141" s="13" t="s">
        <v>74</v>
      </c>
      <c r="AY141" s="157" t="s">
        <v>210</v>
      </c>
    </row>
    <row r="142" spans="2:51" s="15" customFormat="1" ht="11.25">
      <c r="B142" s="170"/>
      <c r="D142" s="150" t="s">
        <v>221</v>
      </c>
      <c r="E142" s="171" t="s">
        <v>19</v>
      </c>
      <c r="F142" s="172" t="s">
        <v>236</v>
      </c>
      <c r="H142" s="173">
        <v>101.09</v>
      </c>
      <c r="I142" s="174"/>
      <c r="L142" s="170"/>
      <c r="M142" s="175"/>
      <c r="T142" s="176"/>
      <c r="AT142" s="171" t="s">
        <v>221</v>
      </c>
      <c r="AU142" s="171" t="s">
        <v>83</v>
      </c>
      <c r="AV142" s="15" t="s">
        <v>217</v>
      </c>
      <c r="AW142" s="15" t="s">
        <v>34</v>
      </c>
      <c r="AX142" s="15" t="s">
        <v>81</v>
      </c>
      <c r="AY142" s="171" t="s">
        <v>210</v>
      </c>
    </row>
    <row r="143" spans="2:51" s="13" customFormat="1" ht="11.25">
      <c r="B143" s="156"/>
      <c r="D143" s="150" t="s">
        <v>221</v>
      </c>
      <c r="F143" s="158" t="s">
        <v>2300</v>
      </c>
      <c r="H143" s="159">
        <v>113.221</v>
      </c>
      <c r="I143" s="160"/>
      <c r="L143" s="156"/>
      <c r="M143" s="161"/>
      <c r="T143" s="162"/>
      <c r="AT143" s="157" t="s">
        <v>221</v>
      </c>
      <c r="AU143" s="157" t="s">
        <v>83</v>
      </c>
      <c r="AV143" s="13" t="s">
        <v>83</v>
      </c>
      <c r="AW143" s="13" t="s">
        <v>4</v>
      </c>
      <c r="AX143" s="13" t="s">
        <v>81</v>
      </c>
      <c r="AY143" s="157" t="s">
        <v>210</v>
      </c>
    </row>
    <row r="144" spans="2:65" s="1" customFormat="1" ht="24.2" customHeight="1">
      <c r="B144" s="33"/>
      <c r="C144" s="132" t="s">
        <v>267</v>
      </c>
      <c r="D144" s="132" t="s">
        <v>212</v>
      </c>
      <c r="E144" s="133" t="s">
        <v>2301</v>
      </c>
      <c r="F144" s="134" t="s">
        <v>2302</v>
      </c>
      <c r="G144" s="135" t="s">
        <v>270</v>
      </c>
      <c r="H144" s="136">
        <v>98.51</v>
      </c>
      <c r="I144" s="137"/>
      <c r="J144" s="138">
        <f>ROUND(I144*H144,2)</f>
        <v>0</v>
      </c>
      <c r="K144" s="134" t="s">
        <v>216</v>
      </c>
      <c r="L144" s="33"/>
      <c r="M144" s="139" t="s">
        <v>19</v>
      </c>
      <c r="N144" s="140" t="s">
        <v>45</v>
      </c>
      <c r="P144" s="141">
        <f>O144*H144</f>
        <v>0</v>
      </c>
      <c r="Q144" s="141">
        <v>0.0147</v>
      </c>
      <c r="R144" s="141">
        <f>Q144*H144</f>
        <v>1.448097</v>
      </c>
      <c r="S144" s="141">
        <v>0</v>
      </c>
      <c r="T144" s="142">
        <f>S144*H144</f>
        <v>0</v>
      </c>
      <c r="AR144" s="143" t="s">
        <v>217</v>
      </c>
      <c r="AT144" s="143" t="s">
        <v>212</v>
      </c>
      <c r="AU144" s="143" t="s">
        <v>83</v>
      </c>
      <c r="AY144" s="18" t="s">
        <v>210</v>
      </c>
      <c r="BE144" s="144">
        <f>IF(N144="základní",J144,0)</f>
        <v>0</v>
      </c>
      <c r="BF144" s="144">
        <f>IF(N144="snížená",J144,0)</f>
        <v>0</v>
      </c>
      <c r="BG144" s="144">
        <f>IF(N144="zákl. přenesená",J144,0)</f>
        <v>0</v>
      </c>
      <c r="BH144" s="144">
        <f>IF(N144="sníž. přenesená",J144,0)</f>
        <v>0</v>
      </c>
      <c r="BI144" s="144">
        <f>IF(N144="nulová",J144,0)</f>
        <v>0</v>
      </c>
      <c r="BJ144" s="18" t="s">
        <v>81</v>
      </c>
      <c r="BK144" s="144">
        <f>ROUND(I144*H144,2)</f>
        <v>0</v>
      </c>
      <c r="BL144" s="18" t="s">
        <v>217</v>
      </c>
      <c r="BM144" s="143" t="s">
        <v>2303</v>
      </c>
    </row>
    <row r="145" spans="2:47" s="1" customFormat="1" ht="11.25">
      <c r="B145" s="33"/>
      <c r="D145" s="145" t="s">
        <v>219</v>
      </c>
      <c r="F145" s="146" t="s">
        <v>2304</v>
      </c>
      <c r="I145" s="147"/>
      <c r="L145" s="33"/>
      <c r="M145" s="148"/>
      <c r="T145" s="54"/>
      <c r="AT145" s="18" t="s">
        <v>219</v>
      </c>
      <c r="AU145" s="18" t="s">
        <v>83</v>
      </c>
    </row>
    <row r="146" spans="2:51" s="12" customFormat="1" ht="11.25">
      <c r="B146" s="149"/>
      <c r="D146" s="150" t="s">
        <v>221</v>
      </c>
      <c r="E146" s="151" t="s">
        <v>19</v>
      </c>
      <c r="F146" s="152" t="s">
        <v>2289</v>
      </c>
      <c r="H146" s="151" t="s">
        <v>19</v>
      </c>
      <c r="I146" s="153"/>
      <c r="L146" s="149"/>
      <c r="M146" s="154"/>
      <c r="T146" s="155"/>
      <c r="AT146" s="151" t="s">
        <v>221</v>
      </c>
      <c r="AU146" s="151" t="s">
        <v>83</v>
      </c>
      <c r="AV146" s="12" t="s">
        <v>81</v>
      </c>
      <c r="AW146" s="12" t="s">
        <v>34</v>
      </c>
      <c r="AX146" s="12" t="s">
        <v>74</v>
      </c>
      <c r="AY146" s="151" t="s">
        <v>210</v>
      </c>
    </row>
    <row r="147" spans="2:51" s="13" customFormat="1" ht="11.25">
      <c r="B147" s="156"/>
      <c r="D147" s="150" t="s">
        <v>221</v>
      </c>
      <c r="E147" s="157" t="s">
        <v>19</v>
      </c>
      <c r="F147" s="158" t="s">
        <v>2290</v>
      </c>
      <c r="H147" s="159">
        <v>4.2</v>
      </c>
      <c r="I147" s="160"/>
      <c r="L147" s="156"/>
      <c r="M147" s="161"/>
      <c r="T147" s="162"/>
      <c r="AT147" s="157" t="s">
        <v>221</v>
      </c>
      <c r="AU147" s="157" t="s">
        <v>83</v>
      </c>
      <c r="AV147" s="13" t="s">
        <v>83</v>
      </c>
      <c r="AW147" s="13" t="s">
        <v>34</v>
      </c>
      <c r="AX147" s="13" t="s">
        <v>74</v>
      </c>
      <c r="AY147" s="157" t="s">
        <v>210</v>
      </c>
    </row>
    <row r="148" spans="2:51" s="13" customFormat="1" ht="11.25">
      <c r="B148" s="156"/>
      <c r="D148" s="150" t="s">
        <v>221</v>
      </c>
      <c r="E148" s="157" t="s">
        <v>19</v>
      </c>
      <c r="F148" s="158" t="s">
        <v>2291</v>
      </c>
      <c r="H148" s="159">
        <v>20.36</v>
      </c>
      <c r="I148" s="160"/>
      <c r="L148" s="156"/>
      <c r="M148" s="161"/>
      <c r="T148" s="162"/>
      <c r="AT148" s="157" t="s">
        <v>221</v>
      </c>
      <c r="AU148" s="157" t="s">
        <v>83</v>
      </c>
      <c r="AV148" s="13" t="s">
        <v>83</v>
      </c>
      <c r="AW148" s="13" t="s">
        <v>34</v>
      </c>
      <c r="AX148" s="13" t="s">
        <v>74</v>
      </c>
      <c r="AY148" s="157" t="s">
        <v>210</v>
      </c>
    </row>
    <row r="149" spans="2:51" s="13" customFormat="1" ht="11.25">
      <c r="B149" s="156"/>
      <c r="D149" s="150" t="s">
        <v>221</v>
      </c>
      <c r="E149" s="157" t="s">
        <v>19</v>
      </c>
      <c r="F149" s="158" t="s">
        <v>2292</v>
      </c>
      <c r="H149" s="159">
        <v>30.51</v>
      </c>
      <c r="I149" s="160"/>
      <c r="L149" s="156"/>
      <c r="M149" s="161"/>
      <c r="T149" s="162"/>
      <c r="AT149" s="157" t="s">
        <v>221</v>
      </c>
      <c r="AU149" s="157" t="s">
        <v>83</v>
      </c>
      <c r="AV149" s="13" t="s">
        <v>83</v>
      </c>
      <c r="AW149" s="13" t="s">
        <v>34</v>
      </c>
      <c r="AX149" s="13" t="s">
        <v>74</v>
      </c>
      <c r="AY149" s="157" t="s">
        <v>210</v>
      </c>
    </row>
    <row r="150" spans="2:51" s="13" customFormat="1" ht="11.25">
      <c r="B150" s="156"/>
      <c r="D150" s="150" t="s">
        <v>221</v>
      </c>
      <c r="E150" s="157" t="s">
        <v>19</v>
      </c>
      <c r="F150" s="158" t="s">
        <v>2293</v>
      </c>
      <c r="H150" s="159">
        <v>14.14</v>
      </c>
      <c r="I150" s="160"/>
      <c r="L150" s="156"/>
      <c r="M150" s="161"/>
      <c r="T150" s="162"/>
      <c r="AT150" s="157" t="s">
        <v>221</v>
      </c>
      <c r="AU150" s="157" t="s">
        <v>83</v>
      </c>
      <c r="AV150" s="13" t="s">
        <v>83</v>
      </c>
      <c r="AW150" s="13" t="s">
        <v>34</v>
      </c>
      <c r="AX150" s="13" t="s">
        <v>74</v>
      </c>
      <c r="AY150" s="157" t="s">
        <v>210</v>
      </c>
    </row>
    <row r="151" spans="2:51" s="13" customFormat="1" ht="11.25">
      <c r="B151" s="156"/>
      <c r="D151" s="150" t="s">
        <v>221</v>
      </c>
      <c r="E151" s="157" t="s">
        <v>19</v>
      </c>
      <c r="F151" s="158" t="s">
        <v>2294</v>
      </c>
      <c r="H151" s="159">
        <v>3.54</v>
      </c>
      <c r="I151" s="160"/>
      <c r="L151" s="156"/>
      <c r="M151" s="161"/>
      <c r="T151" s="162"/>
      <c r="AT151" s="157" t="s">
        <v>221</v>
      </c>
      <c r="AU151" s="157" t="s">
        <v>83</v>
      </c>
      <c r="AV151" s="13" t="s">
        <v>83</v>
      </c>
      <c r="AW151" s="13" t="s">
        <v>34</v>
      </c>
      <c r="AX151" s="13" t="s">
        <v>74</v>
      </c>
      <c r="AY151" s="157" t="s">
        <v>210</v>
      </c>
    </row>
    <row r="152" spans="2:51" s="13" customFormat="1" ht="11.25">
      <c r="B152" s="156"/>
      <c r="D152" s="150" t="s">
        <v>221</v>
      </c>
      <c r="E152" s="157" t="s">
        <v>19</v>
      </c>
      <c r="F152" s="158" t="s">
        <v>2295</v>
      </c>
      <c r="H152" s="159">
        <v>2.8</v>
      </c>
      <c r="I152" s="160"/>
      <c r="L152" s="156"/>
      <c r="M152" s="161"/>
      <c r="T152" s="162"/>
      <c r="AT152" s="157" t="s">
        <v>221</v>
      </c>
      <c r="AU152" s="157" t="s">
        <v>83</v>
      </c>
      <c r="AV152" s="13" t="s">
        <v>83</v>
      </c>
      <c r="AW152" s="13" t="s">
        <v>34</v>
      </c>
      <c r="AX152" s="13" t="s">
        <v>74</v>
      </c>
      <c r="AY152" s="157" t="s">
        <v>210</v>
      </c>
    </row>
    <row r="153" spans="2:51" s="13" customFormat="1" ht="11.25">
      <c r="B153" s="156"/>
      <c r="D153" s="150" t="s">
        <v>221</v>
      </c>
      <c r="E153" s="157" t="s">
        <v>19</v>
      </c>
      <c r="F153" s="158" t="s">
        <v>2296</v>
      </c>
      <c r="H153" s="159">
        <v>3.48</v>
      </c>
      <c r="I153" s="160"/>
      <c r="L153" s="156"/>
      <c r="M153" s="161"/>
      <c r="T153" s="162"/>
      <c r="AT153" s="157" t="s">
        <v>221</v>
      </c>
      <c r="AU153" s="157" t="s">
        <v>83</v>
      </c>
      <c r="AV153" s="13" t="s">
        <v>83</v>
      </c>
      <c r="AW153" s="13" t="s">
        <v>34</v>
      </c>
      <c r="AX153" s="13" t="s">
        <v>74</v>
      </c>
      <c r="AY153" s="157" t="s">
        <v>210</v>
      </c>
    </row>
    <row r="154" spans="2:51" s="13" customFormat="1" ht="11.25">
      <c r="B154" s="156"/>
      <c r="D154" s="150" t="s">
        <v>221</v>
      </c>
      <c r="E154" s="157" t="s">
        <v>19</v>
      </c>
      <c r="F154" s="158" t="s">
        <v>2297</v>
      </c>
      <c r="H154" s="159">
        <v>4.35</v>
      </c>
      <c r="I154" s="160"/>
      <c r="L154" s="156"/>
      <c r="M154" s="161"/>
      <c r="T154" s="162"/>
      <c r="AT154" s="157" t="s">
        <v>221</v>
      </c>
      <c r="AU154" s="157" t="s">
        <v>83</v>
      </c>
      <c r="AV154" s="13" t="s">
        <v>83</v>
      </c>
      <c r="AW154" s="13" t="s">
        <v>34</v>
      </c>
      <c r="AX154" s="13" t="s">
        <v>74</v>
      </c>
      <c r="AY154" s="157" t="s">
        <v>210</v>
      </c>
    </row>
    <row r="155" spans="2:51" s="13" customFormat="1" ht="11.25">
      <c r="B155" s="156"/>
      <c r="D155" s="150" t="s">
        <v>221</v>
      </c>
      <c r="E155" s="157" t="s">
        <v>19</v>
      </c>
      <c r="F155" s="158" t="s">
        <v>2298</v>
      </c>
      <c r="H155" s="159">
        <v>2.03</v>
      </c>
      <c r="I155" s="160"/>
      <c r="L155" s="156"/>
      <c r="M155" s="161"/>
      <c r="T155" s="162"/>
      <c r="AT155" s="157" t="s">
        <v>221</v>
      </c>
      <c r="AU155" s="157" t="s">
        <v>83</v>
      </c>
      <c r="AV155" s="13" t="s">
        <v>83</v>
      </c>
      <c r="AW155" s="13" t="s">
        <v>34</v>
      </c>
      <c r="AX155" s="13" t="s">
        <v>74</v>
      </c>
      <c r="AY155" s="157" t="s">
        <v>210</v>
      </c>
    </row>
    <row r="156" spans="2:51" s="13" customFormat="1" ht="11.25">
      <c r="B156" s="156"/>
      <c r="D156" s="150" t="s">
        <v>221</v>
      </c>
      <c r="E156" s="157" t="s">
        <v>19</v>
      </c>
      <c r="F156" s="158" t="s">
        <v>2305</v>
      </c>
      <c r="H156" s="159">
        <v>7.2</v>
      </c>
      <c r="I156" s="160"/>
      <c r="L156" s="156"/>
      <c r="M156" s="161"/>
      <c r="T156" s="162"/>
      <c r="AT156" s="157" t="s">
        <v>221</v>
      </c>
      <c r="AU156" s="157" t="s">
        <v>83</v>
      </c>
      <c r="AV156" s="13" t="s">
        <v>83</v>
      </c>
      <c r="AW156" s="13" t="s">
        <v>34</v>
      </c>
      <c r="AX156" s="13" t="s">
        <v>74</v>
      </c>
      <c r="AY156" s="157" t="s">
        <v>210</v>
      </c>
    </row>
    <row r="157" spans="2:51" s="13" customFormat="1" ht="11.25">
      <c r="B157" s="156"/>
      <c r="D157" s="150" t="s">
        <v>221</v>
      </c>
      <c r="E157" s="157" t="s">
        <v>19</v>
      </c>
      <c r="F157" s="158" t="s">
        <v>2306</v>
      </c>
      <c r="H157" s="159">
        <v>5.9</v>
      </c>
      <c r="I157" s="160"/>
      <c r="L157" s="156"/>
      <c r="M157" s="161"/>
      <c r="T157" s="162"/>
      <c r="AT157" s="157" t="s">
        <v>221</v>
      </c>
      <c r="AU157" s="157" t="s">
        <v>83</v>
      </c>
      <c r="AV157" s="13" t="s">
        <v>83</v>
      </c>
      <c r="AW157" s="13" t="s">
        <v>34</v>
      </c>
      <c r="AX157" s="13" t="s">
        <v>74</v>
      </c>
      <c r="AY157" s="157" t="s">
        <v>210</v>
      </c>
    </row>
    <row r="158" spans="2:51" s="15" customFormat="1" ht="11.25">
      <c r="B158" s="170"/>
      <c r="D158" s="150" t="s">
        <v>221</v>
      </c>
      <c r="E158" s="171" t="s">
        <v>19</v>
      </c>
      <c r="F158" s="172" t="s">
        <v>236</v>
      </c>
      <c r="H158" s="173">
        <v>98.51</v>
      </c>
      <c r="I158" s="174"/>
      <c r="L158" s="170"/>
      <c r="M158" s="175"/>
      <c r="T158" s="176"/>
      <c r="AT158" s="171" t="s">
        <v>221</v>
      </c>
      <c r="AU158" s="171" t="s">
        <v>83</v>
      </c>
      <c r="AV158" s="15" t="s">
        <v>217</v>
      </c>
      <c r="AW158" s="15" t="s">
        <v>34</v>
      </c>
      <c r="AX158" s="15" t="s">
        <v>81</v>
      </c>
      <c r="AY158" s="171" t="s">
        <v>210</v>
      </c>
    </row>
    <row r="159" spans="2:65" s="1" customFormat="1" ht="16.5" customHeight="1">
      <c r="B159" s="33"/>
      <c r="C159" s="132" t="s">
        <v>276</v>
      </c>
      <c r="D159" s="132" t="s">
        <v>212</v>
      </c>
      <c r="E159" s="133" t="s">
        <v>2307</v>
      </c>
      <c r="F159" s="134" t="s">
        <v>2308</v>
      </c>
      <c r="G159" s="135" t="s">
        <v>270</v>
      </c>
      <c r="H159" s="136">
        <v>0.742</v>
      </c>
      <c r="I159" s="137"/>
      <c r="J159" s="138">
        <f>ROUND(I159*H159,2)</f>
        <v>0</v>
      </c>
      <c r="K159" s="134" t="s">
        <v>216</v>
      </c>
      <c r="L159" s="33"/>
      <c r="M159" s="139" t="s">
        <v>19</v>
      </c>
      <c r="N159" s="140" t="s">
        <v>45</v>
      </c>
      <c r="P159" s="141">
        <f>O159*H159</f>
        <v>0</v>
      </c>
      <c r="Q159" s="141">
        <v>0.00571</v>
      </c>
      <c r="R159" s="141">
        <f>Q159*H159</f>
        <v>0.00423682</v>
      </c>
      <c r="S159" s="141">
        <v>0</v>
      </c>
      <c r="T159" s="142">
        <f>S159*H159</f>
        <v>0</v>
      </c>
      <c r="AR159" s="143" t="s">
        <v>217</v>
      </c>
      <c r="AT159" s="143" t="s">
        <v>212</v>
      </c>
      <c r="AU159" s="143" t="s">
        <v>83</v>
      </c>
      <c r="AY159" s="18" t="s">
        <v>210</v>
      </c>
      <c r="BE159" s="144">
        <f>IF(N159="základní",J159,0)</f>
        <v>0</v>
      </c>
      <c r="BF159" s="144">
        <f>IF(N159="snížená",J159,0)</f>
        <v>0</v>
      </c>
      <c r="BG159" s="144">
        <f>IF(N159="zákl. přenesená",J159,0)</f>
        <v>0</v>
      </c>
      <c r="BH159" s="144">
        <f>IF(N159="sníž. přenesená",J159,0)</f>
        <v>0</v>
      </c>
      <c r="BI159" s="144">
        <f>IF(N159="nulová",J159,0)</f>
        <v>0</v>
      </c>
      <c r="BJ159" s="18" t="s">
        <v>81</v>
      </c>
      <c r="BK159" s="144">
        <f>ROUND(I159*H159,2)</f>
        <v>0</v>
      </c>
      <c r="BL159" s="18" t="s">
        <v>217</v>
      </c>
      <c r="BM159" s="143" t="s">
        <v>2309</v>
      </c>
    </row>
    <row r="160" spans="2:47" s="1" customFormat="1" ht="11.25">
      <c r="B160" s="33"/>
      <c r="D160" s="145" t="s">
        <v>219</v>
      </c>
      <c r="F160" s="146" t="s">
        <v>2310</v>
      </c>
      <c r="I160" s="147"/>
      <c r="L160" s="33"/>
      <c r="M160" s="148"/>
      <c r="T160" s="54"/>
      <c r="AT160" s="18" t="s">
        <v>219</v>
      </c>
      <c r="AU160" s="18" t="s">
        <v>83</v>
      </c>
    </row>
    <row r="161" spans="2:51" s="12" customFormat="1" ht="11.25">
      <c r="B161" s="149"/>
      <c r="D161" s="150" t="s">
        <v>221</v>
      </c>
      <c r="E161" s="151" t="s">
        <v>19</v>
      </c>
      <c r="F161" s="152" t="s">
        <v>558</v>
      </c>
      <c r="H161" s="151" t="s">
        <v>19</v>
      </c>
      <c r="I161" s="153"/>
      <c r="L161" s="149"/>
      <c r="M161" s="154"/>
      <c r="T161" s="155"/>
      <c r="AT161" s="151" t="s">
        <v>221</v>
      </c>
      <c r="AU161" s="151" t="s">
        <v>83</v>
      </c>
      <c r="AV161" s="12" t="s">
        <v>81</v>
      </c>
      <c r="AW161" s="12" t="s">
        <v>34</v>
      </c>
      <c r="AX161" s="12" t="s">
        <v>74</v>
      </c>
      <c r="AY161" s="151" t="s">
        <v>210</v>
      </c>
    </row>
    <row r="162" spans="2:51" s="12" customFormat="1" ht="11.25">
      <c r="B162" s="149"/>
      <c r="D162" s="150" t="s">
        <v>221</v>
      </c>
      <c r="E162" s="151" t="s">
        <v>19</v>
      </c>
      <c r="F162" s="152" t="s">
        <v>2311</v>
      </c>
      <c r="H162" s="151" t="s">
        <v>19</v>
      </c>
      <c r="I162" s="153"/>
      <c r="L162" s="149"/>
      <c r="M162" s="154"/>
      <c r="T162" s="155"/>
      <c r="AT162" s="151" t="s">
        <v>221</v>
      </c>
      <c r="AU162" s="151" t="s">
        <v>83</v>
      </c>
      <c r="AV162" s="12" t="s">
        <v>81</v>
      </c>
      <c r="AW162" s="12" t="s">
        <v>34</v>
      </c>
      <c r="AX162" s="12" t="s">
        <v>74</v>
      </c>
      <c r="AY162" s="151" t="s">
        <v>210</v>
      </c>
    </row>
    <row r="163" spans="2:51" s="13" customFormat="1" ht="11.25">
      <c r="B163" s="156"/>
      <c r="D163" s="150" t="s">
        <v>221</v>
      </c>
      <c r="E163" s="157" t="s">
        <v>19</v>
      </c>
      <c r="F163" s="158" t="s">
        <v>2312</v>
      </c>
      <c r="H163" s="159">
        <v>0.719</v>
      </c>
      <c r="I163" s="160"/>
      <c r="L163" s="156"/>
      <c r="M163" s="161"/>
      <c r="T163" s="162"/>
      <c r="AT163" s="157" t="s">
        <v>221</v>
      </c>
      <c r="AU163" s="157" t="s">
        <v>83</v>
      </c>
      <c r="AV163" s="13" t="s">
        <v>83</v>
      </c>
      <c r="AW163" s="13" t="s">
        <v>34</v>
      </c>
      <c r="AX163" s="13" t="s">
        <v>74</v>
      </c>
      <c r="AY163" s="157" t="s">
        <v>210</v>
      </c>
    </row>
    <row r="164" spans="2:51" s="13" customFormat="1" ht="11.25">
      <c r="B164" s="156"/>
      <c r="D164" s="150" t="s">
        <v>221</v>
      </c>
      <c r="E164" s="157" t="s">
        <v>19</v>
      </c>
      <c r="F164" s="158" t="s">
        <v>2313</v>
      </c>
      <c r="H164" s="159">
        <v>0.023</v>
      </c>
      <c r="I164" s="160"/>
      <c r="L164" s="156"/>
      <c r="M164" s="161"/>
      <c r="T164" s="162"/>
      <c r="AT164" s="157" t="s">
        <v>221</v>
      </c>
      <c r="AU164" s="157" t="s">
        <v>83</v>
      </c>
      <c r="AV164" s="13" t="s">
        <v>83</v>
      </c>
      <c r="AW164" s="13" t="s">
        <v>34</v>
      </c>
      <c r="AX164" s="13" t="s">
        <v>74</v>
      </c>
      <c r="AY164" s="157" t="s">
        <v>210</v>
      </c>
    </row>
    <row r="165" spans="2:51" s="15" customFormat="1" ht="11.25">
      <c r="B165" s="170"/>
      <c r="D165" s="150" t="s">
        <v>221</v>
      </c>
      <c r="E165" s="171" t="s">
        <v>19</v>
      </c>
      <c r="F165" s="172" t="s">
        <v>236</v>
      </c>
      <c r="H165" s="173">
        <v>0.742</v>
      </c>
      <c r="I165" s="174"/>
      <c r="L165" s="170"/>
      <c r="M165" s="175"/>
      <c r="T165" s="176"/>
      <c r="AT165" s="171" t="s">
        <v>221</v>
      </c>
      <c r="AU165" s="171" t="s">
        <v>83</v>
      </c>
      <c r="AV165" s="15" t="s">
        <v>217</v>
      </c>
      <c r="AW165" s="15" t="s">
        <v>34</v>
      </c>
      <c r="AX165" s="15" t="s">
        <v>81</v>
      </c>
      <c r="AY165" s="171" t="s">
        <v>210</v>
      </c>
    </row>
    <row r="166" spans="2:65" s="1" customFormat="1" ht="16.5" customHeight="1">
      <c r="B166" s="33"/>
      <c r="C166" s="132" t="s">
        <v>281</v>
      </c>
      <c r="D166" s="132" t="s">
        <v>212</v>
      </c>
      <c r="E166" s="133" t="s">
        <v>2307</v>
      </c>
      <c r="F166" s="134" t="s">
        <v>2308</v>
      </c>
      <c r="G166" s="135" t="s">
        <v>270</v>
      </c>
      <c r="H166" s="136">
        <v>3</v>
      </c>
      <c r="I166" s="137"/>
      <c r="J166" s="138">
        <f>ROUND(I166*H166,2)</f>
        <v>0</v>
      </c>
      <c r="K166" s="134" t="s">
        <v>216</v>
      </c>
      <c r="L166" s="33"/>
      <c r="M166" s="139" t="s">
        <v>19</v>
      </c>
      <c r="N166" s="140" t="s">
        <v>45</v>
      </c>
      <c r="P166" s="141">
        <f>O166*H166</f>
        <v>0</v>
      </c>
      <c r="Q166" s="141">
        <v>0.00571</v>
      </c>
      <c r="R166" s="141">
        <f>Q166*H166</f>
        <v>0.01713</v>
      </c>
      <c r="S166" s="141">
        <v>0</v>
      </c>
      <c r="T166" s="142">
        <f>S166*H166</f>
        <v>0</v>
      </c>
      <c r="AR166" s="143" t="s">
        <v>217</v>
      </c>
      <c r="AT166" s="143" t="s">
        <v>212</v>
      </c>
      <c r="AU166" s="143" t="s">
        <v>83</v>
      </c>
      <c r="AY166" s="18" t="s">
        <v>210</v>
      </c>
      <c r="BE166" s="144">
        <f>IF(N166="základní",J166,0)</f>
        <v>0</v>
      </c>
      <c r="BF166" s="144">
        <f>IF(N166="snížená",J166,0)</f>
        <v>0</v>
      </c>
      <c r="BG166" s="144">
        <f>IF(N166="zákl. přenesená",J166,0)</f>
        <v>0</v>
      </c>
      <c r="BH166" s="144">
        <f>IF(N166="sníž. přenesená",J166,0)</f>
        <v>0</v>
      </c>
      <c r="BI166" s="144">
        <f>IF(N166="nulová",J166,0)</f>
        <v>0</v>
      </c>
      <c r="BJ166" s="18" t="s">
        <v>81</v>
      </c>
      <c r="BK166" s="144">
        <f>ROUND(I166*H166,2)</f>
        <v>0</v>
      </c>
      <c r="BL166" s="18" t="s">
        <v>217</v>
      </c>
      <c r="BM166" s="143" t="s">
        <v>2314</v>
      </c>
    </row>
    <row r="167" spans="2:47" s="1" customFormat="1" ht="11.25">
      <c r="B167" s="33"/>
      <c r="D167" s="145" t="s">
        <v>219</v>
      </c>
      <c r="F167" s="146" t="s">
        <v>2310</v>
      </c>
      <c r="I167" s="147"/>
      <c r="L167" s="33"/>
      <c r="M167" s="148"/>
      <c r="T167" s="54"/>
      <c r="AT167" s="18" t="s">
        <v>219</v>
      </c>
      <c r="AU167" s="18" t="s">
        <v>83</v>
      </c>
    </row>
    <row r="168" spans="2:51" s="12" customFormat="1" ht="11.25">
      <c r="B168" s="149"/>
      <c r="D168" s="150" t="s">
        <v>221</v>
      </c>
      <c r="E168" s="151" t="s">
        <v>19</v>
      </c>
      <c r="F168" s="152" t="s">
        <v>852</v>
      </c>
      <c r="H168" s="151" t="s">
        <v>19</v>
      </c>
      <c r="I168" s="153"/>
      <c r="L168" s="149"/>
      <c r="M168" s="154"/>
      <c r="T168" s="155"/>
      <c r="AT168" s="151" t="s">
        <v>221</v>
      </c>
      <c r="AU168" s="151" t="s">
        <v>83</v>
      </c>
      <c r="AV168" s="12" t="s">
        <v>81</v>
      </c>
      <c r="AW168" s="12" t="s">
        <v>34</v>
      </c>
      <c r="AX168" s="12" t="s">
        <v>74</v>
      </c>
      <c r="AY168" s="151" t="s">
        <v>210</v>
      </c>
    </row>
    <row r="169" spans="2:51" s="12" customFormat="1" ht="11.25">
      <c r="B169" s="149"/>
      <c r="D169" s="150" t="s">
        <v>221</v>
      </c>
      <c r="E169" s="151" t="s">
        <v>19</v>
      </c>
      <c r="F169" s="152" t="s">
        <v>2315</v>
      </c>
      <c r="H169" s="151" t="s">
        <v>19</v>
      </c>
      <c r="I169" s="153"/>
      <c r="L169" s="149"/>
      <c r="M169" s="154"/>
      <c r="T169" s="155"/>
      <c r="AT169" s="151" t="s">
        <v>221</v>
      </c>
      <c r="AU169" s="151" t="s">
        <v>83</v>
      </c>
      <c r="AV169" s="12" t="s">
        <v>81</v>
      </c>
      <c r="AW169" s="12" t="s">
        <v>34</v>
      </c>
      <c r="AX169" s="12" t="s">
        <v>74</v>
      </c>
      <c r="AY169" s="151" t="s">
        <v>210</v>
      </c>
    </row>
    <row r="170" spans="2:51" s="13" customFormat="1" ht="11.25">
      <c r="B170" s="156"/>
      <c r="D170" s="150" t="s">
        <v>221</v>
      </c>
      <c r="E170" s="157" t="s">
        <v>19</v>
      </c>
      <c r="F170" s="158" t="s">
        <v>2316</v>
      </c>
      <c r="H170" s="159">
        <v>3</v>
      </c>
      <c r="I170" s="160"/>
      <c r="L170" s="156"/>
      <c r="M170" s="161"/>
      <c r="T170" s="162"/>
      <c r="AT170" s="157" t="s">
        <v>221</v>
      </c>
      <c r="AU170" s="157" t="s">
        <v>83</v>
      </c>
      <c r="AV170" s="13" t="s">
        <v>83</v>
      </c>
      <c r="AW170" s="13" t="s">
        <v>34</v>
      </c>
      <c r="AX170" s="13" t="s">
        <v>81</v>
      </c>
      <c r="AY170" s="157" t="s">
        <v>210</v>
      </c>
    </row>
    <row r="171" spans="2:65" s="1" customFormat="1" ht="24.2" customHeight="1">
      <c r="B171" s="33"/>
      <c r="C171" s="132" t="s">
        <v>286</v>
      </c>
      <c r="D171" s="132" t="s">
        <v>212</v>
      </c>
      <c r="E171" s="133" t="s">
        <v>2317</v>
      </c>
      <c r="F171" s="134" t="s">
        <v>2318</v>
      </c>
      <c r="G171" s="135" t="s">
        <v>270</v>
      </c>
      <c r="H171" s="136">
        <v>766.56</v>
      </c>
      <c r="I171" s="137"/>
      <c r="J171" s="138">
        <f>ROUND(I171*H171,2)</f>
        <v>0</v>
      </c>
      <c r="K171" s="134" t="s">
        <v>216</v>
      </c>
      <c r="L171" s="33"/>
      <c r="M171" s="139" t="s">
        <v>19</v>
      </c>
      <c r="N171" s="140" t="s">
        <v>45</v>
      </c>
      <c r="P171" s="141">
        <f>O171*H171</f>
        <v>0</v>
      </c>
      <c r="Q171" s="141">
        <v>0.01733</v>
      </c>
      <c r="R171" s="141">
        <f>Q171*H171</f>
        <v>13.2844848</v>
      </c>
      <c r="S171" s="141">
        <v>0</v>
      </c>
      <c r="T171" s="142">
        <f>S171*H171</f>
        <v>0</v>
      </c>
      <c r="AR171" s="143" t="s">
        <v>217</v>
      </c>
      <c r="AT171" s="143" t="s">
        <v>212</v>
      </c>
      <c r="AU171" s="143" t="s">
        <v>83</v>
      </c>
      <c r="AY171" s="18" t="s">
        <v>210</v>
      </c>
      <c r="BE171" s="144">
        <f>IF(N171="základní",J171,0)</f>
        <v>0</v>
      </c>
      <c r="BF171" s="144">
        <f>IF(N171="snížená",J171,0)</f>
        <v>0</v>
      </c>
      <c r="BG171" s="144">
        <f>IF(N171="zákl. přenesená",J171,0)</f>
        <v>0</v>
      </c>
      <c r="BH171" s="144">
        <f>IF(N171="sníž. přenesená",J171,0)</f>
        <v>0</v>
      </c>
      <c r="BI171" s="144">
        <f>IF(N171="nulová",J171,0)</f>
        <v>0</v>
      </c>
      <c r="BJ171" s="18" t="s">
        <v>81</v>
      </c>
      <c r="BK171" s="144">
        <f>ROUND(I171*H171,2)</f>
        <v>0</v>
      </c>
      <c r="BL171" s="18" t="s">
        <v>217</v>
      </c>
      <c r="BM171" s="143" t="s">
        <v>2319</v>
      </c>
    </row>
    <row r="172" spans="2:47" s="1" customFormat="1" ht="11.25">
      <c r="B172" s="33"/>
      <c r="D172" s="145" t="s">
        <v>219</v>
      </c>
      <c r="F172" s="146" t="s">
        <v>2320</v>
      </c>
      <c r="I172" s="147"/>
      <c r="L172" s="33"/>
      <c r="M172" s="148"/>
      <c r="T172" s="54"/>
      <c r="AT172" s="18" t="s">
        <v>219</v>
      </c>
      <c r="AU172" s="18" t="s">
        <v>83</v>
      </c>
    </row>
    <row r="173" spans="2:51" s="12" customFormat="1" ht="11.25">
      <c r="B173" s="149"/>
      <c r="D173" s="150" t="s">
        <v>221</v>
      </c>
      <c r="E173" s="151" t="s">
        <v>19</v>
      </c>
      <c r="F173" s="152" t="s">
        <v>2321</v>
      </c>
      <c r="H173" s="151" t="s">
        <v>19</v>
      </c>
      <c r="I173" s="153"/>
      <c r="L173" s="149"/>
      <c r="M173" s="154"/>
      <c r="T173" s="155"/>
      <c r="AT173" s="151" t="s">
        <v>221</v>
      </c>
      <c r="AU173" s="151" t="s">
        <v>83</v>
      </c>
      <c r="AV173" s="12" t="s">
        <v>81</v>
      </c>
      <c r="AW173" s="12" t="s">
        <v>34</v>
      </c>
      <c r="AX173" s="12" t="s">
        <v>74</v>
      </c>
      <c r="AY173" s="151" t="s">
        <v>210</v>
      </c>
    </row>
    <row r="174" spans="2:51" s="13" customFormat="1" ht="11.25">
      <c r="B174" s="156"/>
      <c r="D174" s="150" t="s">
        <v>221</v>
      </c>
      <c r="E174" s="157" t="s">
        <v>19</v>
      </c>
      <c r="F174" s="158" t="s">
        <v>624</v>
      </c>
      <c r="H174" s="159">
        <v>49.962</v>
      </c>
      <c r="I174" s="160"/>
      <c r="L174" s="156"/>
      <c r="M174" s="161"/>
      <c r="T174" s="162"/>
      <c r="AT174" s="157" t="s">
        <v>221</v>
      </c>
      <c r="AU174" s="157" t="s">
        <v>83</v>
      </c>
      <c r="AV174" s="13" t="s">
        <v>83</v>
      </c>
      <c r="AW174" s="13" t="s">
        <v>34</v>
      </c>
      <c r="AX174" s="13" t="s">
        <v>74</v>
      </c>
      <c r="AY174" s="157" t="s">
        <v>210</v>
      </c>
    </row>
    <row r="175" spans="2:51" s="13" customFormat="1" ht="11.25">
      <c r="B175" s="156"/>
      <c r="D175" s="150" t="s">
        <v>221</v>
      </c>
      <c r="E175" s="157" t="s">
        <v>19</v>
      </c>
      <c r="F175" s="158" t="s">
        <v>625</v>
      </c>
      <c r="H175" s="159">
        <v>-3.64</v>
      </c>
      <c r="I175" s="160"/>
      <c r="L175" s="156"/>
      <c r="M175" s="161"/>
      <c r="T175" s="162"/>
      <c r="AT175" s="157" t="s">
        <v>221</v>
      </c>
      <c r="AU175" s="157" t="s">
        <v>83</v>
      </c>
      <c r="AV175" s="13" t="s">
        <v>83</v>
      </c>
      <c r="AW175" s="13" t="s">
        <v>34</v>
      </c>
      <c r="AX175" s="13" t="s">
        <v>74</v>
      </c>
      <c r="AY175" s="157" t="s">
        <v>210</v>
      </c>
    </row>
    <row r="176" spans="2:51" s="13" customFormat="1" ht="11.25">
      <c r="B176" s="156"/>
      <c r="D176" s="150" t="s">
        <v>221</v>
      </c>
      <c r="E176" s="157" t="s">
        <v>19</v>
      </c>
      <c r="F176" s="158" t="s">
        <v>626</v>
      </c>
      <c r="H176" s="159">
        <v>5.146</v>
      </c>
      <c r="I176" s="160"/>
      <c r="L176" s="156"/>
      <c r="M176" s="161"/>
      <c r="T176" s="162"/>
      <c r="AT176" s="157" t="s">
        <v>221</v>
      </c>
      <c r="AU176" s="157" t="s">
        <v>83</v>
      </c>
      <c r="AV176" s="13" t="s">
        <v>83</v>
      </c>
      <c r="AW176" s="13" t="s">
        <v>34</v>
      </c>
      <c r="AX176" s="13" t="s">
        <v>74</v>
      </c>
      <c r="AY176" s="157" t="s">
        <v>210</v>
      </c>
    </row>
    <row r="177" spans="2:51" s="13" customFormat="1" ht="11.25">
      <c r="B177" s="156"/>
      <c r="D177" s="150" t="s">
        <v>221</v>
      </c>
      <c r="E177" s="157" t="s">
        <v>19</v>
      </c>
      <c r="F177" s="158" t="s">
        <v>627</v>
      </c>
      <c r="H177" s="159">
        <v>-1.988</v>
      </c>
      <c r="I177" s="160"/>
      <c r="L177" s="156"/>
      <c r="M177" s="161"/>
      <c r="T177" s="162"/>
      <c r="AT177" s="157" t="s">
        <v>221</v>
      </c>
      <c r="AU177" s="157" t="s">
        <v>83</v>
      </c>
      <c r="AV177" s="13" t="s">
        <v>83</v>
      </c>
      <c r="AW177" s="13" t="s">
        <v>34</v>
      </c>
      <c r="AX177" s="13" t="s">
        <v>74</v>
      </c>
      <c r="AY177" s="157" t="s">
        <v>210</v>
      </c>
    </row>
    <row r="178" spans="2:51" s="13" customFormat="1" ht="11.25">
      <c r="B178" s="156"/>
      <c r="D178" s="150" t="s">
        <v>221</v>
      </c>
      <c r="E178" s="157" t="s">
        <v>19</v>
      </c>
      <c r="F178" s="158" t="s">
        <v>2322</v>
      </c>
      <c r="H178" s="159">
        <v>-1.966</v>
      </c>
      <c r="I178" s="160"/>
      <c r="L178" s="156"/>
      <c r="M178" s="161"/>
      <c r="T178" s="162"/>
      <c r="AT178" s="157" t="s">
        <v>221</v>
      </c>
      <c r="AU178" s="157" t="s">
        <v>83</v>
      </c>
      <c r="AV178" s="13" t="s">
        <v>83</v>
      </c>
      <c r="AW178" s="13" t="s">
        <v>34</v>
      </c>
      <c r="AX178" s="13" t="s">
        <v>74</v>
      </c>
      <c r="AY178" s="157" t="s">
        <v>210</v>
      </c>
    </row>
    <row r="179" spans="2:51" s="13" customFormat="1" ht="11.25">
      <c r="B179" s="156"/>
      <c r="D179" s="150" t="s">
        <v>221</v>
      </c>
      <c r="E179" s="157" t="s">
        <v>19</v>
      </c>
      <c r="F179" s="158" t="s">
        <v>629</v>
      </c>
      <c r="H179" s="159">
        <v>-2.788</v>
      </c>
      <c r="I179" s="160"/>
      <c r="L179" s="156"/>
      <c r="M179" s="161"/>
      <c r="T179" s="162"/>
      <c r="AT179" s="157" t="s">
        <v>221</v>
      </c>
      <c r="AU179" s="157" t="s">
        <v>83</v>
      </c>
      <c r="AV179" s="13" t="s">
        <v>83</v>
      </c>
      <c r="AW179" s="13" t="s">
        <v>34</v>
      </c>
      <c r="AX179" s="13" t="s">
        <v>74</v>
      </c>
      <c r="AY179" s="157" t="s">
        <v>210</v>
      </c>
    </row>
    <row r="180" spans="2:51" s="13" customFormat="1" ht="11.25">
      <c r="B180" s="156"/>
      <c r="D180" s="150" t="s">
        <v>221</v>
      </c>
      <c r="E180" s="157" t="s">
        <v>19</v>
      </c>
      <c r="F180" s="158" t="s">
        <v>2323</v>
      </c>
      <c r="H180" s="159">
        <v>55.77</v>
      </c>
      <c r="I180" s="160"/>
      <c r="L180" s="156"/>
      <c r="M180" s="161"/>
      <c r="T180" s="162"/>
      <c r="AT180" s="157" t="s">
        <v>221</v>
      </c>
      <c r="AU180" s="157" t="s">
        <v>83</v>
      </c>
      <c r="AV180" s="13" t="s">
        <v>83</v>
      </c>
      <c r="AW180" s="13" t="s">
        <v>34</v>
      </c>
      <c r="AX180" s="13" t="s">
        <v>74</v>
      </c>
      <c r="AY180" s="157" t="s">
        <v>210</v>
      </c>
    </row>
    <row r="181" spans="2:51" s="13" customFormat="1" ht="11.25">
      <c r="B181" s="156"/>
      <c r="D181" s="150" t="s">
        <v>221</v>
      </c>
      <c r="E181" s="157" t="s">
        <v>19</v>
      </c>
      <c r="F181" s="158" t="s">
        <v>637</v>
      </c>
      <c r="H181" s="159">
        <v>-1.259</v>
      </c>
      <c r="I181" s="160"/>
      <c r="L181" s="156"/>
      <c r="M181" s="161"/>
      <c r="T181" s="162"/>
      <c r="AT181" s="157" t="s">
        <v>221</v>
      </c>
      <c r="AU181" s="157" t="s">
        <v>83</v>
      </c>
      <c r="AV181" s="13" t="s">
        <v>83</v>
      </c>
      <c r="AW181" s="13" t="s">
        <v>34</v>
      </c>
      <c r="AX181" s="13" t="s">
        <v>74</v>
      </c>
      <c r="AY181" s="157" t="s">
        <v>210</v>
      </c>
    </row>
    <row r="182" spans="2:51" s="13" customFormat="1" ht="11.25">
      <c r="B182" s="156"/>
      <c r="D182" s="150" t="s">
        <v>221</v>
      </c>
      <c r="E182" s="157" t="s">
        <v>19</v>
      </c>
      <c r="F182" s="158" t="s">
        <v>638</v>
      </c>
      <c r="H182" s="159">
        <v>1.584</v>
      </c>
      <c r="I182" s="160"/>
      <c r="L182" s="156"/>
      <c r="M182" s="161"/>
      <c r="T182" s="162"/>
      <c r="AT182" s="157" t="s">
        <v>221</v>
      </c>
      <c r="AU182" s="157" t="s">
        <v>83</v>
      </c>
      <c r="AV182" s="13" t="s">
        <v>83</v>
      </c>
      <c r="AW182" s="13" t="s">
        <v>34</v>
      </c>
      <c r="AX182" s="13" t="s">
        <v>74</v>
      </c>
      <c r="AY182" s="157" t="s">
        <v>210</v>
      </c>
    </row>
    <row r="183" spans="2:51" s="13" customFormat="1" ht="11.25">
      <c r="B183" s="156"/>
      <c r="D183" s="150" t="s">
        <v>221</v>
      </c>
      <c r="E183" s="157" t="s">
        <v>19</v>
      </c>
      <c r="F183" s="158" t="s">
        <v>639</v>
      </c>
      <c r="H183" s="159">
        <v>1.467</v>
      </c>
      <c r="I183" s="160"/>
      <c r="L183" s="156"/>
      <c r="M183" s="161"/>
      <c r="T183" s="162"/>
      <c r="AT183" s="157" t="s">
        <v>221</v>
      </c>
      <c r="AU183" s="157" t="s">
        <v>83</v>
      </c>
      <c r="AV183" s="13" t="s">
        <v>83</v>
      </c>
      <c r="AW183" s="13" t="s">
        <v>34</v>
      </c>
      <c r="AX183" s="13" t="s">
        <v>74</v>
      </c>
      <c r="AY183" s="157" t="s">
        <v>210</v>
      </c>
    </row>
    <row r="184" spans="2:51" s="13" customFormat="1" ht="11.25">
      <c r="B184" s="156"/>
      <c r="D184" s="150" t="s">
        <v>221</v>
      </c>
      <c r="E184" s="157" t="s">
        <v>19</v>
      </c>
      <c r="F184" s="158" t="s">
        <v>640</v>
      </c>
      <c r="H184" s="159">
        <v>-1.882</v>
      </c>
      <c r="I184" s="160"/>
      <c r="L184" s="156"/>
      <c r="M184" s="161"/>
      <c r="T184" s="162"/>
      <c r="AT184" s="157" t="s">
        <v>221</v>
      </c>
      <c r="AU184" s="157" t="s">
        <v>83</v>
      </c>
      <c r="AV184" s="13" t="s">
        <v>83</v>
      </c>
      <c r="AW184" s="13" t="s">
        <v>34</v>
      </c>
      <c r="AX184" s="13" t="s">
        <v>74</v>
      </c>
      <c r="AY184" s="157" t="s">
        <v>210</v>
      </c>
    </row>
    <row r="185" spans="2:51" s="13" customFormat="1" ht="11.25">
      <c r="B185" s="156"/>
      <c r="D185" s="150" t="s">
        <v>221</v>
      </c>
      <c r="E185" s="157" t="s">
        <v>19</v>
      </c>
      <c r="F185" s="158" t="s">
        <v>641</v>
      </c>
      <c r="H185" s="159">
        <v>2.453</v>
      </c>
      <c r="I185" s="160"/>
      <c r="L185" s="156"/>
      <c r="M185" s="161"/>
      <c r="T185" s="162"/>
      <c r="AT185" s="157" t="s">
        <v>221</v>
      </c>
      <c r="AU185" s="157" t="s">
        <v>83</v>
      </c>
      <c r="AV185" s="13" t="s">
        <v>83</v>
      </c>
      <c r="AW185" s="13" t="s">
        <v>34</v>
      </c>
      <c r="AX185" s="13" t="s">
        <v>74</v>
      </c>
      <c r="AY185" s="157" t="s">
        <v>210</v>
      </c>
    </row>
    <row r="186" spans="2:51" s="13" customFormat="1" ht="11.25">
      <c r="B186" s="156"/>
      <c r="D186" s="150" t="s">
        <v>221</v>
      </c>
      <c r="E186" s="157" t="s">
        <v>19</v>
      </c>
      <c r="F186" s="158" t="s">
        <v>642</v>
      </c>
      <c r="H186" s="159">
        <v>-1.994</v>
      </c>
      <c r="I186" s="160"/>
      <c r="L186" s="156"/>
      <c r="M186" s="161"/>
      <c r="T186" s="162"/>
      <c r="AT186" s="157" t="s">
        <v>221</v>
      </c>
      <c r="AU186" s="157" t="s">
        <v>83</v>
      </c>
      <c r="AV186" s="13" t="s">
        <v>83</v>
      </c>
      <c r="AW186" s="13" t="s">
        <v>34</v>
      </c>
      <c r="AX186" s="13" t="s">
        <v>74</v>
      </c>
      <c r="AY186" s="157" t="s">
        <v>210</v>
      </c>
    </row>
    <row r="187" spans="2:51" s="13" customFormat="1" ht="11.25">
      <c r="B187" s="156"/>
      <c r="D187" s="150" t="s">
        <v>221</v>
      </c>
      <c r="E187" s="157" t="s">
        <v>19</v>
      </c>
      <c r="F187" s="158" t="s">
        <v>2324</v>
      </c>
      <c r="H187" s="159">
        <v>122.025</v>
      </c>
      <c r="I187" s="160"/>
      <c r="L187" s="156"/>
      <c r="M187" s="161"/>
      <c r="T187" s="162"/>
      <c r="AT187" s="157" t="s">
        <v>221</v>
      </c>
      <c r="AU187" s="157" t="s">
        <v>83</v>
      </c>
      <c r="AV187" s="13" t="s">
        <v>83</v>
      </c>
      <c r="AW187" s="13" t="s">
        <v>34</v>
      </c>
      <c r="AX187" s="13" t="s">
        <v>74</v>
      </c>
      <c r="AY187" s="157" t="s">
        <v>210</v>
      </c>
    </row>
    <row r="188" spans="2:51" s="13" customFormat="1" ht="11.25">
      <c r="B188" s="156"/>
      <c r="D188" s="150" t="s">
        <v>221</v>
      </c>
      <c r="E188" s="157" t="s">
        <v>19</v>
      </c>
      <c r="F188" s="158" t="s">
        <v>2325</v>
      </c>
      <c r="H188" s="159">
        <v>-1.739</v>
      </c>
      <c r="I188" s="160"/>
      <c r="L188" s="156"/>
      <c r="M188" s="161"/>
      <c r="T188" s="162"/>
      <c r="AT188" s="157" t="s">
        <v>221</v>
      </c>
      <c r="AU188" s="157" t="s">
        <v>83</v>
      </c>
      <c r="AV188" s="13" t="s">
        <v>83</v>
      </c>
      <c r="AW188" s="13" t="s">
        <v>34</v>
      </c>
      <c r="AX188" s="13" t="s">
        <v>74</v>
      </c>
      <c r="AY188" s="157" t="s">
        <v>210</v>
      </c>
    </row>
    <row r="189" spans="2:51" s="13" customFormat="1" ht="11.25">
      <c r="B189" s="156"/>
      <c r="D189" s="150" t="s">
        <v>221</v>
      </c>
      <c r="E189" s="157" t="s">
        <v>19</v>
      </c>
      <c r="F189" s="158" t="s">
        <v>2326</v>
      </c>
      <c r="H189" s="159">
        <v>-1.44</v>
      </c>
      <c r="I189" s="160"/>
      <c r="L189" s="156"/>
      <c r="M189" s="161"/>
      <c r="T189" s="162"/>
      <c r="AT189" s="157" t="s">
        <v>221</v>
      </c>
      <c r="AU189" s="157" t="s">
        <v>83</v>
      </c>
      <c r="AV189" s="13" t="s">
        <v>83</v>
      </c>
      <c r="AW189" s="13" t="s">
        <v>34</v>
      </c>
      <c r="AX189" s="13" t="s">
        <v>74</v>
      </c>
      <c r="AY189" s="157" t="s">
        <v>210</v>
      </c>
    </row>
    <row r="190" spans="2:51" s="13" customFormat="1" ht="11.25">
      <c r="B190" s="156"/>
      <c r="D190" s="150" t="s">
        <v>221</v>
      </c>
      <c r="E190" s="157" t="s">
        <v>19</v>
      </c>
      <c r="F190" s="158" t="s">
        <v>2327</v>
      </c>
      <c r="H190" s="159">
        <v>2.192</v>
      </c>
      <c r="I190" s="160"/>
      <c r="L190" s="156"/>
      <c r="M190" s="161"/>
      <c r="T190" s="162"/>
      <c r="AT190" s="157" t="s">
        <v>221</v>
      </c>
      <c r="AU190" s="157" t="s">
        <v>83</v>
      </c>
      <c r="AV190" s="13" t="s">
        <v>83</v>
      </c>
      <c r="AW190" s="13" t="s">
        <v>34</v>
      </c>
      <c r="AX190" s="13" t="s">
        <v>74</v>
      </c>
      <c r="AY190" s="157" t="s">
        <v>210</v>
      </c>
    </row>
    <row r="191" spans="2:51" s="13" customFormat="1" ht="11.25">
      <c r="B191" s="156"/>
      <c r="D191" s="150" t="s">
        <v>221</v>
      </c>
      <c r="E191" s="157" t="s">
        <v>19</v>
      </c>
      <c r="F191" s="158" t="s">
        <v>2328</v>
      </c>
      <c r="H191" s="159">
        <v>2.959</v>
      </c>
      <c r="I191" s="160"/>
      <c r="L191" s="156"/>
      <c r="M191" s="161"/>
      <c r="T191" s="162"/>
      <c r="AT191" s="157" t="s">
        <v>221</v>
      </c>
      <c r="AU191" s="157" t="s">
        <v>83</v>
      </c>
      <c r="AV191" s="13" t="s">
        <v>83</v>
      </c>
      <c r="AW191" s="13" t="s">
        <v>34</v>
      </c>
      <c r="AX191" s="13" t="s">
        <v>74</v>
      </c>
      <c r="AY191" s="157" t="s">
        <v>210</v>
      </c>
    </row>
    <row r="192" spans="2:51" s="13" customFormat="1" ht="11.25">
      <c r="B192" s="156"/>
      <c r="D192" s="150" t="s">
        <v>221</v>
      </c>
      <c r="E192" s="157" t="s">
        <v>19</v>
      </c>
      <c r="F192" s="158" t="s">
        <v>2329</v>
      </c>
      <c r="H192" s="159">
        <v>-1.68</v>
      </c>
      <c r="I192" s="160"/>
      <c r="L192" s="156"/>
      <c r="M192" s="161"/>
      <c r="T192" s="162"/>
      <c r="AT192" s="157" t="s">
        <v>221</v>
      </c>
      <c r="AU192" s="157" t="s">
        <v>83</v>
      </c>
      <c r="AV192" s="13" t="s">
        <v>83</v>
      </c>
      <c r="AW192" s="13" t="s">
        <v>34</v>
      </c>
      <c r="AX192" s="13" t="s">
        <v>74</v>
      </c>
      <c r="AY192" s="157" t="s">
        <v>210</v>
      </c>
    </row>
    <row r="193" spans="2:51" s="13" customFormat="1" ht="11.25">
      <c r="B193" s="156"/>
      <c r="D193" s="150" t="s">
        <v>221</v>
      </c>
      <c r="E193" s="157" t="s">
        <v>19</v>
      </c>
      <c r="F193" s="158" t="s">
        <v>2330</v>
      </c>
      <c r="H193" s="159">
        <v>-1.89</v>
      </c>
      <c r="I193" s="160"/>
      <c r="L193" s="156"/>
      <c r="M193" s="161"/>
      <c r="T193" s="162"/>
      <c r="AT193" s="157" t="s">
        <v>221</v>
      </c>
      <c r="AU193" s="157" t="s">
        <v>83</v>
      </c>
      <c r="AV193" s="13" t="s">
        <v>83</v>
      </c>
      <c r="AW193" s="13" t="s">
        <v>34</v>
      </c>
      <c r="AX193" s="13" t="s">
        <v>74</v>
      </c>
      <c r="AY193" s="157" t="s">
        <v>210</v>
      </c>
    </row>
    <row r="194" spans="2:51" s="13" customFormat="1" ht="11.25">
      <c r="B194" s="156"/>
      <c r="D194" s="150" t="s">
        <v>221</v>
      </c>
      <c r="E194" s="157" t="s">
        <v>19</v>
      </c>
      <c r="F194" s="158" t="s">
        <v>2331</v>
      </c>
      <c r="H194" s="159">
        <v>-1.89</v>
      </c>
      <c r="I194" s="160"/>
      <c r="L194" s="156"/>
      <c r="M194" s="161"/>
      <c r="T194" s="162"/>
      <c r="AT194" s="157" t="s">
        <v>221</v>
      </c>
      <c r="AU194" s="157" t="s">
        <v>83</v>
      </c>
      <c r="AV194" s="13" t="s">
        <v>83</v>
      </c>
      <c r="AW194" s="13" t="s">
        <v>34</v>
      </c>
      <c r="AX194" s="13" t="s">
        <v>74</v>
      </c>
      <c r="AY194" s="157" t="s">
        <v>210</v>
      </c>
    </row>
    <row r="195" spans="2:51" s="13" customFormat="1" ht="11.25">
      <c r="B195" s="156"/>
      <c r="D195" s="150" t="s">
        <v>221</v>
      </c>
      <c r="E195" s="157" t="s">
        <v>19</v>
      </c>
      <c r="F195" s="158" t="s">
        <v>2332</v>
      </c>
      <c r="H195" s="159">
        <v>-1.68</v>
      </c>
      <c r="I195" s="160"/>
      <c r="L195" s="156"/>
      <c r="M195" s="161"/>
      <c r="T195" s="162"/>
      <c r="AT195" s="157" t="s">
        <v>221</v>
      </c>
      <c r="AU195" s="157" t="s">
        <v>83</v>
      </c>
      <c r="AV195" s="13" t="s">
        <v>83</v>
      </c>
      <c r="AW195" s="13" t="s">
        <v>34</v>
      </c>
      <c r="AX195" s="13" t="s">
        <v>74</v>
      </c>
      <c r="AY195" s="157" t="s">
        <v>210</v>
      </c>
    </row>
    <row r="196" spans="2:51" s="13" customFormat="1" ht="11.25">
      <c r="B196" s="156"/>
      <c r="D196" s="150" t="s">
        <v>221</v>
      </c>
      <c r="E196" s="157" t="s">
        <v>19</v>
      </c>
      <c r="F196" s="158" t="s">
        <v>2333</v>
      </c>
      <c r="H196" s="159">
        <v>-1.89</v>
      </c>
      <c r="I196" s="160"/>
      <c r="L196" s="156"/>
      <c r="M196" s="161"/>
      <c r="T196" s="162"/>
      <c r="AT196" s="157" t="s">
        <v>221</v>
      </c>
      <c r="AU196" s="157" t="s">
        <v>83</v>
      </c>
      <c r="AV196" s="13" t="s">
        <v>83</v>
      </c>
      <c r="AW196" s="13" t="s">
        <v>34</v>
      </c>
      <c r="AX196" s="13" t="s">
        <v>74</v>
      </c>
      <c r="AY196" s="157" t="s">
        <v>210</v>
      </c>
    </row>
    <row r="197" spans="2:51" s="13" customFormat="1" ht="11.25">
      <c r="B197" s="156"/>
      <c r="D197" s="150" t="s">
        <v>221</v>
      </c>
      <c r="E197" s="157" t="s">
        <v>19</v>
      </c>
      <c r="F197" s="158" t="s">
        <v>2334</v>
      </c>
      <c r="H197" s="159">
        <v>-2.07</v>
      </c>
      <c r="I197" s="160"/>
      <c r="L197" s="156"/>
      <c r="M197" s="161"/>
      <c r="T197" s="162"/>
      <c r="AT197" s="157" t="s">
        <v>221</v>
      </c>
      <c r="AU197" s="157" t="s">
        <v>83</v>
      </c>
      <c r="AV197" s="13" t="s">
        <v>83</v>
      </c>
      <c r="AW197" s="13" t="s">
        <v>34</v>
      </c>
      <c r="AX197" s="13" t="s">
        <v>74</v>
      </c>
      <c r="AY197" s="157" t="s">
        <v>210</v>
      </c>
    </row>
    <row r="198" spans="2:51" s="13" customFormat="1" ht="11.25">
      <c r="B198" s="156"/>
      <c r="D198" s="150" t="s">
        <v>221</v>
      </c>
      <c r="E198" s="157" t="s">
        <v>19</v>
      </c>
      <c r="F198" s="158" t="s">
        <v>2335</v>
      </c>
      <c r="H198" s="159">
        <v>-1.99</v>
      </c>
      <c r="I198" s="160"/>
      <c r="L198" s="156"/>
      <c r="M198" s="161"/>
      <c r="T198" s="162"/>
      <c r="AT198" s="157" t="s">
        <v>221</v>
      </c>
      <c r="AU198" s="157" t="s">
        <v>83</v>
      </c>
      <c r="AV198" s="13" t="s">
        <v>83</v>
      </c>
      <c r="AW198" s="13" t="s">
        <v>34</v>
      </c>
      <c r="AX198" s="13" t="s">
        <v>74</v>
      </c>
      <c r="AY198" s="157" t="s">
        <v>210</v>
      </c>
    </row>
    <row r="199" spans="2:51" s="13" customFormat="1" ht="11.25">
      <c r="B199" s="156"/>
      <c r="D199" s="150" t="s">
        <v>221</v>
      </c>
      <c r="E199" s="157" t="s">
        <v>19</v>
      </c>
      <c r="F199" s="158" t="s">
        <v>2336</v>
      </c>
      <c r="H199" s="159">
        <v>-2.412</v>
      </c>
      <c r="I199" s="160"/>
      <c r="L199" s="156"/>
      <c r="M199" s="161"/>
      <c r="T199" s="162"/>
      <c r="AT199" s="157" t="s">
        <v>221</v>
      </c>
      <c r="AU199" s="157" t="s">
        <v>83</v>
      </c>
      <c r="AV199" s="13" t="s">
        <v>83</v>
      </c>
      <c r="AW199" s="13" t="s">
        <v>34</v>
      </c>
      <c r="AX199" s="13" t="s">
        <v>74</v>
      </c>
      <c r="AY199" s="157" t="s">
        <v>210</v>
      </c>
    </row>
    <row r="200" spans="2:51" s="13" customFormat="1" ht="11.25">
      <c r="B200" s="156"/>
      <c r="D200" s="150" t="s">
        <v>221</v>
      </c>
      <c r="E200" s="157" t="s">
        <v>19</v>
      </c>
      <c r="F200" s="158" t="s">
        <v>644</v>
      </c>
      <c r="H200" s="159">
        <v>-1.944</v>
      </c>
      <c r="I200" s="160"/>
      <c r="L200" s="156"/>
      <c r="M200" s="161"/>
      <c r="T200" s="162"/>
      <c r="AT200" s="157" t="s">
        <v>221</v>
      </c>
      <c r="AU200" s="157" t="s">
        <v>83</v>
      </c>
      <c r="AV200" s="13" t="s">
        <v>83</v>
      </c>
      <c r="AW200" s="13" t="s">
        <v>34</v>
      </c>
      <c r="AX200" s="13" t="s">
        <v>74</v>
      </c>
      <c r="AY200" s="157" t="s">
        <v>210</v>
      </c>
    </row>
    <row r="201" spans="2:51" s="13" customFormat="1" ht="11.25">
      <c r="B201" s="156"/>
      <c r="D201" s="150" t="s">
        <v>221</v>
      </c>
      <c r="E201" s="157" t="s">
        <v>19</v>
      </c>
      <c r="F201" s="158" t="s">
        <v>2337</v>
      </c>
      <c r="H201" s="159">
        <v>-2.624</v>
      </c>
      <c r="I201" s="160"/>
      <c r="L201" s="156"/>
      <c r="M201" s="161"/>
      <c r="T201" s="162"/>
      <c r="AT201" s="157" t="s">
        <v>221</v>
      </c>
      <c r="AU201" s="157" t="s">
        <v>83</v>
      </c>
      <c r="AV201" s="13" t="s">
        <v>83</v>
      </c>
      <c r="AW201" s="13" t="s">
        <v>34</v>
      </c>
      <c r="AX201" s="13" t="s">
        <v>74</v>
      </c>
      <c r="AY201" s="157" t="s">
        <v>210</v>
      </c>
    </row>
    <row r="202" spans="2:51" s="13" customFormat="1" ht="11.25">
      <c r="B202" s="156"/>
      <c r="D202" s="150" t="s">
        <v>221</v>
      </c>
      <c r="E202" s="157" t="s">
        <v>19</v>
      </c>
      <c r="F202" s="158" t="s">
        <v>2338</v>
      </c>
      <c r="H202" s="159">
        <v>2.231</v>
      </c>
      <c r="I202" s="160"/>
      <c r="L202" s="156"/>
      <c r="M202" s="161"/>
      <c r="T202" s="162"/>
      <c r="AT202" s="157" t="s">
        <v>221</v>
      </c>
      <c r="AU202" s="157" t="s">
        <v>83</v>
      </c>
      <c r="AV202" s="13" t="s">
        <v>83</v>
      </c>
      <c r="AW202" s="13" t="s">
        <v>34</v>
      </c>
      <c r="AX202" s="13" t="s">
        <v>74</v>
      </c>
      <c r="AY202" s="157" t="s">
        <v>210</v>
      </c>
    </row>
    <row r="203" spans="2:51" s="13" customFormat="1" ht="11.25">
      <c r="B203" s="156"/>
      <c r="D203" s="150" t="s">
        <v>221</v>
      </c>
      <c r="E203" s="157" t="s">
        <v>19</v>
      </c>
      <c r="F203" s="158" t="s">
        <v>2339</v>
      </c>
      <c r="H203" s="159">
        <v>26.664</v>
      </c>
      <c r="I203" s="160"/>
      <c r="L203" s="156"/>
      <c r="M203" s="161"/>
      <c r="T203" s="162"/>
      <c r="AT203" s="157" t="s">
        <v>221</v>
      </c>
      <c r="AU203" s="157" t="s">
        <v>83</v>
      </c>
      <c r="AV203" s="13" t="s">
        <v>83</v>
      </c>
      <c r="AW203" s="13" t="s">
        <v>34</v>
      </c>
      <c r="AX203" s="13" t="s">
        <v>74</v>
      </c>
      <c r="AY203" s="157" t="s">
        <v>210</v>
      </c>
    </row>
    <row r="204" spans="2:51" s="13" customFormat="1" ht="11.25">
      <c r="B204" s="156"/>
      <c r="D204" s="150" t="s">
        <v>221</v>
      </c>
      <c r="E204" s="157" t="s">
        <v>19</v>
      </c>
      <c r="F204" s="158" t="s">
        <v>2340</v>
      </c>
      <c r="H204" s="159">
        <v>-1.89</v>
      </c>
      <c r="I204" s="160"/>
      <c r="L204" s="156"/>
      <c r="M204" s="161"/>
      <c r="T204" s="162"/>
      <c r="AT204" s="157" t="s">
        <v>221</v>
      </c>
      <c r="AU204" s="157" t="s">
        <v>83</v>
      </c>
      <c r="AV204" s="13" t="s">
        <v>83</v>
      </c>
      <c r="AW204" s="13" t="s">
        <v>34</v>
      </c>
      <c r="AX204" s="13" t="s">
        <v>74</v>
      </c>
      <c r="AY204" s="157" t="s">
        <v>210</v>
      </c>
    </row>
    <row r="205" spans="2:51" s="13" customFormat="1" ht="11.25">
      <c r="B205" s="156"/>
      <c r="D205" s="150" t="s">
        <v>221</v>
      </c>
      <c r="E205" s="157" t="s">
        <v>19</v>
      </c>
      <c r="F205" s="158" t="s">
        <v>2341</v>
      </c>
      <c r="H205" s="159">
        <v>27.82</v>
      </c>
      <c r="I205" s="160"/>
      <c r="L205" s="156"/>
      <c r="M205" s="161"/>
      <c r="T205" s="162"/>
      <c r="AT205" s="157" t="s">
        <v>221</v>
      </c>
      <c r="AU205" s="157" t="s">
        <v>83</v>
      </c>
      <c r="AV205" s="13" t="s">
        <v>83</v>
      </c>
      <c r="AW205" s="13" t="s">
        <v>34</v>
      </c>
      <c r="AX205" s="13" t="s">
        <v>74</v>
      </c>
      <c r="AY205" s="157" t="s">
        <v>210</v>
      </c>
    </row>
    <row r="206" spans="2:51" s="13" customFormat="1" ht="11.25">
      <c r="B206" s="156"/>
      <c r="D206" s="150" t="s">
        <v>221</v>
      </c>
      <c r="E206" s="157" t="s">
        <v>19</v>
      </c>
      <c r="F206" s="158" t="s">
        <v>2342</v>
      </c>
      <c r="H206" s="159">
        <v>52.704</v>
      </c>
      <c r="I206" s="160"/>
      <c r="L206" s="156"/>
      <c r="M206" s="161"/>
      <c r="T206" s="162"/>
      <c r="AT206" s="157" t="s">
        <v>221</v>
      </c>
      <c r="AU206" s="157" t="s">
        <v>83</v>
      </c>
      <c r="AV206" s="13" t="s">
        <v>83</v>
      </c>
      <c r="AW206" s="13" t="s">
        <v>34</v>
      </c>
      <c r="AX206" s="13" t="s">
        <v>74</v>
      </c>
      <c r="AY206" s="157" t="s">
        <v>210</v>
      </c>
    </row>
    <row r="207" spans="2:51" s="13" customFormat="1" ht="11.25">
      <c r="B207" s="156"/>
      <c r="D207" s="150" t="s">
        <v>221</v>
      </c>
      <c r="E207" s="157" t="s">
        <v>19</v>
      </c>
      <c r="F207" s="158" t="s">
        <v>707</v>
      </c>
      <c r="H207" s="159">
        <v>-2.277</v>
      </c>
      <c r="I207" s="160"/>
      <c r="L207" s="156"/>
      <c r="M207" s="161"/>
      <c r="T207" s="162"/>
      <c r="AT207" s="157" t="s">
        <v>221</v>
      </c>
      <c r="AU207" s="157" t="s">
        <v>83</v>
      </c>
      <c r="AV207" s="13" t="s">
        <v>83</v>
      </c>
      <c r="AW207" s="13" t="s">
        <v>34</v>
      </c>
      <c r="AX207" s="13" t="s">
        <v>74</v>
      </c>
      <c r="AY207" s="157" t="s">
        <v>210</v>
      </c>
    </row>
    <row r="208" spans="2:51" s="13" customFormat="1" ht="11.25">
      <c r="B208" s="156"/>
      <c r="D208" s="150" t="s">
        <v>221</v>
      </c>
      <c r="E208" s="157" t="s">
        <v>19</v>
      </c>
      <c r="F208" s="158" t="s">
        <v>708</v>
      </c>
      <c r="H208" s="159">
        <v>-1.316</v>
      </c>
      <c r="I208" s="160"/>
      <c r="L208" s="156"/>
      <c r="M208" s="161"/>
      <c r="T208" s="162"/>
      <c r="AT208" s="157" t="s">
        <v>221</v>
      </c>
      <c r="AU208" s="157" t="s">
        <v>83</v>
      </c>
      <c r="AV208" s="13" t="s">
        <v>83</v>
      </c>
      <c r="AW208" s="13" t="s">
        <v>34</v>
      </c>
      <c r="AX208" s="13" t="s">
        <v>74</v>
      </c>
      <c r="AY208" s="157" t="s">
        <v>210</v>
      </c>
    </row>
    <row r="209" spans="2:51" s="13" customFormat="1" ht="11.25">
      <c r="B209" s="156"/>
      <c r="D209" s="150" t="s">
        <v>221</v>
      </c>
      <c r="E209" s="157" t="s">
        <v>19</v>
      </c>
      <c r="F209" s="158" t="s">
        <v>709</v>
      </c>
      <c r="H209" s="159">
        <v>1.285</v>
      </c>
      <c r="I209" s="160"/>
      <c r="L209" s="156"/>
      <c r="M209" s="161"/>
      <c r="T209" s="162"/>
      <c r="AT209" s="157" t="s">
        <v>221</v>
      </c>
      <c r="AU209" s="157" t="s">
        <v>83</v>
      </c>
      <c r="AV209" s="13" t="s">
        <v>83</v>
      </c>
      <c r="AW209" s="13" t="s">
        <v>34</v>
      </c>
      <c r="AX209" s="13" t="s">
        <v>74</v>
      </c>
      <c r="AY209" s="157" t="s">
        <v>210</v>
      </c>
    </row>
    <row r="210" spans="2:51" s="13" customFormat="1" ht="11.25">
      <c r="B210" s="156"/>
      <c r="D210" s="150" t="s">
        <v>221</v>
      </c>
      <c r="E210" s="157" t="s">
        <v>19</v>
      </c>
      <c r="F210" s="158" t="s">
        <v>710</v>
      </c>
      <c r="H210" s="159">
        <v>1.584</v>
      </c>
      <c r="I210" s="160"/>
      <c r="L210" s="156"/>
      <c r="M210" s="161"/>
      <c r="T210" s="162"/>
      <c r="AT210" s="157" t="s">
        <v>221</v>
      </c>
      <c r="AU210" s="157" t="s">
        <v>83</v>
      </c>
      <c r="AV210" s="13" t="s">
        <v>83</v>
      </c>
      <c r="AW210" s="13" t="s">
        <v>34</v>
      </c>
      <c r="AX210" s="13" t="s">
        <v>74</v>
      </c>
      <c r="AY210" s="157" t="s">
        <v>210</v>
      </c>
    </row>
    <row r="211" spans="2:51" s="13" customFormat="1" ht="11.25">
      <c r="B211" s="156"/>
      <c r="D211" s="150" t="s">
        <v>221</v>
      </c>
      <c r="E211" s="157" t="s">
        <v>19</v>
      </c>
      <c r="F211" s="158" t="s">
        <v>2343</v>
      </c>
      <c r="H211" s="159">
        <v>-1.242</v>
      </c>
      <c r="I211" s="160"/>
      <c r="L211" s="156"/>
      <c r="M211" s="161"/>
      <c r="T211" s="162"/>
      <c r="AT211" s="157" t="s">
        <v>221</v>
      </c>
      <c r="AU211" s="157" t="s">
        <v>83</v>
      </c>
      <c r="AV211" s="13" t="s">
        <v>83</v>
      </c>
      <c r="AW211" s="13" t="s">
        <v>34</v>
      </c>
      <c r="AX211" s="13" t="s">
        <v>74</v>
      </c>
      <c r="AY211" s="157" t="s">
        <v>210</v>
      </c>
    </row>
    <row r="212" spans="2:51" s="13" customFormat="1" ht="11.25">
      <c r="B212" s="156"/>
      <c r="D212" s="150" t="s">
        <v>221</v>
      </c>
      <c r="E212" s="157" t="s">
        <v>19</v>
      </c>
      <c r="F212" s="158" t="s">
        <v>712</v>
      </c>
      <c r="H212" s="159">
        <v>1.25</v>
      </c>
      <c r="I212" s="160"/>
      <c r="L212" s="156"/>
      <c r="M212" s="161"/>
      <c r="T212" s="162"/>
      <c r="AT212" s="157" t="s">
        <v>221</v>
      </c>
      <c r="AU212" s="157" t="s">
        <v>83</v>
      </c>
      <c r="AV212" s="13" t="s">
        <v>83</v>
      </c>
      <c r="AW212" s="13" t="s">
        <v>34</v>
      </c>
      <c r="AX212" s="13" t="s">
        <v>74</v>
      </c>
      <c r="AY212" s="157" t="s">
        <v>210</v>
      </c>
    </row>
    <row r="213" spans="2:51" s="13" customFormat="1" ht="11.25">
      <c r="B213" s="156"/>
      <c r="D213" s="150" t="s">
        <v>221</v>
      </c>
      <c r="E213" s="157" t="s">
        <v>19</v>
      </c>
      <c r="F213" s="158" t="s">
        <v>713</v>
      </c>
      <c r="H213" s="159">
        <v>1.457</v>
      </c>
      <c r="I213" s="160"/>
      <c r="L213" s="156"/>
      <c r="M213" s="161"/>
      <c r="T213" s="162"/>
      <c r="AT213" s="157" t="s">
        <v>221</v>
      </c>
      <c r="AU213" s="157" t="s">
        <v>83</v>
      </c>
      <c r="AV213" s="13" t="s">
        <v>83</v>
      </c>
      <c r="AW213" s="13" t="s">
        <v>34</v>
      </c>
      <c r="AX213" s="13" t="s">
        <v>74</v>
      </c>
      <c r="AY213" s="157" t="s">
        <v>210</v>
      </c>
    </row>
    <row r="214" spans="2:51" s="13" customFormat="1" ht="11.25">
      <c r="B214" s="156"/>
      <c r="D214" s="150" t="s">
        <v>221</v>
      </c>
      <c r="E214" s="157" t="s">
        <v>19</v>
      </c>
      <c r="F214" s="158" t="s">
        <v>714</v>
      </c>
      <c r="H214" s="159">
        <v>-1.804</v>
      </c>
      <c r="I214" s="160"/>
      <c r="L214" s="156"/>
      <c r="M214" s="161"/>
      <c r="T214" s="162"/>
      <c r="AT214" s="157" t="s">
        <v>221</v>
      </c>
      <c r="AU214" s="157" t="s">
        <v>83</v>
      </c>
      <c r="AV214" s="13" t="s">
        <v>83</v>
      </c>
      <c r="AW214" s="13" t="s">
        <v>34</v>
      </c>
      <c r="AX214" s="13" t="s">
        <v>74</v>
      </c>
      <c r="AY214" s="157" t="s">
        <v>210</v>
      </c>
    </row>
    <row r="215" spans="2:51" s="13" customFormat="1" ht="11.25">
      <c r="B215" s="156"/>
      <c r="D215" s="150" t="s">
        <v>221</v>
      </c>
      <c r="E215" s="157" t="s">
        <v>19</v>
      </c>
      <c r="F215" s="158" t="s">
        <v>715</v>
      </c>
      <c r="H215" s="159">
        <v>2.758</v>
      </c>
      <c r="I215" s="160"/>
      <c r="L215" s="156"/>
      <c r="M215" s="161"/>
      <c r="T215" s="162"/>
      <c r="AT215" s="157" t="s">
        <v>221</v>
      </c>
      <c r="AU215" s="157" t="s">
        <v>83</v>
      </c>
      <c r="AV215" s="13" t="s">
        <v>83</v>
      </c>
      <c r="AW215" s="13" t="s">
        <v>34</v>
      </c>
      <c r="AX215" s="13" t="s">
        <v>74</v>
      </c>
      <c r="AY215" s="157" t="s">
        <v>210</v>
      </c>
    </row>
    <row r="216" spans="2:51" s="13" customFormat="1" ht="11.25">
      <c r="B216" s="156"/>
      <c r="D216" s="150" t="s">
        <v>221</v>
      </c>
      <c r="E216" s="157" t="s">
        <v>19</v>
      </c>
      <c r="F216" s="158" t="s">
        <v>2344</v>
      </c>
      <c r="H216" s="159">
        <v>52.844</v>
      </c>
      <c r="I216" s="160"/>
      <c r="L216" s="156"/>
      <c r="M216" s="161"/>
      <c r="T216" s="162"/>
      <c r="AT216" s="157" t="s">
        <v>221</v>
      </c>
      <c r="AU216" s="157" t="s">
        <v>83</v>
      </c>
      <c r="AV216" s="13" t="s">
        <v>83</v>
      </c>
      <c r="AW216" s="13" t="s">
        <v>34</v>
      </c>
      <c r="AX216" s="13" t="s">
        <v>74</v>
      </c>
      <c r="AY216" s="157" t="s">
        <v>210</v>
      </c>
    </row>
    <row r="217" spans="2:51" s="13" customFormat="1" ht="11.25">
      <c r="B217" s="156"/>
      <c r="D217" s="150" t="s">
        <v>221</v>
      </c>
      <c r="E217" s="157" t="s">
        <v>19</v>
      </c>
      <c r="F217" s="158" t="s">
        <v>2345</v>
      </c>
      <c r="H217" s="159">
        <v>-1.99</v>
      </c>
      <c r="I217" s="160"/>
      <c r="L217" s="156"/>
      <c r="M217" s="161"/>
      <c r="T217" s="162"/>
      <c r="AT217" s="157" t="s">
        <v>221</v>
      </c>
      <c r="AU217" s="157" t="s">
        <v>83</v>
      </c>
      <c r="AV217" s="13" t="s">
        <v>83</v>
      </c>
      <c r="AW217" s="13" t="s">
        <v>34</v>
      </c>
      <c r="AX217" s="13" t="s">
        <v>74</v>
      </c>
      <c r="AY217" s="157" t="s">
        <v>210</v>
      </c>
    </row>
    <row r="218" spans="2:51" s="13" customFormat="1" ht="11.25">
      <c r="B218" s="156"/>
      <c r="D218" s="150" t="s">
        <v>221</v>
      </c>
      <c r="E218" s="157" t="s">
        <v>19</v>
      </c>
      <c r="F218" s="158" t="s">
        <v>648</v>
      </c>
      <c r="H218" s="159">
        <v>-1.304</v>
      </c>
      <c r="I218" s="160"/>
      <c r="L218" s="156"/>
      <c r="M218" s="161"/>
      <c r="T218" s="162"/>
      <c r="AT218" s="157" t="s">
        <v>221</v>
      </c>
      <c r="AU218" s="157" t="s">
        <v>83</v>
      </c>
      <c r="AV218" s="13" t="s">
        <v>83</v>
      </c>
      <c r="AW218" s="13" t="s">
        <v>34</v>
      </c>
      <c r="AX218" s="13" t="s">
        <v>74</v>
      </c>
      <c r="AY218" s="157" t="s">
        <v>210</v>
      </c>
    </row>
    <row r="219" spans="2:51" s="13" customFormat="1" ht="11.25">
      <c r="B219" s="156"/>
      <c r="D219" s="150" t="s">
        <v>221</v>
      </c>
      <c r="E219" s="157" t="s">
        <v>19</v>
      </c>
      <c r="F219" s="158" t="s">
        <v>649</v>
      </c>
      <c r="H219" s="159">
        <v>0.647</v>
      </c>
      <c r="I219" s="160"/>
      <c r="L219" s="156"/>
      <c r="M219" s="161"/>
      <c r="T219" s="162"/>
      <c r="AT219" s="157" t="s">
        <v>221</v>
      </c>
      <c r="AU219" s="157" t="s">
        <v>83</v>
      </c>
      <c r="AV219" s="13" t="s">
        <v>83</v>
      </c>
      <c r="AW219" s="13" t="s">
        <v>34</v>
      </c>
      <c r="AX219" s="13" t="s">
        <v>74</v>
      </c>
      <c r="AY219" s="157" t="s">
        <v>210</v>
      </c>
    </row>
    <row r="220" spans="2:51" s="13" customFormat="1" ht="11.25">
      <c r="B220" s="156"/>
      <c r="D220" s="150" t="s">
        <v>221</v>
      </c>
      <c r="E220" s="157" t="s">
        <v>19</v>
      </c>
      <c r="F220" s="158" t="s">
        <v>650</v>
      </c>
      <c r="H220" s="159">
        <v>1.207</v>
      </c>
      <c r="I220" s="160"/>
      <c r="L220" s="156"/>
      <c r="M220" s="161"/>
      <c r="T220" s="162"/>
      <c r="AT220" s="157" t="s">
        <v>221</v>
      </c>
      <c r="AU220" s="157" t="s">
        <v>83</v>
      </c>
      <c r="AV220" s="13" t="s">
        <v>83</v>
      </c>
      <c r="AW220" s="13" t="s">
        <v>34</v>
      </c>
      <c r="AX220" s="13" t="s">
        <v>74</v>
      </c>
      <c r="AY220" s="157" t="s">
        <v>210</v>
      </c>
    </row>
    <row r="221" spans="2:51" s="13" customFormat="1" ht="11.25">
      <c r="B221" s="156"/>
      <c r="D221" s="150" t="s">
        <v>221</v>
      </c>
      <c r="E221" s="157" t="s">
        <v>19</v>
      </c>
      <c r="F221" s="158" t="s">
        <v>645</v>
      </c>
      <c r="H221" s="159">
        <v>-1.258</v>
      </c>
      <c r="I221" s="160"/>
      <c r="L221" s="156"/>
      <c r="M221" s="161"/>
      <c r="T221" s="162"/>
      <c r="AT221" s="157" t="s">
        <v>221</v>
      </c>
      <c r="AU221" s="157" t="s">
        <v>83</v>
      </c>
      <c r="AV221" s="13" t="s">
        <v>83</v>
      </c>
      <c r="AW221" s="13" t="s">
        <v>34</v>
      </c>
      <c r="AX221" s="13" t="s">
        <v>74</v>
      </c>
      <c r="AY221" s="157" t="s">
        <v>210</v>
      </c>
    </row>
    <row r="222" spans="2:51" s="13" customFormat="1" ht="11.25">
      <c r="B222" s="156"/>
      <c r="D222" s="150" t="s">
        <v>221</v>
      </c>
      <c r="E222" s="157" t="s">
        <v>19</v>
      </c>
      <c r="F222" s="158" t="s">
        <v>646</v>
      </c>
      <c r="H222" s="159">
        <v>0.875</v>
      </c>
      <c r="I222" s="160"/>
      <c r="L222" s="156"/>
      <c r="M222" s="161"/>
      <c r="T222" s="162"/>
      <c r="AT222" s="157" t="s">
        <v>221</v>
      </c>
      <c r="AU222" s="157" t="s">
        <v>83</v>
      </c>
      <c r="AV222" s="13" t="s">
        <v>83</v>
      </c>
      <c r="AW222" s="13" t="s">
        <v>34</v>
      </c>
      <c r="AX222" s="13" t="s">
        <v>74</v>
      </c>
      <c r="AY222" s="157" t="s">
        <v>210</v>
      </c>
    </row>
    <row r="223" spans="2:51" s="13" customFormat="1" ht="11.25">
      <c r="B223" s="156"/>
      <c r="D223" s="150" t="s">
        <v>221</v>
      </c>
      <c r="E223" s="157" t="s">
        <v>19</v>
      </c>
      <c r="F223" s="158" t="s">
        <v>647</v>
      </c>
      <c r="H223" s="159">
        <v>1.197</v>
      </c>
      <c r="I223" s="160"/>
      <c r="L223" s="156"/>
      <c r="M223" s="161"/>
      <c r="T223" s="162"/>
      <c r="AT223" s="157" t="s">
        <v>221</v>
      </c>
      <c r="AU223" s="157" t="s">
        <v>83</v>
      </c>
      <c r="AV223" s="13" t="s">
        <v>83</v>
      </c>
      <c r="AW223" s="13" t="s">
        <v>34</v>
      </c>
      <c r="AX223" s="13" t="s">
        <v>74</v>
      </c>
      <c r="AY223" s="157" t="s">
        <v>210</v>
      </c>
    </row>
    <row r="224" spans="2:51" s="13" customFormat="1" ht="11.25">
      <c r="B224" s="156"/>
      <c r="D224" s="150" t="s">
        <v>221</v>
      </c>
      <c r="E224" s="157" t="s">
        <v>19</v>
      </c>
      <c r="F224" s="158" t="s">
        <v>2346</v>
      </c>
      <c r="H224" s="159">
        <v>16.873</v>
      </c>
      <c r="I224" s="160"/>
      <c r="L224" s="156"/>
      <c r="M224" s="161"/>
      <c r="T224" s="162"/>
      <c r="AT224" s="157" t="s">
        <v>221</v>
      </c>
      <c r="AU224" s="157" t="s">
        <v>83</v>
      </c>
      <c r="AV224" s="13" t="s">
        <v>83</v>
      </c>
      <c r="AW224" s="13" t="s">
        <v>34</v>
      </c>
      <c r="AX224" s="13" t="s">
        <v>74</v>
      </c>
      <c r="AY224" s="157" t="s">
        <v>210</v>
      </c>
    </row>
    <row r="225" spans="2:51" s="13" customFormat="1" ht="11.25">
      <c r="B225" s="156"/>
      <c r="D225" s="150" t="s">
        <v>221</v>
      </c>
      <c r="E225" s="157" t="s">
        <v>19</v>
      </c>
      <c r="F225" s="158" t="s">
        <v>644</v>
      </c>
      <c r="H225" s="159">
        <v>-1.944</v>
      </c>
      <c r="I225" s="160"/>
      <c r="L225" s="156"/>
      <c r="M225" s="161"/>
      <c r="T225" s="162"/>
      <c r="AT225" s="157" t="s">
        <v>221</v>
      </c>
      <c r="AU225" s="157" t="s">
        <v>83</v>
      </c>
      <c r="AV225" s="13" t="s">
        <v>83</v>
      </c>
      <c r="AW225" s="13" t="s">
        <v>34</v>
      </c>
      <c r="AX225" s="13" t="s">
        <v>74</v>
      </c>
      <c r="AY225" s="157" t="s">
        <v>210</v>
      </c>
    </row>
    <row r="226" spans="2:51" s="13" customFormat="1" ht="11.25">
      <c r="B226" s="156"/>
      <c r="D226" s="150" t="s">
        <v>221</v>
      </c>
      <c r="E226" s="157" t="s">
        <v>19</v>
      </c>
      <c r="F226" s="158" t="s">
        <v>2347</v>
      </c>
      <c r="H226" s="159">
        <v>11.163</v>
      </c>
      <c r="I226" s="160"/>
      <c r="L226" s="156"/>
      <c r="M226" s="161"/>
      <c r="T226" s="162"/>
      <c r="AT226" s="157" t="s">
        <v>221</v>
      </c>
      <c r="AU226" s="157" t="s">
        <v>83</v>
      </c>
      <c r="AV226" s="13" t="s">
        <v>83</v>
      </c>
      <c r="AW226" s="13" t="s">
        <v>34</v>
      </c>
      <c r="AX226" s="13" t="s">
        <v>74</v>
      </c>
      <c r="AY226" s="157" t="s">
        <v>210</v>
      </c>
    </row>
    <row r="227" spans="2:51" s="13" customFormat="1" ht="11.25">
      <c r="B227" s="156"/>
      <c r="D227" s="150" t="s">
        <v>221</v>
      </c>
      <c r="E227" s="157" t="s">
        <v>19</v>
      </c>
      <c r="F227" s="158" t="s">
        <v>2348</v>
      </c>
      <c r="H227" s="159">
        <v>12.16</v>
      </c>
      <c r="I227" s="160"/>
      <c r="L227" s="156"/>
      <c r="M227" s="161"/>
      <c r="T227" s="162"/>
      <c r="AT227" s="157" t="s">
        <v>221</v>
      </c>
      <c r="AU227" s="157" t="s">
        <v>83</v>
      </c>
      <c r="AV227" s="13" t="s">
        <v>83</v>
      </c>
      <c r="AW227" s="13" t="s">
        <v>34</v>
      </c>
      <c r="AX227" s="13" t="s">
        <v>74</v>
      </c>
      <c r="AY227" s="157" t="s">
        <v>210</v>
      </c>
    </row>
    <row r="228" spans="2:51" s="13" customFormat="1" ht="11.25">
      <c r="B228" s="156"/>
      <c r="D228" s="150" t="s">
        <v>221</v>
      </c>
      <c r="E228" s="157" t="s">
        <v>19</v>
      </c>
      <c r="F228" s="158" t="s">
        <v>2332</v>
      </c>
      <c r="H228" s="159">
        <v>-1.68</v>
      </c>
      <c r="I228" s="160"/>
      <c r="L228" s="156"/>
      <c r="M228" s="161"/>
      <c r="T228" s="162"/>
      <c r="AT228" s="157" t="s">
        <v>221</v>
      </c>
      <c r="AU228" s="157" t="s">
        <v>83</v>
      </c>
      <c r="AV228" s="13" t="s">
        <v>83</v>
      </c>
      <c r="AW228" s="13" t="s">
        <v>34</v>
      </c>
      <c r="AX228" s="13" t="s">
        <v>74</v>
      </c>
      <c r="AY228" s="157" t="s">
        <v>210</v>
      </c>
    </row>
    <row r="229" spans="2:51" s="13" customFormat="1" ht="11.25">
      <c r="B229" s="156"/>
      <c r="D229" s="150" t="s">
        <v>221</v>
      </c>
      <c r="E229" s="157" t="s">
        <v>19</v>
      </c>
      <c r="F229" s="158" t="s">
        <v>2349</v>
      </c>
      <c r="H229" s="159">
        <v>-3.36</v>
      </c>
      <c r="I229" s="160"/>
      <c r="L229" s="156"/>
      <c r="M229" s="161"/>
      <c r="T229" s="162"/>
      <c r="AT229" s="157" t="s">
        <v>221</v>
      </c>
      <c r="AU229" s="157" t="s">
        <v>83</v>
      </c>
      <c r="AV229" s="13" t="s">
        <v>83</v>
      </c>
      <c r="AW229" s="13" t="s">
        <v>34</v>
      </c>
      <c r="AX229" s="13" t="s">
        <v>74</v>
      </c>
      <c r="AY229" s="157" t="s">
        <v>210</v>
      </c>
    </row>
    <row r="230" spans="2:51" s="13" customFormat="1" ht="11.25">
      <c r="B230" s="156"/>
      <c r="D230" s="150" t="s">
        <v>221</v>
      </c>
      <c r="E230" s="157" t="s">
        <v>19</v>
      </c>
      <c r="F230" s="158" t="s">
        <v>2350</v>
      </c>
      <c r="H230" s="159">
        <v>12.292</v>
      </c>
      <c r="I230" s="160"/>
      <c r="L230" s="156"/>
      <c r="M230" s="161"/>
      <c r="T230" s="162"/>
      <c r="AT230" s="157" t="s">
        <v>221</v>
      </c>
      <c r="AU230" s="157" t="s">
        <v>83</v>
      </c>
      <c r="AV230" s="13" t="s">
        <v>83</v>
      </c>
      <c r="AW230" s="13" t="s">
        <v>34</v>
      </c>
      <c r="AX230" s="13" t="s">
        <v>74</v>
      </c>
      <c r="AY230" s="157" t="s">
        <v>210</v>
      </c>
    </row>
    <row r="231" spans="2:51" s="13" customFormat="1" ht="11.25">
      <c r="B231" s="156"/>
      <c r="D231" s="150" t="s">
        <v>221</v>
      </c>
      <c r="E231" s="157" t="s">
        <v>19</v>
      </c>
      <c r="F231" s="158" t="s">
        <v>2331</v>
      </c>
      <c r="H231" s="159">
        <v>-1.89</v>
      </c>
      <c r="I231" s="160"/>
      <c r="L231" s="156"/>
      <c r="M231" s="161"/>
      <c r="T231" s="162"/>
      <c r="AT231" s="157" t="s">
        <v>221</v>
      </c>
      <c r="AU231" s="157" t="s">
        <v>83</v>
      </c>
      <c r="AV231" s="13" t="s">
        <v>83</v>
      </c>
      <c r="AW231" s="13" t="s">
        <v>34</v>
      </c>
      <c r="AX231" s="13" t="s">
        <v>74</v>
      </c>
      <c r="AY231" s="157" t="s">
        <v>210</v>
      </c>
    </row>
    <row r="232" spans="2:51" s="13" customFormat="1" ht="11.25">
      <c r="B232" s="156"/>
      <c r="D232" s="150" t="s">
        <v>221</v>
      </c>
      <c r="E232" s="157" t="s">
        <v>19</v>
      </c>
      <c r="F232" s="158" t="s">
        <v>2351</v>
      </c>
      <c r="H232" s="159">
        <v>11.434</v>
      </c>
      <c r="I232" s="160"/>
      <c r="L232" s="156"/>
      <c r="M232" s="161"/>
      <c r="T232" s="162"/>
      <c r="AT232" s="157" t="s">
        <v>221</v>
      </c>
      <c r="AU232" s="157" t="s">
        <v>83</v>
      </c>
      <c r="AV232" s="13" t="s">
        <v>83</v>
      </c>
      <c r="AW232" s="13" t="s">
        <v>34</v>
      </c>
      <c r="AX232" s="13" t="s">
        <v>74</v>
      </c>
      <c r="AY232" s="157" t="s">
        <v>210</v>
      </c>
    </row>
    <row r="233" spans="2:51" s="13" customFormat="1" ht="11.25">
      <c r="B233" s="156"/>
      <c r="D233" s="150" t="s">
        <v>221</v>
      </c>
      <c r="E233" s="157" t="s">
        <v>19</v>
      </c>
      <c r="F233" s="158" t="s">
        <v>2352</v>
      </c>
      <c r="H233" s="159">
        <v>-1.47</v>
      </c>
      <c r="I233" s="160"/>
      <c r="L233" s="156"/>
      <c r="M233" s="161"/>
      <c r="T233" s="162"/>
      <c r="AT233" s="157" t="s">
        <v>221</v>
      </c>
      <c r="AU233" s="157" t="s">
        <v>83</v>
      </c>
      <c r="AV233" s="13" t="s">
        <v>83</v>
      </c>
      <c r="AW233" s="13" t="s">
        <v>34</v>
      </c>
      <c r="AX233" s="13" t="s">
        <v>74</v>
      </c>
      <c r="AY233" s="157" t="s">
        <v>210</v>
      </c>
    </row>
    <row r="234" spans="2:51" s="13" customFormat="1" ht="11.25">
      <c r="B234" s="156"/>
      <c r="D234" s="150" t="s">
        <v>221</v>
      </c>
      <c r="E234" s="157" t="s">
        <v>19</v>
      </c>
      <c r="F234" s="158" t="s">
        <v>665</v>
      </c>
      <c r="H234" s="159">
        <v>-1.285</v>
      </c>
      <c r="I234" s="160"/>
      <c r="L234" s="156"/>
      <c r="M234" s="161"/>
      <c r="T234" s="162"/>
      <c r="AT234" s="157" t="s">
        <v>221</v>
      </c>
      <c r="AU234" s="157" t="s">
        <v>83</v>
      </c>
      <c r="AV234" s="13" t="s">
        <v>83</v>
      </c>
      <c r="AW234" s="13" t="s">
        <v>34</v>
      </c>
      <c r="AX234" s="13" t="s">
        <v>74</v>
      </c>
      <c r="AY234" s="157" t="s">
        <v>210</v>
      </c>
    </row>
    <row r="235" spans="2:51" s="13" customFormat="1" ht="11.25">
      <c r="B235" s="156"/>
      <c r="D235" s="150" t="s">
        <v>221</v>
      </c>
      <c r="E235" s="157" t="s">
        <v>19</v>
      </c>
      <c r="F235" s="158" t="s">
        <v>2353</v>
      </c>
      <c r="H235" s="159">
        <v>3.051</v>
      </c>
      <c r="I235" s="160"/>
      <c r="L235" s="156"/>
      <c r="M235" s="161"/>
      <c r="T235" s="162"/>
      <c r="AT235" s="157" t="s">
        <v>221</v>
      </c>
      <c r="AU235" s="157" t="s">
        <v>83</v>
      </c>
      <c r="AV235" s="13" t="s">
        <v>83</v>
      </c>
      <c r="AW235" s="13" t="s">
        <v>34</v>
      </c>
      <c r="AX235" s="13" t="s">
        <v>74</v>
      </c>
      <c r="AY235" s="157" t="s">
        <v>210</v>
      </c>
    </row>
    <row r="236" spans="2:51" s="13" customFormat="1" ht="11.25">
      <c r="B236" s="156"/>
      <c r="D236" s="150" t="s">
        <v>221</v>
      </c>
      <c r="E236" s="157" t="s">
        <v>19</v>
      </c>
      <c r="F236" s="158" t="s">
        <v>2354</v>
      </c>
      <c r="H236" s="159">
        <v>24.411</v>
      </c>
      <c r="I236" s="160"/>
      <c r="L236" s="156"/>
      <c r="M236" s="161"/>
      <c r="T236" s="162"/>
      <c r="AT236" s="157" t="s">
        <v>221</v>
      </c>
      <c r="AU236" s="157" t="s">
        <v>83</v>
      </c>
      <c r="AV236" s="13" t="s">
        <v>83</v>
      </c>
      <c r="AW236" s="13" t="s">
        <v>34</v>
      </c>
      <c r="AX236" s="13" t="s">
        <v>74</v>
      </c>
      <c r="AY236" s="157" t="s">
        <v>210</v>
      </c>
    </row>
    <row r="237" spans="2:51" s="13" customFormat="1" ht="11.25">
      <c r="B237" s="156"/>
      <c r="D237" s="150" t="s">
        <v>221</v>
      </c>
      <c r="E237" s="157" t="s">
        <v>19</v>
      </c>
      <c r="F237" s="158" t="s">
        <v>2330</v>
      </c>
      <c r="H237" s="159">
        <v>-1.89</v>
      </c>
      <c r="I237" s="160"/>
      <c r="L237" s="156"/>
      <c r="M237" s="161"/>
      <c r="T237" s="162"/>
      <c r="AT237" s="157" t="s">
        <v>221</v>
      </c>
      <c r="AU237" s="157" t="s">
        <v>83</v>
      </c>
      <c r="AV237" s="13" t="s">
        <v>83</v>
      </c>
      <c r="AW237" s="13" t="s">
        <v>34</v>
      </c>
      <c r="AX237" s="13" t="s">
        <v>74</v>
      </c>
      <c r="AY237" s="157" t="s">
        <v>210</v>
      </c>
    </row>
    <row r="238" spans="2:51" s="13" customFormat="1" ht="11.25">
      <c r="B238" s="156"/>
      <c r="D238" s="150" t="s">
        <v>221</v>
      </c>
      <c r="E238" s="157" t="s">
        <v>19</v>
      </c>
      <c r="F238" s="158" t="s">
        <v>2355</v>
      </c>
      <c r="H238" s="159">
        <v>6.758</v>
      </c>
      <c r="I238" s="160"/>
      <c r="L238" s="156"/>
      <c r="M238" s="161"/>
      <c r="T238" s="162"/>
      <c r="AT238" s="157" t="s">
        <v>221</v>
      </c>
      <c r="AU238" s="157" t="s">
        <v>83</v>
      </c>
      <c r="AV238" s="13" t="s">
        <v>83</v>
      </c>
      <c r="AW238" s="13" t="s">
        <v>34</v>
      </c>
      <c r="AX238" s="13" t="s">
        <v>74</v>
      </c>
      <c r="AY238" s="157" t="s">
        <v>210</v>
      </c>
    </row>
    <row r="239" spans="2:51" s="13" customFormat="1" ht="11.25">
      <c r="B239" s="156"/>
      <c r="D239" s="150" t="s">
        <v>221</v>
      </c>
      <c r="E239" s="157" t="s">
        <v>19</v>
      </c>
      <c r="F239" s="158" t="s">
        <v>2352</v>
      </c>
      <c r="H239" s="159">
        <v>-1.47</v>
      </c>
      <c r="I239" s="160"/>
      <c r="L239" s="156"/>
      <c r="M239" s="161"/>
      <c r="T239" s="162"/>
      <c r="AT239" s="157" t="s">
        <v>221</v>
      </c>
      <c r="AU239" s="157" t="s">
        <v>83</v>
      </c>
      <c r="AV239" s="13" t="s">
        <v>83</v>
      </c>
      <c r="AW239" s="13" t="s">
        <v>34</v>
      </c>
      <c r="AX239" s="13" t="s">
        <v>74</v>
      </c>
      <c r="AY239" s="157" t="s">
        <v>210</v>
      </c>
    </row>
    <row r="240" spans="2:51" s="13" customFormat="1" ht="11.25">
      <c r="B240" s="156"/>
      <c r="D240" s="150" t="s">
        <v>221</v>
      </c>
      <c r="E240" s="157" t="s">
        <v>19</v>
      </c>
      <c r="F240" s="158" t="s">
        <v>2356</v>
      </c>
      <c r="H240" s="159">
        <v>-1.264</v>
      </c>
      <c r="I240" s="160"/>
      <c r="L240" s="156"/>
      <c r="M240" s="161"/>
      <c r="T240" s="162"/>
      <c r="AT240" s="157" t="s">
        <v>221</v>
      </c>
      <c r="AU240" s="157" t="s">
        <v>83</v>
      </c>
      <c r="AV240" s="13" t="s">
        <v>83</v>
      </c>
      <c r="AW240" s="13" t="s">
        <v>34</v>
      </c>
      <c r="AX240" s="13" t="s">
        <v>74</v>
      </c>
      <c r="AY240" s="157" t="s">
        <v>210</v>
      </c>
    </row>
    <row r="241" spans="2:51" s="13" customFormat="1" ht="11.25">
      <c r="B241" s="156"/>
      <c r="D241" s="150" t="s">
        <v>221</v>
      </c>
      <c r="E241" s="157" t="s">
        <v>19</v>
      </c>
      <c r="F241" s="158" t="s">
        <v>2357</v>
      </c>
      <c r="H241" s="159">
        <v>23.729</v>
      </c>
      <c r="I241" s="160"/>
      <c r="L241" s="156"/>
      <c r="M241" s="161"/>
      <c r="T241" s="162"/>
      <c r="AT241" s="157" t="s">
        <v>221</v>
      </c>
      <c r="AU241" s="157" t="s">
        <v>83</v>
      </c>
      <c r="AV241" s="13" t="s">
        <v>83</v>
      </c>
      <c r="AW241" s="13" t="s">
        <v>34</v>
      </c>
      <c r="AX241" s="13" t="s">
        <v>74</v>
      </c>
      <c r="AY241" s="157" t="s">
        <v>210</v>
      </c>
    </row>
    <row r="242" spans="2:51" s="13" customFormat="1" ht="11.25">
      <c r="B242" s="156"/>
      <c r="D242" s="150" t="s">
        <v>221</v>
      </c>
      <c r="E242" s="157" t="s">
        <v>19</v>
      </c>
      <c r="F242" s="158" t="s">
        <v>2356</v>
      </c>
      <c r="H242" s="159">
        <v>-1.264</v>
      </c>
      <c r="I242" s="160"/>
      <c r="L242" s="156"/>
      <c r="M242" s="161"/>
      <c r="T242" s="162"/>
      <c r="AT242" s="157" t="s">
        <v>221</v>
      </c>
      <c r="AU242" s="157" t="s">
        <v>83</v>
      </c>
      <c r="AV242" s="13" t="s">
        <v>83</v>
      </c>
      <c r="AW242" s="13" t="s">
        <v>34</v>
      </c>
      <c r="AX242" s="13" t="s">
        <v>74</v>
      </c>
      <c r="AY242" s="157" t="s">
        <v>210</v>
      </c>
    </row>
    <row r="243" spans="2:51" s="13" customFormat="1" ht="11.25">
      <c r="B243" s="156"/>
      <c r="D243" s="150" t="s">
        <v>221</v>
      </c>
      <c r="E243" s="157" t="s">
        <v>19</v>
      </c>
      <c r="F243" s="158" t="s">
        <v>2358</v>
      </c>
      <c r="H243" s="159">
        <v>2.981</v>
      </c>
      <c r="I243" s="160"/>
      <c r="L243" s="156"/>
      <c r="M243" s="161"/>
      <c r="T243" s="162"/>
      <c r="AT243" s="157" t="s">
        <v>221</v>
      </c>
      <c r="AU243" s="157" t="s">
        <v>83</v>
      </c>
      <c r="AV243" s="13" t="s">
        <v>83</v>
      </c>
      <c r="AW243" s="13" t="s">
        <v>34</v>
      </c>
      <c r="AX243" s="13" t="s">
        <v>74</v>
      </c>
      <c r="AY243" s="157" t="s">
        <v>210</v>
      </c>
    </row>
    <row r="244" spans="2:51" s="13" customFormat="1" ht="11.25">
      <c r="B244" s="156"/>
      <c r="D244" s="150" t="s">
        <v>221</v>
      </c>
      <c r="E244" s="157" t="s">
        <v>19</v>
      </c>
      <c r="F244" s="158" t="s">
        <v>2359</v>
      </c>
      <c r="H244" s="159">
        <v>14.386</v>
      </c>
      <c r="I244" s="160"/>
      <c r="L244" s="156"/>
      <c r="M244" s="161"/>
      <c r="T244" s="162"/>
      <c r="AT244" s="157" t="s">
        <v>221</v>
      </c>
      <c r="AU244" s="157" t="s">
        <v>83</v>
      </c>
      <c r="AV244" s="13" t="s">
        <v>83</v>
      </c>
      <c r="AW244" s="13" t="s">
        <v>34</v>
      </c>
      <c r="AX244" s="13" t="s">
        <v>74</v>
      </c>
      <c r="AY244" s="157" t="s">
        <v>210</v>
      </c>
    </row>
    <row r="245" spans="2:51" s="13" customFormat="1" ht="11.25">
      <c r="B245" s="156"/>
      <c r="D245" s="150" t="s">
        <v>221</v>
      </c>
      <c r="E245" s="157" t="s">
        <v>19</v>
      </c>
      <c r="F245" s="158" t="s">
        <v>2329</v>
      </c>
      <c r="H245" s="159">
        <v>-1.68</v>
      </c>
      <c r="I245" s="160"/>
      <c r="L245" s="156"/>
      <c r="M245" s="161"/>
      <c r="T245" s="162"/>
      <c r="AT245" s="157" t="s">
        <v>221</v>
      </c>
      <c r="AU245" s="157" t="s">
        <v>83</v>
      </c>
      <c r="AV245" s="13" t="s">
        <v>83</v>
      </c>
      <c r="AW245" s="13" t="s">
        <v>34</v>
      </c>
      <c r="AX245" s="13" t="s">
        <v>74</v>
      </c>
      <c r="AY245" s="157" t="s">
        <v>210</v>
      </c>
    </row>
    <row r="246" spans="2:51" s="14" customFormat="1" ht="11.25">
      <c r="B246" s="163"/>
      <c r="D246" s="150" t="s">
        <v>221</v>
      </c>
      <c r="E246" s="164" t="s">
        <v>19</v>
      </c>
      <c r="F246" s="165" t="s">
        <v>234</v>
      </c>
      <c r="H246" s="166">
        <v>486.275</v>
      </c>
      <c r="I246" s="167"/>
      <c r="L246" s="163"/>
      <c r="M246" s="168"/>
      <c r="T246" s="169"/>
      <c r="AT246" s="164" t="s">
        <v>221</v>
      </c>
      <c r="AU246" s="164" t="s">
        <v>83</v>
      </c>
      <c r="AV246" s="14" t="s">
        <v>91</v>
      </c>
      <c r="AW246" s="14" t="s">
        <v>34</v>
      </c>
      <c r="AX246" s="14" t="s">
        <v>74</v>
      </c>
      <c r="AY246" s="164" t="s">
        <v>210</v>
      </c>
    </row>
    <row r="247" spans="2:51" s="12" customFormat="1" ht="11.25">
      <c r="B247" s="149"/>
      <c r="D247" s="150" t="s">
        <v>221</v>
      </c>
      <c r="E247" s="151" t="s">
        <v>19</v>
      </c>
      <c r="F247" s="152" t="s">
        <v>558</v>
      </c>
      <c r="H247" s="151" t="s">
        <v>19</v>
      </c>
      <c r="I247" s="153"/>
      <c r="L247" s="149"/>
      <c r="M247" s="154"/>
      <c r="T247" s="155"/>
      <c r="AT247" s="151" t="s">
        <v>221</v>
      </c>
      <c r="AU247" s="151" t="s">
        <v>83</v>
      </c>
      <c r="AV247" s="12" t="s">
        <v>81</v>
      </c>
      <c r="AW247" s="12" t="s">
        <v>34</v>
      </c>
      <c r="AX247" s="12" t="s">
        <v>74</v>
      </c>
      <c r="AY247" s="151" t="s">
        <v>210</v>
      </c>
    </row>
    <row r="248" spans="2:51" s="13" customFormat="1" ht="11.25">
      <c r="B248" s="156"/>
      <c r="D248" s="150" t="s">
        <v>221</v>
      </c>
      <c r="E248" s="157" t="s">
        <v>19</v>
      </c>
      <c r="F248" s="158" t="s">
        <v>2360</v>
      </c>
      <c r="H248" s="159">
        <v>46.151</v>
      </c>
      <c r="I248" s="160"/>
      <c r="L248" s="156"/>
      <c r="M248" s="161"/>
      <c r="T248" s="162"/>
      <c r="AT248" s="157" t="s">
        <v>221</v>
      </c>
      <c r="AU248" s="157" t="s">
        <v>83</v>
      </c>
      <c r="AV248" s="13" t="s">
        <v>83</v>
      </c>
      <c r="AW248" s="13" t="s">
        <v>34</v>
      </c>
      <c r="AX248" s="13" t="s">
        <v>74</v>
      </c>
      <c r="AY248" s="157" t="s">
        <v>210</v>
      </c>
    </row>
    <row r="249" spans="2:51" s="13" customFormat="1" ht="11.25">
      <c r="B249" s="156"/>
      <c r="D249" s="150" t="s">
        <v>221</v>
      </c>
      <c r="E249" s="157" t="s">
        <v>19</v>
      </c>
      <c r="F249" s="158" t="s">
        <v>837</v>
      </c>
      <c r="H249" s="159">
        <v>0.71</v>
      </c>
      <c r="I249" s="160"/>
      <c r="L249" s="156"/>
      <c r="M249" s="161"/>
      <c r="T249" s="162"/>
      <c r="AT249" s="157" t="s">
        <v>221</v>
      </c>
      <c r="AU249" s="157" t="s">
        <v>83</v>
      </c>
      <c r="AV249" s="13" t="s">
        <v>83</v>
      </c>
      <c r="AW249" s="13" t="s">
        <v>34</v>
      </c>
      <c r="AX249" s="13" t="s">
        <v>74</v>
      </c>
      <c r="AY249" s="157" t="s">
        <v>210</v>
      </c>
    </row>
    <row r="250" spans="2:51" s="13" customFormat="1" ht="11.25">
      <c r="B250" s="156"/>
      <c r="D250" s="150" t="s">
        <v>221</v>
      </c>
      <c r="E250" s="157" t="s">
        <v>19</v>
      </c>
      <c r="F250" s="158" t="s">
        <v>2361</v>
      </c>
      <c r="H250" s="159">
        <v>-1.165</v>
      </c>
      <c r="I250" s="160"/>
      <c r="L250" s="156"/>
      <c r="M250" s="161"/>
      <c r="T250" s="162"/>
      <c r="AT250" s="157" t="s">
        <v>221</v>
      </c>
      <c r="AU250" s="157" t="s">
        <v>83</v>
      </c>
      <c r="AV250" s="13" t="s">
        <v>83</v>
      </c>
      <c r="AW250" s="13" t="s">
        <v>34</v>
      </c>
      <c r="AX250" s="13" t="s">
        <v>74</v>
      </c>
      <c r="AY250" s="157" t="s">
        <v>210</v>
      </c>
    </row>
    <row r="251" spans="2:51" s="13" customFormat="1" ht="11.25">
      <c r="B251" s="156"/>
      <c r="D251" s="150" t="s">
        <v>221</v>
      </c>
      <c r="E251" s="157" t="s">
        <v>19</v>
      </c>
      <c r="F251" s="158" t="s">
        <v>839</v>
      </c>
      <c r="H251" s="159">
        <v>4.475</v>
      </c>
      <c r="I251" s="160"/>
      <c r="L251" s="156"/>
      <c r="M251" s="161"/>
      <c r="T251" s="162"/>
      <c r="AT251" s="157" t="s">
        <v>221</v>
      </c>
      <c r="AU251" s="157" t="s">
        <v>83</v>
      </c>
      <c r="AV251" s="13" t="s">
        <v>83</v>
      </c>
      <c r="AW251" s="13" t="s">
        <v>34</v>
      </c>
      <c r="AX251" s="13" t="s">
        <v>74</v>
      </c>
      <c r="AY251" s="157" t="s">
        <v>210</v>
      </c>
    </row>
    <row r="252" spans="2:51" s="13" customFormat="1" ht="11.25">
      <c r="B252" s="156"/>
      <c r="D252" s="150" t="s">
        <v>221</v>
      </c>
      <c r="E252" s="157" t="s">
        <v>19</v>
      </c>
      <c r="F252" s="158" t="s">
        <v>840</v>
      </c>
      <c r="H252" s="159">
        <v>0.162</v>
      </c>
      <c r="I252" s="160"/>
      <c r="L252" s="156"/>
      <c r="M252" s="161"/>
      <c r="T252" s="162"/>
      <c r="AT252" s="157" t="s">
        <v>221</v>
      </c>
      <c r="AU252" s="157" t="s">
        <v>83</v>
      </c>
      <c r="AV252" s="13" t="s">
        <v>83</v>
      </c>
      <c r="AW252" s="13" t="s">
        <v>34</v>
      </c>
      <c r="AX252" s="13" t="s">
        <v>74</v>
      </c>
      <c r="AY252" s="157" t="s">
        <v>210</v>
      </c>
    </row>
    <row r="253" spans="2:51" s="13" customFormat="1" ht="11.25">
      <c r="B253" s="156"/>
      <c r="D253" s="150" t="s">
        <v>221</v>
      </c>
      <c r="E253" s="157" t="s">
        <v>19</v>
      </c>
      <c r="F253" s="158" t="s">
        <v>2362</v>
      </c>
      <c r="H253" s="159">
        <v>-0.534</v>
      </c>
      <c r="I253" s="160"/>
      <c r="L253" s="156"/>
      <c r="M253" s="161"/>
      <c r="T253" s="162"/>
      <c r="AT253" s="157" t="s">
        <v>221</v>
      </c>
      <c r="AU253" s="157" t="s">
        <v>83</v>
      </c>
      <c r="AV253" s="13" t="s">
        <v>83</v>
      </c>
      <c r="AW253" s="13" t="s">
        <v>34</v>
      </c>
      <c r="AX253" s="13" t="s">
        <v>74</v>
      </c>
      <c r="AY253" s="157" t="s">
        <v>210</v>
      </c>
    </row>
    <row r="254" spans="2:51" s="13" customFormat="1" ht="11.25">
      <c r="B254" s="156"/>
      <c r="D254" s="150" t="s">
        <v>221</v>
      </c>
      <c r="E254" s="157" t="s">
        <v>19</v>
      </c>
      <c r="F254" s="158" t="s">
        <v>842</v>
      </c>
      <c r="H254" s="159">
        <v>1.401</v>
      </c>
      <c r="I254" s="160"/>
      <c r="L254" s="156"/>
      <c r="M254" s="161"/>
      <c r="T254" s="162"/>
      <c r="AT254" s="157" t="s">
        <v>221</v>
      </c>
      <c r="AU254" s="157" t="s">
        <v>83</v>
      </c>
      <c r="AV254" s="13" t="s">
        <v>83</v>
      </c>
      <c r="AW254" s="13" t="s">
        <v>34</v>
      </c>
      <c r="AX254" s="13" t="s">
        <v>74</v>
      </c>
      <c r="AY254" s="157" t="s">
        <v>210</v>
      </c>
    </row>
    <row r="255" spans="2:51" s="13" customFormat="1" ht="11.25">
      <c r="B255" s="156"/>
      <c r="D255" s="150" t="s">
        <v>221</v>
      </c>
      <c r="E255" s="157" t="s">
        <v>19</v>
      </c>
      <c r="F255" s="158" t="s">
        <v>843</v>
      </c>
      <c r="H255" s="159">
        <v>0.677</v>
      </c>
      <c r="I255" s="160"/>
      <c r="L255" s="156"/>
      <c r="M255" s="161"/>
      <c r="T255" s="162"/>
      <c r="AT255" s="157" t="s">
        <v>221</v>
      </c>
      <c r="AU255" s="157" t="s">
        <v>83</v>
      </c>
      <c r="AV255" s="13" t="s">
        <v>83</v>
      </c>
      <c r="AW255" s="13" t="s">
        <v>34</v>
      </c>
      <c r="AX255" s="13" t="s">
        <v>74</v>
      </c>
      <c r="AY255" s="157" t="s">
        <v>210</v>
      </c>
    </row>
    <row r="256" spans="2:51" s="13" customFormat="1" ht="11.25">
      <c r="B256" s="156"/>
      <c r="D256" s="150" t="s">
        <v>221</v>
      </c>
      <c r="E256" s="157" t="s">
        <v>19</v>
      </c>
      <c r="F256" s="158" t="s">
        <v>2363</v>
      </c>
      <c r="H256" s="159">
        <v>-1.487</v>
      </c>
      <c r="I256" s="160"/>
      <c r="L256" s="156"/>
      <c r="M256" s="161"/>
      <c r="T256" s="162"/>
      <c r="AT256" s="157" t="s">
        <v>221</v>
      </c>
      <c r="AU256" s="157" t="s">
        <v>83</v>
      </c>
      <c r="AV256" s="13" t="s">
        <v>83</v>
      </c>
      <c r="AW256" s="13" t="s">
        <v>34</v>
      </c>
      <c r="AX256" s="13" t="s">
        <v>74</v>
      </c>
      <c r="AY256" s="157" t="s">
        <v>210</v>
      </c>
    </row>
    <row r="257" spans="2:51" s="13" customFormat="1" ht="11.25">
      <c r="B257" s="156"/>
      <c r="D257" s="150" t="s">
        <v>221</v>
      </c>
      <c r="E257" s="157" t="s">
        <v>19</v>
      </c>
      <c r="F257" s="158" t="s">
        <v>845</v>
      </c>
      <c r="H257" s="159">
        <v>0.78</v>
      </c>
      <c r="I257" s="160"/>
      <c r="L257" s="156"/>
      <c r="M257" s="161"/>
      <c r="T257" s="162"/>
      <c r="AT257" s="157" t="s">
        <v>221</v>
      </c>
      <c r="AU257" s="157" t="s">
        <v>83</v>
      </c>
      <c r="AV257" s="13" t="s">
        <v>83</v>
      </c>
      <c r="AW257" s="13" t="s">
        <v>34</v>
      </c>
      <c r="AX257" s="13" t="s">
        <v>74</v>
      </c>
      <c r="AY257" s="157" t="s">
        <v>210</v>
      </c>
    </row>
    <row r="258" spans="2:51" s="14" customFormat="1" ht="11.25">
      <c r="B258" s="163"/>
      <c r="D258" s="150" t="s">
        <v>221</v>
      </c>
      <c r="E258" s="164" t="s">
        <v>19</v>
      </c>
      <c r="F258" s="165" t="s">
        <v>234</v>
      </c>
      <c r="H258" s="166">
        <v>51.17</v>
      </c>
      <c r="I258" s="167"/>
      <c r="L258" s="163"/>
      <c r="M258" s="168"/>
      <c r="T258" s="169"/>
      <c r="AT258" s="164" t="s">
        <v>221</v>
      </c>
      <c r="AU258" s="164" t="s">
        <v>83</v>
      </c>
      <c r="AV258" s="14" t="s">
        <v>91</v>
      </c>
      <c r="AW258" s="14" t="s">
        <v>34</v>
      </c>
      <c r="AX258" s="14" t="s">
        <v>74</v>
      </c>
      <c r="AY258" s="164" t="s">
        <v>210</v>
      </c>
    </row>
    <row r="259" spans="2:51" s="12" customFormat="1" ht="11.25">
      <c r="B259" s="149"/>
      <c r="D259" s="150" t="s">
        <v>221</v>
      </c>
      <c r="E259" s="151" t="s">
        <v>19</v>
      </c>
      <c r="F259" s="152" t="s">
        <v>668</v>
      </c>
      <c r="H259" s="151" t="s">
        <v>19</v>
      </c>
      <c r="I259" s="153"/>
      <c r="L259" s="149"/>
      <c r="M259" s="154"/>
      <c r="T259" s="155"/>
      <c r="AT259" s="151" t="s">
        <v>221</v>
      </c>
      <c r="AU259" s="151" t="s">
        <v>83</v>
      </c>
      <c r="AV259" s="12" t="s">
        <v>81</v>
      </c>
      <c r="AW259" s="12" t="s">
        <v>34</v>
      </c>
      <c r="AX259" s="12" t="s">
        <v>74</v>
      </c>
      <c r="AY259" s="151" t="s">
        <v>210</v>
      </c>
    </row>
    <row r="260" spans="2:51" s="13" customFormat="1" ht="11.25">
      <c r="B260" s="156"/>
      <c r="D260" s="150" t="s">
        <v>221</v>
      </c>
      <c r="E260" s="157" t="s">
        <v>19</v>
      </c>
      <c r="F260" s="158" t="s">
        <v>669</v>
      </c>
      <c r="H260" s="159">
        <v>18.22</v>
      </c>
      <c r="I260" s="160"/>
      <c r="L260" s="156"/>
      <c r="M260" s="161"/>
      <c r="T260" s="162"/>
      <c r="AT260" s="157" t="s">
        <v>221</v>
      </c>
      <c r="AU260" s="157" t="s">
        <v>83</v>
      </c>
      <c r="AV260" s="13" t="s">
        <v>83</v>
      </c>
      <c r="AW260" s="13" t="s">
        <v>34</v>
      </c>
      <c r="AX260" s="13" t="s">
        <v>74</v>
      </c>
      <c r="AY260" s="157" t="s">
        <v>210</v>
      </c>
    </row>
    <row r="261" spans="2:51" s="13" customFormat="1" ht="11.25">
      <c r="B261" s="156"/>
      <c r="D261" s="150" t="s">
        <v>221</v>
      </c>
      <c r="E261" s="157" t="s">
        <v>19</v>
      </c>
      <c r="F261" s="158" t="s">
        <v>670</v>
      </c>
      <c r="H261" s="159">
        <v>21.473</v>
      </c>
      <c r="I261" s="160"/>
      <c r="L261" s="156"/>
      <c r="M261" s="161"/>
      <c r="T261" s="162"/>
      <c r="AT261" s="157" t="s">
        <v>221</v>
      </c>
      <c r="AU261" s="157" t="s">
        <v>83</v>
      </c>
      <c r="AV261" s="13" t="s">
        <v>83</v>
      </c>
      <c r="AW261" s="13" t="s">
        <v>34</v>
      </c>
      <c r="AX261" s="13" t="s">
        <v>74</v>
      </c>
      <c r="AY261" s="157" t="s">
        <v>210</v>
      </c>
    </row>
    <row r="262" spans="2:51" s="13" customFormat="1" ht="11.25">
      <c r="B262" s="156"/>
      <c r="D262" s="150" t="s">
        <v>221</v>
      </c>
      <c r="E262" s="157" t="s">
        <v>19</v>
      </c>
      <c r="F262" s="158" t="s">
        <v>671</v>
      </c>
      <c r="H262" s="159">
        <v>23.735</v>
      </c>
      <c r="I262" s="160"/>
      <c r="L262" s="156"/>
      <c r="M262" s="161"/>
      <c r="T262" s="162"/>
      <c r="AT262" s="157" t="s">
        <v>221</v>
      </c>
      <c r="AU262" s="157" t="s">
        <v>83</v>
      </c>
      <c r="AV262" s="13" t="s">
        <v>83</v>
      </c>
      <c r="AW262" s="13" t="s">
        <v>34</v>
      </c>
      <c r="AX262" s="13" t="s">
        <v>74</v>
      </c>
      <c r="AY262" s="157" t="s">
        <v>210</v>
      </c>
    </row>
    <row r="263" spans="2:51" s="14" customFormat="1" ht="11.25">
      <c r="B263" s="163"/>
      <c r="D263" s="150" t="s">
        <v>221</v>
      </c>
      <c r="E263" s="164" t="s">
        <v>19</v>
      </c>
      <c r="F263" s="165" t="s">
        <v>234</v>
      </c>
      <c r="H263" s="166">
        <v>63.428</v>
      </c>
      <c r="I263" s="167"/>
      <c r="L263" s="163"/>
      <c r="M263" s="168"/>
      <c r="T263" s="169"/>
      <c r="AT263" s="164" t="s">
        <v>221</v>
      </c>
      <c r="AU263" s="164" t="s">
        <v>83</v>
      </c>
      <c r="AV263" s="14" t="s">
        <v>91</v>
      </c>
      <c r="AW263" s="14" t="s">
        <v>34</v>
      </c>
      <c r="AX263" s="14" t="s">
        <v>74</v>
      </c>
      <c r="AY263" s="164" t="s">
        <v>210</v>
      </c>
    </row>
    <row r="264" spans="2:51" s="12" customFormat="1" ht="11.25">
      <c r="B264" s="149"/>
      <c r="D264" s="150" t="s">
        <v>221</v>
      </c>
      <c r="E264" s="151" t="s">
        <v>19</v>
      </c>
      <c r="F264" s="152" t="s">
        <v>672</v>
      </c>
      <c r="H264" s="151" t="s">
        <v>19</v>
      </c>
      <c r="I264" s="153"/>
      <c r="L264" s="149"/>
      <c r="M264" s="154"/>
      <c r="T264" s="155"/>
      <c r="AT264" s="151" t="s">
        <v>221</v>
      </c>
      <c r="AU264" s="151" t="s">
        <v>83</v>
      </c>
      <c r="AV264" s="12" t="s">
        <v>81</v>
      </c>
      <c r="AW264" s="12" t="s">
        <v>34</v>
      </c>
      <c r="AX264" s="12" t="s">
        <v>74</v>
      </c>
      <c r="AY264" s="151" t="s">
        <v>210</v>
      </c>
    </row>
    <row r="265" spans="2:51" s="13" customFormat="1" ht="11.25">
      <c r="B265" s="156"/>
      <c r="D265" s="150" t="s">
        <v>221</v>
      </c>
      <c r="E265" s="157" t="s">
        <v>19</v>
      </c>
      <c r="F265" s="158" t="s">
        <v>673</v>
      </c>
      <c r="H265" s="159">
        <v>15.949</v>
      </c>
      <c r="I265" s="160"/>
      <c r="L265" s="156"/>
      <c r="M265" s="161"/>
      <c r="T265" s="162"/>
      <c r="AT265" s="157" t="s">
        <v>221</v>
      </c>
      <c r="AU265" s="157" t="s">
        <v>83</v>
      </c>
      <c r="AV265" s="13" t="s">
        <v>83</v>
      </c>
      <c r="AW265" s="13" t="s">
        <v>34</v>
      </c>
      <c r="AX265" s="13" t="s">
        <v>74</v>
      </c>
      <c r="AY265" s="157" t="s">
        <v>210</v>
      </c>
    </row>
    <row r="266" spans="2:51" s="13" customFormat="1" ht="11.25">
      <c r="B266" s="156"/>
      <c r="D266" s="150" t="s">
        <v>221</v>
      </c>
      <c r="E266" s="157" t="s">
        <v>19</v>
      </c>
      <c r="F266" s="158" t="s">
        <v>674</v>
      </c>
      <c r="H266" s="159">
        <v>-1.92</v>
      </c>
      <c r="I266" s="160"/>
      <c r="L266" s="156"/>
      <c r="M266" s="161"/>
      <c r="T266" s="162"/>
      <c r="AT266" s="157" t="s">
        <v>221</v>
      </c>
      <c r="AU266" s="157" t="s">
        <v>83</v>
      </c>
      <c r="AV266" s="13" t="s">
        <v>83</v>
      </c>
      <c r="AW266" s="13" t="s">
        <v>34</v>
      </c>
      <c r="AX266" s="13" t="s">
        <v>74</v>
      </c>
      <c r="AY266" s="157" t="s">
        <v>210</v>
      </c>
    </row>
    <row r="267" spans="2:51" s="13" customFormat="1" ht="11.25">
      <c r="B267" s="156"/>
      <c r="D267" s="150" t="s">
        <v>221</v>
      </c>
      <c r="E267" s="157" t="s">
        <v>19</v>
      </c>
      <c r="F267" s="158" t="s">
        <v>675</v>
      </c>
      <c r="H267" s="159">
        <v>1.696</v>
      </c>
      <c r="I267" s="160"/>
      <c r="L267" s="156"/>
      <c r="M267" s="161"/>
      <c r="T267" s="162"/>
      <c r="AT267" s="157" t="s">
        <v>221</v>
      </c>
      <c r="AU267" s="157" t="s">
        <v>83</v>
      </c>
      <c r="AV267" s="13" t="s">
        <v>83</v>
      </c>
      <c r="AW267" s="13" t="s">
        <v>34</v>
      </c>
      <c r="AX267" s="13" t="s">
        <v>74</v>
      </c>
      <c r="AY267" s="157" t="s">
        <v>210</v>
      </c>
    </row>
    <row r="268" spans="2:51" s="13" customFormat="1" ht="11.25">
      <c r="B268" s="156"/>
      <c r="D268" s="150" t="s">
        <v>221</v>
      </c>
      <c r="E268" s="157" t="s">
        <v>19</v>
      </c>
      <c r="F268" s="158" t="s">
        <v>676</v>
      </c>
      <c r="H268" s="159">
        <v>1.999</v>
      </c>
      <c r="I268" s="160"/>
      <c r="L268" s="156"/>
      <c r="M268" s="161"/>
      <c r="T268" s="162"/>
      <c r="AT268" s="157" t="s">
        <v>221</v>
      </c>
      <c r="AU268" s="157" t="s">
        <v>83</v>
      </c>
      <c r="AV268" s="13" t="s">
        <v>83</v>
      </c>
      <c r="AW268" s="13" t="s">
        <v>34</v>
      </c>
      <c r="AX268" s="13" t="s">
        <v>74</v>
      </c>
      <c r="AY268" s="157" t="s">
        <v>210</v>
      </c>
    </row>
    <row r="269" spans="2:51" s="14" customFormat="1" ht="11.25">
      <c r="B269" s="163"/>
      <c r="D269" s="150" t="s">
        <v>221</v>
      </c>
      <c r="E269" s="164" t="s">
        <v>19</v>
      </c>
      <c r="F269" s="165" t="s">
        <v>234</v>
      </c>
      <c r="H269" s="166">
        <v>17.724</v>
      </c>
      <c r="I269" s="167"/>
      <c r="L269" s="163"/>
      <c r="M269" s="168"/>
      <c r="T269" s="169"/>
      <c r="AT269" s="164" t="s">
        <v>221</v>
      </c>
      <c r="AU269" s="164" t="s">
        <v>83</v>
      </c>
      <c r="AV269" s="14" t="s">
        <v>91</v>
      </c>
      <c r="AW269" s="14" t="s">
        <v>34</v>
      </c>
      <c r="AX269" s="14" t="s">
        <v>74</v>
      </c>
      <c r="AY269" s="164" t="s">
        <v>210</v>
      </c>
    </row>
    <row r="270" spans="2:51" s="12" customFormat="1" ht="11.25">
      <c r="B270" s="149"/>
      <c r="D270" s="150" t="s">
        <v>221</v>
      </c>
      <c r="E270" s="151" t="s">
        <v>19</v>
      </c>
      <c r="F270" s="152" t="s">
        <v>677</v>
      </c>
      <c r="H270" s="151" t="s">
        <v>19</v>
      </c>
      <c r="I270" s="153"/>
      <c r="L270" s="149"/>
      <c r="M270" s="154"/>
      <c r="T270" s="155"/>
      <c r="AT270" s="151" t="s">
        <v>221</v>
      </c>
      <c r="AU270" s="151" t="s">
        <v>83</v>
      </c>
      <c r="AV270" s="12" t="s">
        <v>81</v>
      </c>
      <c r="AW270" s="12" t="s">
        <v>34</v>
      </c>
      <c r="AX270" s="12" t="s">
        <v>74</v>
      </c>
      <c r="AY270" s="151" t="s">
        <v>210</v>
      </c>
    </row>
    <row r="271" spans="2:51" s="13" customFormat="1" ht="11.25">
      <c r="B271" s="156"/>
      <c r="D271" s="150" t="s">
        <v>221</v>
      </c>
      <c r="E271" s="157" t="s">
        <v>19</v>
      </c>
      <c r="F271" s="158" t="s">
        <v>678</v>
      </c>
      <c r="H271" s="159">
        <v>47.582</v>
      </c>
      <c r="I271" s="160"/>
      <c r="L271" s="156"/>
      <c r="M271" s="161"/>
      <c r="T271" s="162"/>
      <c r="AT271" s="157" t="s">
        <v>221</v>
      </c>
      <c r="AU271" s="157" t="s">
        <v>83</v>
      </c>
      <c r="AV271" s="13" t="s">
        <v>83</v>
      </c>
      <c r="AW271" s="13" t="s">
        <v>34</v>
      </c>
      <c r="AX271" s="13" t="s">
        <v>74</v>
      </c>
      <c r="AY271" s="157" t="s">
        <v>210</v>
      </c>
    </row>
    <row r="272" spans="2:51" s="13" customFormat="1" ht="11.25">
      <c r="B272" s="156"/>
      <c r="D272" s="150" t="s">
        <v>221</v>
      </c>
      <c r="E272" s="157" t="s">
        <v>19</v>
      </c>
      <c r="F272" s="158" t="s">
        <v>679</v>
      </c>
      <c r="H272" s="159">
        <v>-1.636</v>
      </c>
      <c r="I272" s="160"/>
      <c r="L272" s="156"/>
      <c r="M272" s="161"/>
      <c r="T272" s="162"/>
      <c r="AT272" s="157" t="s">
        <v>221</v>
      </c>
      <c r="AU272" s="157" t="s">
        <v>83</v>
      </c>
      <c r="AV272" s="13" t="s">
        <v>83</v>
      </c>
      <c r="AW272" s="13" t="s">
        <v>34</v>
      </c>
      <c r="AX272" s="13" t="s">
        <v>74</v>
      </c>
      <c r="AY272" s="157" t="s">
        <v>210</v>
      </c>
    </row>
    <row r="273" spans="2:51" s="13" customFormat="1" ht="11.25">
      <c r="B273" s="156"/>
      <c r="D273" s="150" t="s">
        <v>221</v>
      </c>
      <c r="E273" s="157" t="s">
        <v>19</v>
      </c>
      <c r="F273" s="158" t="s">
        <v>680</v>
      </c>
      <c r="H273" s="159">
        <v>2.63</v>
      </c>
      <c r="I273" s="160"/>
      <c r="L273" s="156"/>
      <c r="M273" s="161"/>
      <c r="T273" s="162"/>
      <c r="AT273" s="157" t="s">
        <v>221</v>
      </c>
      <c r="AU273" s="157" t="s">
        <v>83</v>
      </c>
      <c r="AV273" s="13" t="s">
        <v>83</v>
      </c>
      <c r="AW273" s="13" t="s">
        <v>34</v>
      </c>
      <c r="AX273" s="13" t="s">
        <v>74</v>
      </c>
      <c r="AY273" s="157" t="s">
        <v>210</v>
      </c>
    </row>
    <row r="274" spans="2:51" s="13" customFormat="1" ht="11.25">
      <c r="B274" s="156"/>
      <c r="D274" s="150" t="s">
        <v>221</v>
      </c>
      <c r="E274" s="157" t="s">
        <v>19</v>
      </c>
      <c r="F274" s="158" t="s">
        <v>681</v>
      </c>
      <c r="H274" s="159">
        <v>-3.162</v>
      </c>
      <c r="I274" s="160"/>
      <c r="L274" s="156"/>
      <c r="M274" s="161"/>
      <c r="T274" s="162"/>
      <c r="AT274" s="157" t="s">
        <v>221</v>
      </c>
      <c r="AU274" s="157" t="s">
        <v>83</v>
      </c>
      <c r="AV274" s="13" t="s">
        <v>83</v>
      </c>
      <c r="AW274" s="13" t="s">
        <v>34</v>
      </c>
      <c r="AX274" s="13" t="s">
        <v>74</v>
      </c>
      <c r="AY274" s="157" t="s">
        <v>210</v>
      </c>
    </row>
    <row r="275" spans="2:51" s="12" customFormat="1" ht="11.25">
      <c r="B275" s="149"/>
      <c r="D275" s="150" t="s">
        <v>221</v>
      </c>
      <c r="E275" s="151" t="s">
        <v>19</v>
      </c>
      <c r="F275" s="152" t="s">
        <v>682</v>
      </c>
      <c r="H275" s="151" t="s">
        <v>19</v>
      </c>
      <c r="I275" s="153"/>
      <c r="L275" s="149"/>
      <c r="M275" s="154"/>
      <c r="T275" s="155"/>
      <c r="AT275" s="151" t="s">
        <v>221</v>
      </c>
      <c r="AU275" s="151" t="s">
        <v>83</v>
      </c>
      <c r="AV275" s="12" t="s">
        <v>81</v>
      </c>
      <c r="AW275" s="12" t="s">
        <v>34</v>
      </c>
      <c r="AX275" s="12" t="s">
        <v>74</v>
      </c>
      <c r="AY275" s="151" t="s">
        <v>210</v>
      </c>
    </row>
    <row r="276" spans="2:51" s="13" customFormat="1" ht="11.25">
      <c r="B276" s="156"/>
      <c r="D276" s="150" t="s">
        <v>221</v>
      </c>
      <c r="E276" s="157" t="s">
        <v>19</v>
      </c>
      <c r="F276" s="158" t="s">
        <v>683</v>
      </c>
      <c r="H276" s="159">
        <v>0.759</v>
      </c>
      <c r="I276" s="160"/>
      <c r="L276" s="156"/>
      <c r="M276" s="161"/>
      <c r="T276" s="162"/>
      <c r="AT276" s="157" t="s">
        <v>221</v>
      </c>
      <c r="AU276" s="157" t="s">
        <v>83</v>
      </c>
      <c r="AV276" s="13" t="s">
        <v>83</v>
      </c>
      <c r="AW276" s="13" t="s">
        <v>34</v>
      </c>
      <c r="AX276" s="13" t="s">
        <v>74</v>
      </c>
      <c r="AY276" s="157" t="s">
        <v>210</v>
      </c>
    </row>
    <row r="277" spans="2:51" s="13" customFormat="1" ht="11.25">
      <c r="B277" s="156"/>
      <c r="D277" s="150" t="s">
        <v>221</v>
      </c>
      <c r="E277" s="157" t="s">
        <v>19</v>
      </c>
      <c r="F277" s="158" t="s">
        <v>684</v>
      </c>
      <c r="H277" s="159">
        <v>0.711</v>
      </c>
      <c r="I277" s="160"/>
      <c r="L277" s="156"/>
      <c r="M277" s="161"/>
      <c r="T277" s="162"/>
      <c r="AT277" s="157" t="s">
        <v>221</v>
      </c>
      <c r="AU277" s="157" t="s">
        <v>83</v>
      </c>
      <c r="AV277" s="13" t="s">
        <v>83</v>
      </c>
      <c r="AW277" s="13" t="s">
        <v>34</v>
      </c>
      <c r="AX277" s="13" t="s">
        <v>74</v>
      </c>
      <c r="AY277" s="157" t="s">
        <v>210</v>
      </c>
    </row>
    <row r="278" spans="2:51" s="13" customFormat="1" ht="11.25">
      <c r="B278" s="156"/>
      <c r="D278" s="150" t="s">
        <v>221</v>
      </c>
      <c r="E278" s="157" t="s">
        <v>19</v>
      </c>
      <c r="F278" s="158" t="s">
        <v>685</v>
      </c>
      <c r="H278" s="159">
        <v>0.756</v>
      </c>
      <c r="I278" s="160"/>
      <c r="L278" s="156"/>
      <c r="M278" s="161"/>
      <c r="T278" s="162"/>
      <c r="AT278" s="157" t="s">
        <v>221</v>
      </c>
      <c r="AU278" s="157" t="s">
        <v>83</v>
      </c>
      <c r="AV278" s="13" t="s">
        <v>83</v>
      </c>
      <c r="AW278" s="13" t="s">
        <v>34</v>
      </c>
      <c r="AX278" s="13" t="s">
        <v>74</v>
      </c>
      <c r="AY278" s="157" t="s">
        <v>210</v>
      </c>
    </row>
    <row r="279" spans="2:51" s="13" customFormat="1" ht="11.25">
      <c r="B279" s="156"/>
      <c r="D279" s="150" t="s">
        <v>221</v>
      </c>
      <c r="E279" s="157" t="s">
        <v>19</v>
      </c>
      <c r="F279" s="158" t="s">
        <v>684</v>
      </c>
      <c r="H279" s="159">
        <v>0.711</v>
      </c>
      <c r="I279" s="160"/>
      <c r="L279" s="156"/>
      <c r="M279" s="161"/>
      <c r="T279" s="162"/>
      <c r="AT279" s="157" t="s">
        <v>221</v>
      </c>
      <c r="AU279" s="157" t="s">
        <v>83</v>
      </c>
      <c r="AV279" s="13" t="s">
        <v>83</v>
      </c>
      <c r="AW279" s="13" t="s">
        <v>34</v>
      </c>
      <c r="AX279" s="13" t="s">
        <v>74</v>
      </c>
      <c r="AY279" s="157" t="s">
        <v>210</v>
      </c>
    </row>
    <row r="280" spans="2:51" s="13" customFormat="1" ht="11.25">
      <c r="B280" s="156"/>
      <c r="D280" s="150" t="s">
        <v>221</v>
      </c>
      <c r="E280" s="157" t="s">
        <v>19</v>
      </c>
      <c r="F280" s="158" t="s">
        <v>686</v>
      </c>
      <c r="H280" s="159">
        <v>0.759</v>
      </c>
      <c r="I280" s="160"/>
      <c r="L280" s="156"/>
      <c r="M280" s="161"/>
      <c r="T280" s="162"/>
      <c r="AT280" s="157" t="s">
        <v>221</v>
      </c>
      <c r="AU280" s="157" t="s">
        <v>83</v>
      </c>
      <c r="AV280" s="13" t="s">
        <v>83</v>
      </c>
      <c r="AW280" s="13" t="s">
        <v>34</v>
      </c>
      <c r="AX280" s="13" t="s">
        <v>74</v>
      </c>
      <c r="AY280" s="157" t="s">
        <v>210</v>
      </c>
    </row>
    <row r="281" spans="2:51" s="13" customFormat="1" ht="11.25">
      <c r="B281" s="156"/>
      <c r="D281" s="150" t="s">
        <v>221</v>
      </c>
      <c r="E281" s="157" t="s">
        <v>19</v>
      </c>
      <c r="F281" s="158" t="s">
        <v>684</v>
      </c>
      <c r="H281" s="159">
        <v>0.711</v>
      </c>
      <c r="I281" s="160"/>
      <c r="L281" s="156"/>
      <c r="M281" s="161"/>
      <c r="T281" s="162"/>
      <c r="AT281" s="157" t="s">
        <v>221</v>
      </c>
      <c r="AU281" s="157" t="s">
        <v>83</v>
      </c>
      <c r="AV281" s="13" t="s">
        <v>83</v>
      </c>
      <c r="AW281" s="13" t="s">
        <v>34</v>
      </c>
      <c r="AX281" s="13" t="s">
        <v>74</v>
      </c>
      <c r="AY281" s="157" t="s">
        <v>210</v>
      </c>
    </row>
    <row r="282" spans="2:51" s="13" customFormat="1" ht="11.25">
      <c r="B282" s="156"/>
      <c r="D282" s="150" t="s">
        <v>221</v>
      </c>
      <c r="E282" s="157" t="s">
        <v>19</v>
      </c>
      <c r="F282" s="158" t="s">
        <v>687</v>
      </c>
      <c r="H282" s="159">
        <v>0.762</v>
      </c>
      <c r="I282" s="160"/>
      <c r="L282" s="156"/>
      <c r="M282" s="161"/>
      <c r="T282" s="162"/>
      <c r="AT282" s="157" t="s">
        <v>221</v>
      </c>
      <c r="AU282" s="157" t="s">
        <v>83</v>
      </c>
      <c r="AV282" s="13" t="s">
        <v>83</v>
      </c>
      <c r="AW282" s="13" t="s">
        <v>34</v>
      </c>
      <c r="AX282" s="13" t="s">
        <v>74</v>
      </c>
      <c r="AY282" s="157" t="s">
        <v>210</v>
      </c>
    </row>
    <row r="283" spans="2:51" s="13" customFormat="1" ht="11.25">
      <c r="B283" s="156"/>
      <c r="D283" s="150" t="s">
        <v>221</v>
      </c>
      <c r="E283" s="157" t="s">
        <v>19</v>
      </c>
      <c r="F283" s="158" t="s">
        <v>684</v>
      </c>
      <c r="H283" s="159">
        <v>0.711</v>
      </c>
      <c r="I283" s="160"/>
      <c r="L283" s="156"/>
      <c r="M283" s="161"/>
      <c r="T283" s="162"/>
      <c r="AT283" s="157" t="s">
        <v>221</v>
      </c>
      <c r="AU283" s="157" t="s">
        <v>83</v>
      </c>
      <c r="AV283" s="13" t="s">
        <v>83</v>
      </c>
      <c r="AW283" s="13" t="s">
        <v>34</v>
      </c>
      <c r="AX283" s="13" t="s">
        <v>74</v>
      </c>
      <c r="AY283" s="157" t="s">
        <v>210</v>
      </c>
    </row>
    <row r="284" spans="2:51" s="13" customFormat="1" ht="11.25">
      <c r="B284" s="156"/>
      <c r="D284" s="150" t="s">
        <v>221</v>
      </c>
      <c r="E284" s="157" t="s">
        <v>19</v>
      </c>
      <c r="F284" s="158" t="s">
        <v>688</v>
      </c>
      <c r="H284" s="159">
        <v>0.765</v>
      </c>
      <c r="I284" s="160"/>
      <c r="L284" s="156"/>
      <c r="M284" s="161"/>
      <c r="T284" s="162"/>
      <c r="AT284" s="157" t="s">
        <v>221</v>
      </c>
      <c r="AU284" s="157" t="s">
        <v>83</v>
      </c>
      <c r="AV284" s="13" t="s">
        <v>83</v>
      </c>
      <c r="AW284" s="13" t="s">
        <v>34</v>
      </c>
      <c r="AX284" s="13" t="s">
        <v>74</v>
      </c>
      <c r="AY284" s="157" t="s">
        <v>210</v>
      </c>
    </row>
    <row r="285" spans="2:51" s="13" customFormat="1" ht="11.25">
      <c r="B285" s="156"/>
      <c r="D285" s="150" t="s">
        <v>221</v>
      </c>
      <c r="E285" s="157" t="s">
        <v>19</v>
      </c>
      <c r="F285" s="158" t="s">
        <v>684</v>
      </c>
      <c r="H285" s="159">
        <v>0.711</v>
      </c>
      <c r="I285" s="160"/>
      <c r="L285" s="156"/>
      <c r="M285" s="161"/>
      <c r="T285" s="162"/>
      <c r="AT285" s="157" t="s">
        <v>221</v>
      </c>
      <c r="AU285" s="157" t="s">
        <v>83</v>
      </c>
      <c r="AV285" s="13" t="s">
        <v>83</v>
      </c>
      <c r="AW285" s="13" t="s">
        <v>34</v>
      </c>
      <c r="AX285" s="13" t="s">
        <v>74</v>
      </c>
      <c r="AY285" s="157" t="s">
        <v>210</v>
      </c>
    </row>
    <row r="286" spans="2:51" s="13" customFormat="1" ht="11.25">
      <c r="B286" s="156"/>
      <c r="D286" s="150" t="s">
        <v>221</v>
      </c>
      <c r="E286" s="157" t="s">
        <v>19</v>
      </c>
      <c r="F286" s="158" t="s">
        <v>689</v>
      </c>
      <c r="H286" s="159">
        <v>13.098</v>
      </c>
      <c r="I286" s="160"/>
      <c r="L286" s="156"/>
      <c r="M286" s="161"/>
      <c r="T286" s="162"/>
      <c r="AT286" s="157" t="s">
        <v>221</v>
      </c>
      <c r="AU286" s="157" t="s">
        <v>83</v>
      </c>
      <c r="AV286" s="13" t="s">
        <v>83</v>
      </c>
      <c r="AW286" s="13" t="s">
        <v>34</v>
      </c>
      <c r="AX286" s="13" t="s">
        <v>74</v>
      </c>
      <c r="AY286" s="157" t="s">
        <v>210</v>
      </c>
    </row>
    <row r="287" spans="2:51" s="13" customFormat="1" ht="11.25">
      <c r="B287" s="156"/>
      <c r="D287" s="150" t="s">
        <v>221</v>
      </c>
      <c r="E287" s="157" t="s">
        <v>19</v>
      </c>
      <c r="F287" s="158" t="s">
        <v>679</v>
      </c>
      <c r="H287" s="159">
        <v>-1.636</v>
      </c>
      <c r="I287" s="160"/>
      <c r="L287" s="156"/>
      <c r="M287" s="161"/>
      <c r="T287" s="162"/>
      <c r="AT287" s="157" t="s">
        <v>221</v>
      </c>
      <c r="AU287" s="157" t="s">
        <v>83</v>
      </c>
      <c r="AV287" s="13" t="s">
        <v>83</v>
      </c>
      <c r="AW287" s="13" t="s">
        <v>34</v>
      </c>
      <c r="AX287" s="13" t="s">
        <v>74</v>
      </c>
      <c r="AY287" s="157" t="s">
        <v>210</v>
      </c>
    </row>
    <row r="288" spans="2:51" s="13" customFormat="1" ht="11.25">
      <c r="B288" s="156"/>
      <c r="D288" s="150" t="s">
        <v>221</v>
      </c>
      <c r="E288" s="157" t="s">
        <v>19</v>
      </c>
      <c r="F288" s="158" t="s">
        <v>2364</v>
      </c>
      <c r="H288" s="159">
        <v>1.6</v>
      </c>
      <c r="I288" s="160"/>
      <c r="L288" s="156"/>
      <c r="M288" s="161"/>
      <c r="T288" s="162"/>
      <c r="AT288" s="157" t="s">
        <v>221</v>
      </c>
      <c r="AU288" s="157" t="s">
        <v>83</v>
      </c>
      <c r="AV288" s="13" t="s">
        <v>83</v>
      </c>
      <c r="AW288" s="13" t="s">
        <v>34</v>
      </c>
      <c r="AX288" s="13" t="s">
        <v>74</v>
      </c>
      <c r="AY288" s="157" t="s">
        <v>210</v>
      </c>
    </row>
    <row r="289" spans="2:51" s="14" customFormat="1" ht="11.25">
      <c r="B289" s="163"/>
      <c r="D289" s="150" t="s">
        <v>221</v>
      </c>
      <c r="E289" s="164" t="s">
        <v>19</v>
      </c>
      <c r="F289" s="165" t="s">
        <v>234</v>
      </c>
      <c r="H289" s="166">
        <v>65.832</v>
      </c>
      <c r="I289" s="167"/>
      <c r="L289" s="163"/>
      <c r="M289" s="168"/>
      <c r="T289" s="169"/>
      <c r="AT289" s="164" t="s">
        <v>221</v>
      </c>
      <c r="AU289" s="164" t="s">
        <v>83</v>
      </c>
      <c r="AV289" s="14" t="s">
        <v>91</v>
      </c>
      <c r="AW289" s="14" t="s">
        <v>34</v>
      </c>
      <c r="AX289" s="14" t="s">
        <v>74</v>
      </c>
      <c r="AY289" s="164" t="s">
        <v>210</v>
      </c>
    </row>
    <row r="290" spans="2:51" s="15" customFormat="1" ht="11.25">
      <c r="B290" s="170"/>
      <c r="D290" s="150" t="s">
        <v>221</v>
      </c>
      <c r="E290" s="171" t="s">
        <v>19</v>
      </c>
      <c r="F290" s="172" t="s">
        <v>236</v>
      </c>
      <c r="H290" s="173">
        <v>684.429</v>
      </c>
      <c r="I290" s="174"/>
      <c r="L290" s="170"/>
      <c r="M290" s="175"/>
      <c r="T290" s="176"/>
      <c r="AT290" s="171" t="s">
        <v>221</v>
      </c>
      <c r="AU290" s="171" t="s">
        <v>83</v>
      </c>
      <c r="AV290" s="15" t="s">
        <v>217</v>
      </c>
      <c r="AW290" s="15" t="s">
        <v>34</v>
      </c>
      <c r="AX290" s="15" t="s">
        <v>81</v>
      </c>
      <c r="AY290" s="171" t="s">
        <v>210</v>
      </c>
    </row>
    <row r="291" spans="2:51" s="13" customFormat="1" ht="11.25">
      <c r="B291" s="156"/>
      <c r="D291" s="150" t="s">
        <v>221</v>
      </c>
      <c r="F291" s="158" t="s">
        <v>2365</v>
      </c>
      <c r="H291" s="159">
        <v>766.56</v>
      </c>
      <c r="I291" s="160"/>
      <c r="L291" s="156"/>
      <c r="M291" s="161"/>
      <c r="T291" s="162"/>
      <c r="AT291" s="157" t="s">
        <v>221</v>
      </c>
      <c r="AU291" s="157" t="s">
        <v>83</v>
      </c>
      <c r="AV291" s="13" t="s">
        <v>83</v>
      </c>
      <c r="AW291" s="13" t="s">
        <v>4</v>
      </c>
      <c r="AX291" s="13" t="s">
        <v>81</v>
      </c>
      <c r="AY291" s="157" t="s">
        <v>210</v>
      </c>
    </row>
    <row r="292" spans="2:65" s="1" customFormat="1" ht="24.2" customHeight="1">
      <c r="B292" s="33"/>
      <c r="C292" s="132" t="s">
        <v>292</v>
      </c>
      <c r="D292" s="132" t="s">
        <v>212</v>
      </c>
      <c r="E292" s="133" t="s">
        <v>2366</v>
      </c>
      <c r="F292" s="134" t="s">
        <v>2367</v>
      </c>
      <c r="G292" s="135" t="s">
        <v>270</v>
      </c>
      <c r="H292" s="136">
        <v>13004.151</v>
      </c>
      <c r="I292" s="137"/>
      <c r="J292" s="138">
        <f>ROUND(I292*H292,2)</f>
        <v>0</v>
      </c>
      <c r="K292" s="134" t="s">
        <v>216</v>
      </c>
      <c r="L292" s="33"/>
      <c r="M292" s="139" t="s">
        <v>19</v>
      </c>
      <c r="N292" s="140" t="s">
        <v>45</v>
      </c>
      <c r="P292" s="141">
        <f>O292*H292</f>
        <v>0</v>
      </c>
      <c r="Q292" s="141">
        <v>0.00735</v>
      </c>
      <c r="R292" s="141">
        <f>Q292*H292</f>
        <v>95.58050985</v>
      </c>
      <c r="S292" s="141">
        <v>0</v>
      </c>
      <c r="T292" s="142">
        <f>S292*H292</f>
        <v>0</v>
      </c>
      <c r="AR292" s="143" t="s">
        <v>217</v>
      </c>
      <c r="AT292" s="143" t="s">
        <v>212</v>
      </c>
      <c r="AU292" s="143" t="s">
        <v>83</v>
      </c>
      <c r="AY292" s="18" t="s">
        <v>210</v>
      </c>
      <c r="BE292" s="144">
        <f>IF(N292="základní",J292,0)</f>
        <v>0</v>
      </c>
      <c r="BF292" s="144">
        <f>IF(N292="snížená",J292,0)</f>
        <v>0</v>
      </c>
      <c r="BG292" s="144">
        <f>IF(N292="zákl. přenesená",J292,0)</f>
        <v>0</v>
      </c>
      <c r="BH292" s="144">
        <f>IF(N292="sníž. přenesená",J292,0)</f>
        <v>0</v>
      </c>
      <c r="BI292" s="144">
        <f>IF(N292="nulová",J292,0)</f>
        <v>0</v>
      </c>
      <c r="BJ292" s="18" t="s">
        <v>81</v>
      </c>
      <c r="BK292" s="144">
        <f>ROUND(I292*H292,2)</f>
        <v>0</v>
      </c>
      <c r="BL292" s="18" t="s">
        <v>217</v>
      </c>
      <c r="BM292" s="143" t="s">
        <v>2368</v>
      </c>
    </row>
    <row r="293" spans="2:47" s="1" customFormat="1" ht="11.25">
      <c r="B293" s="33"/>
      <c r="D293" s="145" t="s">
        <v>219</v>
      </c>
      <c r="F293" s="146" t="s">
        <v>2369</v>
      </c>
      <c r="I293" s="147"/>
      <c r="L293" s="33"/>
      <c r="M293" s="148"/>
      <c r="T293" s="54"/>
      <c r="AT293" s="18" t="s">
        <v>219</v>
      </c>
      <c r="AU293" s="18" t="s">
        <v>83</v>
      </c>
    </row>
    <row r="294" spans="2:51" s="12" customFormat="1" ht="11.25">
      <c r="B294" s="149"/>
      <c r="D294" s="150" t="s">
        <v>221</v>
      </c>
      <c r="E294" s="151" t="s">
        <v>19</v>
      </c>
      <c r="F294" s="152" t="s">
        <v>2370</v>
      </c>
      <c r="H294" s="151" t="s">
        <v>19</v>
      </c>
      <c r="I294" s="153"/>
      <c r="L294" s="149"/>
      <c r="M294" s="154"/>
      <c r="T294" s="155"/>
      <c r="AT294" s="151" t="s">
        <v>221</v>
      </c>
      <c r="AU294" s="151" t="s">
        <v>83</v>
      </c>
      <c r="AV294" s="12" t="s">
        <v>81</v>
      </c>
      <c r="AW294" s="12" t="s">
        <v>34</v>
      </c>
      <c r="AX294" s="12" t="s">
        <v>74</v>
      </c>
      <c r="AY294" s="151" t="s">
        <v>210</v>
      </c>
    </row>
    <row r="295" spans="2:51" s="13" customFormat="1" ht="11.25">
      <c r="B295" s="156"/>
      <c r="D295" s="150" t="s">
        <v>221</v>
      </c>
      <c r="E295" s="157" t="s">
        <v>19</v>
      </c>
      <c r="F295" s="158" t="s">
        <v>2371</v>
      </c>
      <c r="H295" s="159">
        <v>13004.151</v>
      </c>
      <c r="I295" s="160"/>
      <c r="L295" s="156"/>
      <c r="M295" s="161"/>
      <c r="T295" s="162"/>
      <c r="AT295" s="157" t="s">
        <v>221</v>
      </c>
      <c r="AU295" s="157" t="s">
        <v>83</v>
      </c>
      <c r="AV295" s="13" t="s">
        <v>83</v>
      </c>
      <c r="AW295" s="13" t="s">
        <v>34</v>
      </c>
      <c r="AX295" s="13" t="s">
        <v>81</v>
      </c>
      <c r="AY295" s="157" t="s">
        <v>210</v>
      </c>
    </row>
    <row r="296" spans="2:65" s="1" customFormat="1" ht="33" customHeight="1">
      <c r="B296" s="33"/>
      <c r="C296" s="132" t="s">
        <v>299</v>
      </c>
      <c r="D296" s="132" t="s">
        <v>212</v>
      </c>
      <c r="E296" s="133" t="s">
        <v>2372</v>
      </c>
      <c r="F296" s="134" t="s">
        <v>2373</v>
      </c>
      <c r="G296" s="135" t="s">
        <v>270</v>
      </c>
      <c r="H296" s="136">
        <v>44.36</v>
      </c>
      <c r="I296" s="137"/>
      <c r="J296" s="138">
        <f>ROUND(I296*H296,2)</f>
        <v>0</v>
      </c>
      <c r="K296" s="134" t="s">
        <v>216</v>
      </c>
      <c r="L296" s="33"/>
      <c r="M296" s="139" t="s">
        <v>19</v>
      </c>
      <c r="N296" s="140" t="s">
        <v>45</v>
      </c>
      <c r="P296" s="141">
        <f>O296*H296</f>
        <v>0</v>
      </c>
      <c r="Q296" s="141">
        <v>0.017</v>
      </c>
      <c r="R296" s="141">
        <f>Q296*H296</f>
        <v>0.75412</v>
      </c>
      <c r="S296" s="141">
        <v>0</v>
      </c>
      <c r="T296" s="142">
        <f>S296*H296</f>
        <v>0</v>
      </c>
      <c r="AR296" s="143" t="s">
        <v>217</v>
      </c>
      <c r="AT296" s="143" t="s">
        <v>212</v>
      </c>
      <c r="AU296" s="143" t="s">
        <v>83</v>
      </c>
      <c r="AY296" s="18" t="s">
        <v>210</v>
      </c>
      <c r="BE296" s="144">
        <f>IF(N296="základní",J296,0)</f>
        <v>0</v>
      </c>
      <c r="BF296" s="144">
        <f>IF(N296="snížená",J296,0)</f>
        <v>0</v>
      </c>
      <c r="BG296" s="144">
        <f>IF(N296="zákl. přenesená",J296,0)</f>
        <v>0</v>
      </c>
      <c r="BH296" s="144">
        <f>IF(N296="sníž. přenesená",J296,0)</f>
        <v>0</v>
      </c>
      <c r="BI296" s="144">
        <f>IF(N296="nulová",J296,0)</f>
        <v>0</v>
      </c>
      <c r="BJ296" s="18" t="s">
        <v>81</v>
      </c>
      <c r="BK296" s="144">
        <f>ROUND(I296*H296,2)</f>
        <v>0</v>
      </c>
      <c r="BL296" s="18" t="s">
        <v>217</v>
      </c>
      <c r="BM296" s="143" t="s">
        <v>2374</v>
      </c>
    </row>
    <row r="297" spans="2:47" s="1" customFormat="1" ht="11.25">
      <c r="B297" s="33"/>
      <c r="D297" s="145" t="s">
        <v>219</v>
      </c>
      <c r="F297" s="146" t="s">
        <v>2375</v>
      </c>
      <c r="I297" s="147"/>
      <c r="L297" s="33"/>
      <c r="M297" s="148"/>
      <c r="T297" s="54"/>
      <c r="AT297" s="18" t="s">
        <v>219</v>
      </c>
      <c r="AU297" s="18" t="s">
        <v>83</v>
      </c>
    </row>
    <row r="298" spans="2:47" s="1" customFormat="1" ht="19.5">
      <c r="B298" s="33"/>
      <c r="D298" s="150" t="s">
        <v>1511</v>
      </c>
      <c r="F298" s="187" t="s">
        <v>2376</v>
      </c>
      <c r="I298" s="147"/>
      <c r="L298" s="33"/>
      <c r="M298" s="148"/>
      <c r="T298" s="54"/>
      <c r="AT298" s="18" t="s">
        <v>1511</v>
      </c>
      <c r="AU298" s="18" t="s">
        <v>83</v>
      </c>
    </row>
    <row r="299" spans="2:51" s="13" customFormat="1" ht="11.25">
      <c r="B299" s="156"/>
      <c r="D299" s="150" t="s">
        <v>221</v>
      </c>
      <c r="E299" s="157" t="s">
        <v>19</v>
      </c>
      <c r="F299" s="158" t="s">
        <v>2377</v>
      </c>
      <c r="H299" s="159">
        <v>14.637</v>
      </c>
      <c r="I299" s="160"/>
      <c r="L299" s="156"/>
      <c r="M299" s="161"/>
      <c r="T299" s="162"/>
      <c r="AT299" s="157" t="s">
        <v>221</v>
      </c>
      <c r="AU299" s="157" t="s">
        <v>83</v>
      </c>
      <c r="AV299" s="13" t="s">
        <v>83</v>
      </c>
      <c r="AW299" s="13" t="s">
        <v>34</v>
      </c>
      <c r="AX299" s="13" t="s">
        <v>74</v>
      </c>
      <c r="AY299" s="157" t="s">
        <v>210</v>
      </c>
    </row>
    <row r="300" spans="2:51" s="13" customFormat="1" ht="11.25">
      <c r="B300" s="156"/>
      <c r="D300" s="150" t="s">
        <v>221</v>
      </c>
      <c r="E300" s="157" t="s">
        <v>19</v>
      </c>
      <c r="F300" s="158" t="s">
        <v>2378</v>
      </c>
      <c r="H300" s="159">
        <v>4.769</v>
      </c>
      <c r="I300" s="160"/>
      <c r="L300" s="156"/>
      <c r="M300" s="161"/>
      <c r="T300" s="162"/>
      <c r="AT300" s="157" t="s">
        <v>221</v>
      </c>
      <c r="AU300" s="157" t="s">
        <v>83</v>
      </c>
      <c r="AV300" s="13" t="s">
        <v>83</v>
      </c>
      <c r="AW300" s="13" t="s">
        <v>34</v>
      </c>
      <c r="AX300" s="13" t="s">
        <v>74</v>
      </c>
      <c r="AY300" s="157" t="s">
        <v>210</v>
      </c>
    </row>
    <row r="301" spans="2:51" s="13" customFormat="1" ht="11.25">
      <c r="B301" s="156"/>
      <c r="D301" s="150" t="s">
        <v>221</v>
      </c>
      <c r="E301" s="157" t="s">
        <v>19</v>
      </c>
      <c r="F301" s="158" t="s">
        <v>2379</v>
      </c>
      <c r="H301" s="159">
        <v>17.501</v>
      </c>
      <c r="I301" s="160"/>
      <c r="L301" s="156"/>
      <c r="M301" s="161"/>
      <c r="T301" s="162"/>
      <c r="AT301" s="157" t="s">
        <v>221</v>
      </c>
      <c r="AU301" s="157" t="s">
        <v>83</v>
      </c>
      <c r="AV301" s="13" t="s">
        <v>83</v>
      </c>
      <c r="AW301" s="13" t="s">
        <v>34</v>
      </c>
      <c r="AX301" s="13" t="s">
        <v>74</v>
      </c>
      <c r="AY301" s="157" t="s">
        <v>210</v>
      </c>
    </row>
    <row r="302" spans="2:51" s="13" customFormat="1" ht="11.25">
      <c r="B302" s="156"/>
      <c r="D302" s="150" t="s">
        <v>221</v>
      </c>
      <c r="E302" s="157" t="s">
        <v>19</v>
      </c>
      <c r="F302" s="158" t="s">
        <v>2380</v>
      </c>
      <c r="H302" s="159">
        <v>-2.06</v>
      </c>
      <c r="I302" s="160"/>
      <c r="L302" s="156"/>
      <c r="M302" s="161"/>
      <c r="T302" s="162"/>
      <c r="AT302" s="157" t="s">
        <v>221</v>
      </c>
      <c r="AU302" s="157" t="s">
        <v>83</v>
      </c>
      <c r="AV302" s="13" t="s">
        <v>83</v>
      </c>
      <c r="AW302" s="13" t="s">
        <v>34</v>
      </c>
      <c r="AX302" s="13" t="s">
        <v>74</v>
      </c>
      <c r="AY302" s="157" t="s">
        <v>210</v>
      </c>
    </row>
    <row r="303" spans="2:51" s="13" customFormat="1" ht="11.25">
      <c r="B303" s="156"/>
      <c r="D303" s="150" t="s">
        <v>221</v>
      </c>
      <c r="E303" s="157" t="s">
        <v>19</v>
      </c>
      <c r="F303" s="158" t="s">
        <v>2381</v>
      </c>
      <c r="H303" s="159">
        <v>4.76</v>
      </c>
      <c r="I303" s="160"/>
      <c r="L303" s="156"/>
      <c r="M303" s="161"/>
      <c r="T303" s="162"/>
      <c r="AT303" s="157" t="s">
        <v>221</v>
      </c>
      <c r="AU303" s="157" t="s">
        <v>83</v>
      </c>
      <c r="AV303" s="13" t="s">
        <v>83</v>
      </c>
      <c r="AW303" s="13" t="s">
        <v>34</v>
      </c>
      <c r="AX303" s="13" t="s">
        <v>74</v>
      </c>
      <c r="AY303" s="157" t="s">
        <v>210</v>
      </c>
    </row>
    <row r="304" spans="2:51" s="15" customFormat="1" ht="11.25">
      <c r="B304" s="170"/>
      <c r="D304" s="150" t="s">
        <v>221</v>
      </c>
      <c r="E304" s="171" t="s">
        <v>19</v>
      </c>
      <c r="F304" s="172" t="s">
        <v>236</v>
      </c>
      <c r="H304" s="173">
        <v>39.607</v>
      </c>
      <c r="I304" s="174"/>
      <c r="L304" s="170"/>
      <c r="M304" s="175"/>
      <c r="T304" s="176"/>
      <c r="AT304" s="171" t="s">
        <v>221</v>
      </c>
      <c r="AU304" s="171" t="s">
        <v>83</v>
      </c>
      <c r="AV304" s="15" t="s">
        <v>217</v>
      </c>
      <c r="AW304" s="15" t="s">
        <v>34</v>
      </c>
      <c r="AX304" s="15" t="s">
        <v>81</v>
      </c>
      <c r="AY304" s="171" t="s">
        <v>210</v>
      </c>
    </row>
    <row r="305" spans="2:51" s="13" customFormat="1" ht="11.25">
      <c r="B305" s="156"/>
      <c r="D305" s="150" t="s">
        <v>221</v>
      </c>
      <c r="F305" s="158" t="s">
        <v>2382</v>
      </c>
      <c r="H305" s="159">
        <v>44.36</v>
      </c>
      <c r="I305" s="160"/>
      <c r="L305" s="156"/>
      <c r="M305" s="161"/>
      <c r="T305" s="162"/>
      <c r="AT305" s="157" t="s">
        <v>221</v>
      </c>
      <c r="AU305" s="157" t="s">
        <v>83</v>
      </c>
      <c r="AV305" s="13" t="s">
        <v>83</v>
      </c>
      <c r="AW305" s="13" t="s">
        <v>4</v>
      </c>
      <c r="AX305" s="13" t="s">
        <v>81</v>
      </c>
      <c r="AY305" s="157" t="s">
        <v>210</v>
      </c>
    </row>
    <row r="306" spans="2:65" s="1" customFormat="1" ht="24.2" customHeight="1">
      <c r="B306" s="33"/>
      <c r="C306" s="132" t="s">
        <v>307</v>
      </c>
      <c r="D306" s="132" t="s">
        <v>212</v>
      </c>
      <c r="E306" s="133" t="s">
        <v>2383</v>
      </c>
      <c r="F306" s="134" t="s">
        <v>2384</v>
      </c>
      <c r="G306" s="135" t="s">
        <v>270</v>
      </c>
      <c r="H306" s="136">
        <v>44.36</v>
      </c>
      <c r="I306" s="137"/>
      <c r="J306" s="138">
        <f>ROUND(I306*H306,2)</f>
        <v>0</v>
      </c>
      <c r="K306" s="134" t="s">
        <v>216</v>
      </c>
      <c r="L306" s="33"/>
      <c r="M306" s="139" t="s">
        <v>19</v>
      </c>
      <c r="N306" s="140" t="s">
        <v>45</v>
      </c>
      <c r="P306" s="141">
        <f>O306*H306</f>
        <v>0</v>
      </c>
      <c r="Q306" s="141">
        <v>0.00563</v>
      </c>
      <c r="R306" s="141">
        <f>Q306*H306</f>
        <v>0.2497468</v>
      </c>
      <c r="S306" s="141">
        <v>0</v>
      </c>
      <c r="T306" s="142">
        <f>S306*H306</f>
        <v>0</v>
      </c>
      <c r="AR306" s="143" t="s">
        <v>217</v>
      </c>
      <c r="AT306" s="143" t="s">
        <v>212</v>
      </c>
      <c r="AU306" s="143" t="s">
        <v>83</v>
      </c>
      <c r="AY306" s="18" t="s">
        <v>210</v>
      </c>
      <c r="BE306" s="144">
        <f>IF(N306="základní",J306,0)</f>
        <v>0</v>
      </c>
      <c r="BF306" s="144">
        <f>IF(N306="snížená",J306,0)</f>
        <v>0</v>
      </c>
      <c r="BG306" s="144">
        <f>IF(N306="zákl. přenesená",J306,0)</f>
        <v>0</v>
      </c>
      <c r="BH306" s="144">
        <f>IF(N306="sníž. přenesená",J306,0)</f>
        <v>0</v>
      </c>
      <c r="BI306" s="144">
        <f>IF(N306="nulová",J306,0)</f>
        <v>0</v>
      </c>
      <c r="BJ306" s="18" t="s">
        <v>81</v>
      </c>
      <c r="BK306" s="144">
        <f>ROUND(I306*H306,2)</f>
        <v>0</v>
      </c>
      <c r="BL306" s="18" t="s">
        <v>217</v>
      </c>
      <c r="BM306" s="143" t="s">
        <v>2385</v>
      </c>
    </row>
    <row r="307" spans="2:47" s="1" customFormat="1" ht="11.25">
      <c r="B307" s="33"/>
      <c r="D307" s="145" t="s">
        <v>219</v>
      </c>
      <c r="F307" s="146" t="s">
        <v>2386</v>
      </c>
      <c r="I307" s="147"/>
      <c r="L307" s="33"/>
      <c r="M307" s="148"/>
      <c r="T307" s="54"/>
      <c r="AT307" s="18" t="s">
        <v>219</v>
      </c>
      <c r="AU307" s="18" t="s">
        <v>83</v>
      </c>
    </row>
    <row r="308" spans="2:51" s="13" customFormat="1" ht="11.25">
      <c r="B308" s="156"/>
      <c r="D308" s="150" t="s">
        <v>221</v>
      </c>
      <c r="E308" s="157" t="s">
        <v>19</v>
      </c>
      <c r="F308" s="158" t="s">
        <v>2377</v>
      </c>
      <c r="H308" s="159">
        <v>14.637</v>
      </c>
      <c r="I308" s="160"/>
      <c r="L308" s="156"/>
      <c r="M308" s="161"/>
      <c r="T308" s="162"/>
      <c r="AT308" s="157" t="s">
        <v>221</v>
      </c>
      <c r="AU308" s="157" t="s">
        <v>83</v>
      </c>
      <c r="AV308" s="13" t="s">
        <v>83</v>
      </c>
      <c r="AW308" s="13" t="s">
        <v>34</v>
      </c>
      <c r="AX308" s="13" t="s">
        <v>74</v>
      </c>
      <c r="AY308" s="157" t="s">
        <v>210</v>
      </c>
    </row>
    <row r="309" spans="2:51" s="13" customFormat="1" ht="11.25">
      <c r="B309" s="156"/>
      <c r="D309" s="150" t="s">
        <v>221</v>
      </c>
      <c r="E309" s="157" t="s">
        <v>19</v>
      </c>
      <c r="F309" s="158" t="s">
        <v>2378</v>
      </c>
      <c r="H309" s="159">
        <v>4.769</v>
      </c>
      <c r="I309" s="160"/>
      <c r="L309" s="156"/>
      <c r="M309" s="161"/>
      <c r="T309" s="162"/>
      <c r="AT309" s="157" t="s">
        <v>221</v>
      </c>
      <c r="AU309" s="157" t="s">
        <v>83</v>
      </c>
      <c r="AV309" s="13" t="s">
        <v>83</v>
      </c>
      <c r="AW309" s="13" t="s">
        <v>34</v>
      </c>
      <c r="AX309" s="13" t="s">
        <v>74</v>
      </c>
      <c r="AY309" s="157" t="s">
        <v>210</v>
      </c>
    </row>
    <row r="310" spans="2:51" s="13" customFormat="1" ht="11.25">
      <c r="B310" s="156"/>
      <c r="D310" s="150" t="s">
        <v>221</v>
      </c>
      <c r="E310" s="157" t="s">
        <v>19</v>
      </c>
      <c r="F310" s="158" t="s">
        <v>2379</v>
      </c>
      <c r="H310" s="159">
        <v>17.501</v>
      </c>
      <c r="I310" s="160"/>
      <c r="L310" s="156"/>
      <c r="M310" s="161"/>
      <c r="T310" s="162"/>
      <c r="AT310" s="157" t="s">
        <v>221</v>
      </c>
      <c r="AU310" s="157" t="s">
        <v>83</v>
      </c>
      <c r="AV310" s="13" t="s">
        <v>83</v>
      </c>
      <c r="AW310" s="13" t="s">
        <v>34</v>
      </c>
      <c r="AX310" s="13" t="s">
        <v>74</v>
      </c>
      <c r="AY310" s="157" t="s">
        <v>210</v>
      </c>
    </row>
    <row r="311" spans="2:51" s="13" customFormat="1" ht="11.25">
      <c r="B311" s="156"/>
      <c r="D311" s="150" t="s">
        <v>221</v>
      </c>
      <c r="E311" s="157" t="s">
        <v>19</v>
      </c>
      <c r="F311" s="158" t="s">
        <v>2380</v>
      </c>
      <c r="H311" s="159">
        <v>-2.06</v>
      </c>
      <c r="I311" s="160"/>
      <c r="L311" s="156"/>
      <c r="M311" s="161"/>
      <c r="T311" s="162"/>
      <c r="AT311" s="157" t="s">
        <v>221</v>
      </c>
      <c r="AU311" s="157" t="s">
        <v>83</v>
      </c>
      <c r="AV311" s="13" t="s">
        <v>83</v>
      </c>
      <c r="AW311" s="13" t="s">
        <v>34</v>
      </c>
      <c r="AX311" s="13" t="s">
        <v>74</v>
      </c>
      <c r="AY311" s="157" t="s">
        <v>210</v>
      </c>
    </row>
    <row r="312" spans="2:51" s="13" customFormat="1" ht="11.25">
      <c r="B312" s="156"/>
      <c r="D312" s="150" t="s">
        <v>221</v>
      </c>
      <c r="E312" s="157" t="s">
        <v>19</v>
      </c>
      <c r="F312" s="158" t="s">
        <v>2381</v>
      </c>
      <c r="H312" s="159">
        <v>4.76</v>
      </c>
      <c r="I312" s="160"/>
      <c r="L312" s="156"/>
      <c r="M312" s="161"/>
      <c r="T312" s="162"/>
      <c r="AT312" s="157" t="s">
        <v>221</v>
      </c>
      <c r="AU312" s="157" t="s">
        <v>83</v>
      </c>
      <c r="AV312" s="13" t="s">
        <v>83</v>
      </c>
      <c r="AW312" s="13" t="s">
        <v>34</v>
      </c>
      <c r="AX312" s="13" t="s">
        <v>74</v>
      </c>
      <c r="AY312" s="157" t="s">
        <v>210</v>
      </c>
    </row>
    <row r="313" spans="2:51" s="15" customFormat="1" ht="11.25">
      <c r="B313" s="170"/>
      <c r="D313" s="150" t="s">
        <v>221</v>
      </c>
      <c r="E313" s="171" t="s">
        <v>19</v>
      </c>
      <c r="F313" s="172" t="s">
        <v>236</v>
      </c>
      <c r="H313" s="173">
        <v>39.607</v>
      </c>
      <c r="I313" s="174"/>
      <c r="L313" s="170"/>
      <c r="M313" s="175"/>
      <c r="T313" s="176"/>
      <c r="AT313" s="171" t="s">
        <v>221</v>
      </c>
      <c r="AU313" s="171" t="s">
        <v>83</v>
      </c>
      <c r="AV313" s="15" t="s">
        <v>217</v>
      </c>
      <c r="AW313" s="15" t="s">
        <v>34</v>
      </c>
      <c r="AX313" s="15" t="s">
        <v>81</v>
      </c>
      <c r="AY313" s="171" t="s">
        <v>210</v>
      </c>
    </row>
    <row r="314" spans="2:51" s="13" customFormat="1" ht="11.25">
      <c r="B314" s="156"/>
      <c r="D314" s="150" t="s">
        <v>221</v>
      </c>
      <c r="F314" s="158" t="s">
        <v>2382</v>
      </c>
      <c r="H314" s="159">
        <v>44.36</v>
      </c>
      <c r="I314" s="160"/>
      <c r="L314" s="156"/>
      <c r="M314" s="161"/>
      <c r="T314" s="162"/>
      <c r="AT314" s="157" t="s">
        <v>221</v>
      </c>
      <c r="AU314" s="157" t="s">
        <v>83</v>
      </c>
      <c r="AV314" s="13" t="s">
        <v>83</v>
      </c>
      <c r="AW314" s="13" t="s">
        <v>4</v>
      </c>
      <c r="AX314" s="13" t="s">
        <v>81</v>
      </c>
      <c r="AY314" s="157" t="s">
        <v>210</v>
      </c>
    </row>
    <row r="315" spans="2:65" s="1" customFormat="1" ht="21.75" customHeight="1">
      <c r="B315" s="33"/>
      <c r="C315" s="132" t="s">
        <v>314</v>
      </c>
      <c r="D315" s="132" t="s">
        <v>212</v>
      </c>
      <c r="E315" s="133" t="s">
        <v>2387</v>
      </c>
      <c r="F315" s="134" t="s">
        <v>2388</v>
      </c>
      <c r="G315" s="135" t="s">
        <v>270</v>
      </c>
      <c r="H315" s="136">
        <v>17.467</v>
      </c>
      <c r="I315" s="137"/>
      <c r="J315" s="138">
        <f>ROUND(I315*H315,2)</f>
        <v>0</v>
      </c>
      <c r="K315" s="134" t="s">
        <v>216</v>
      </c>
      <c r="L315" s="33"/>
      <c r="M315" s="139" t="s">
        <v>19</v>
      </c>
      <c r="N315" s="140" t="s">
        <v>45</v>
      </c>
      <c r="P315" s="141">
        <f>O315*H315</f>
        <v>0</v>
      </c>
      <c r="Q315" s="141">
        <v>0.008</v>
      </c>
      <c r="R315" s="141">
        <f>Q315*H315</f>
        <v>0.139736</v>
      </c>
      <c r="S315" s="141">
        <v>0</v>
      </c>
      <c r="T315" s="142">
        <f>S315*H315</f>
        <v>0</v>
      </c>
      <c r="AR315" s="143" t="s">
        <v>217</v>
      </c>
      <c r="AT315" s="143" t="s">
        <v>212</v>
      </c>
      <c r="AU315" s="143" t="s">
        <v>83</v>
      </c>
      <c r="AY315" s="18" t="s">
        <v>210</v>
      </c>
      <c r="BE315" s="144">
        <f>IF(N315="základní",J315,0)</f>
        <v>0</v>
      </c>
      <c r="BF315" s="144">
        <f>IF(N315="snížená",J315,0)</f>
        <v>0</v>
      </c>
      <c r="BG315" s="144">
        <f>IF(N315="zákl. přenesená",J315,0)</f>
        <v>0</v>
      </c>
      <c r="BH315" s="144">
        <f>IF(N315="sníž. přenesená",J315,0)</f>
        <v>0</v>
      </c>
      <c r="BI315" s="144">
        <f>IF(N315="nulová",J315,0)</f>
        <v>0</v>
      </c>
      <c r="BJ315" s="18" t="s">
        <v>81</v>
      </c>
      <c r="BK315" s="144">
        <f>ROUND(I315*H315,2)</f>
        <v>0</v>
      </c>
      <c r="BL315" s="18" t="s">
        <v>217</v>
      </c>
      <c r="BM315" s="143" t="s">
        <v>2389</v>
      </c>
    </row>
    <row r="316" spans="2:47" s="1" customFormat="1" ht="11.25">
      <c r="B316" s="33"/>
      <c r="D316" s="145" t="s">
        <v>219</v>
      </c>
      <c r="F316" s="146" t="s">
        <v>2390</v>
      </c>
      <c r="I316" s="147"/>
      <c r="L316" s="33"/>
      <c r="M316" s="148"/>
      <c r="T316" s="54"/>
      <c r="AT316" s="18" t="s">
        <v>219</v>
      </c>
      <c r="AU316" s="18" t="s">
        <v>83</v>
      </c>
    </row>
    <row r="317" spans="2:51" s="12" customFormat="1" ht="11.25">
      <c r="B317" s="149"/>
      <c r="D317" s="150" t="s">
        <v>221</v>
      </c>
      <c r="E317" s="151" t="s">
        <v>19</v>
      </c>
      <c r="F317" s="152" t="s">
        <v>2391</v>
      </c>
      <c r="H317" s="151" t="s">
        <v>19</v>
      </c>
      <c r="I317" s="153"/>
      <c r="L317" s="149"/>
      <c r="M317" s="154"/>
      <c r="T317" s="155"/>
      <c r="AT317" s="151" t="s">
        <v>221</v>
      </c>
      <c r="AU317" s="151" t="s">
        <v>83</v>
      </c>
      <c r="AV317" s="12" t="s">
        <v>81</v>
      </c>
      <c r="AW317" s="12" t="s">
        <v>34</v>
      </c>
      <c r="AX317" s="12" t="s">
        <v>74</v>
      </c>
      <c r="AY317" s="151" t="s">
        <v>210</v>
      </c>
    </row>
    <row r="318" spans="2:51" s="12" customFormat="1" ht="11.25">
      <c r="B318" s="149"/>
      <c r="D318" s="150" t="s">
        <v>221</v>
      </c>
      <c r="E318" s="151" t="s">
        <v>19</v>
      </c>
      <c r="F318" s="152" t="s">
        <v>2392</v>
      </c>
      <c r="H318" s="151" t="s">
        <v>19</v>
      </c>
      <c r="I318" s="153"/>
      <c r="L318" s="149"/>
      <c r="M318" s="154"/>
      <c r="T318" s="155"/>
      <c r="AT318" s="151" t="s">
        <v>221</v>
      </c>
      <c r="AU318" s="151" t="s">
        <v>83</v>
      </c>
      <c r="AV318" s="12" t="s">
        <v>81</v>
      </c>
      <c r="AW318" s="12" t="s">
        <v>34</v>
      </c>
      <c r="AX318" s="12" t="s">
        <v>74</v>
      </c>
      <c r="AY318" s="151" t="s">
        <v>210</v>
      </c>
    </row>
    <row r="319" spans="2:51" s="13" customFormat="1" ht="11.25">
      <c r="B319" s="156"/>
      <c r="D319" s="150" t="s">
        <v>221</v>
      </c>
      <c r="E319" s="157" t="s">
        <v>19</v>
      </c>
      <c r="F319" s="158" t="s">
        <v>2393</v>
      </c>
      <c r="H319" s="159">
        <v>17.467</v>
      </c>
      <c r="I319" s="160"/>
      <c r="L319" s="156"/>
      <c r="M319" s="161"/>
      <c r="T319" s="162"/>
      <c r="AT319" s="157" t="s">
        <v>221</v>
      </c>
      <c r="AU319" s="157" t="s">
        <v>83</v>
      </c>
      <c r="AV319" s="13" t="s">
        <v>83</v>
      </c>
      <c r="AW319" s="13" t="s">
        <v>34</v>
      </c>
      <c r="AX319" s="13" t="s">
        <v>81</v>
      </c>
      <c r="AY319" s="157" t="s">
        <v>210</v>
      </c>
    </row>
    <row r="320" spans="2:65" s="1" customFormat="1" ht="16.5" customHeight="1">
      <c r="B320" s="33"/>
      <c r="C320" s="132" t="s">
        <v>332</v>
      </c>
      <c r="D320" s="132" t="s">
        <v>212</v>
      </c>
      <c r="E320" s="133" t="s">
        <v>2394</v>
      </c>
      <c r="F320" s="134" t="s">
        <v>2395</v>
      </c>
      <c r="G320" s="135" t="s">
        <v>417</v>
      </c>
      <c r="H320" s="136">
        <v>105.169</v>
      </c>
      <c r="I320" s="137"/>
      <c r="J320" s="138">
        <f>ROUND(I320*H320,2)</f>
        <v>0</v>
      </c>
      <c r="K320" s="134" t="s">
        <v>216</v>
      </c>
      <c r="L320" s="33"/>
      <c r="M320" s="139" t="s">
        <v>19</v>
      </c>
      <c r="N320" s="140" t="s">
        <v>45</v>
      </c>
      <c r="P320" s="141">
        <f>O320*H320</f>
        <v>0</v>
      </c>
      <c r="Q320" s="141">
        <v>0.0067</v>
      </c>
      <c r="R320" s="141">
        <f>Q320*H320</f>
        <v>0.7046323</v>
      </c>
      <c r="S320" s="141">
        <v>0</v>
      </c>
      <c r="T320" s="142">
        <f>S320*H320</f>
        <v>0</v>
      </c>
      <c r="AR320" s="143" t="s">
        <v>217</v>
      </c>
      <c r="AT320" s="143" t="s">
        <v>212</v>
      </c>
      <c r="AU320" s="143" t="s">
        <v>83</v>
      </c>
      <c r="AY320" s="18" t="s">
        <v>210</v>
      </c>
      <c r="BE320" s="144">
        <f>IF(N320="základní",J320,0)</f>
        <v>0</v>
      </c>
      <c r="BF320" s="144">
        <f>IF(N320="snížená",J320,0)</f>
        <v>0</v>
      </c>
      <c r="BG320" s="144">
        <f>IF(N320="zákl. přenesená",J320,0)</f>
        <v>0</v>
      </c>
      <c r="BH320" s="144">
        <f>IF(N320="sníž. přenesená",J320,0)</f>
        <v>0</v>
      </c>
      <c r="BI320" s="144">
        <f>IF(N320="nulová",J320,0)</f>
        <v>0</v>
      </c>
      <c r="BJ320" s="18" t="s">
        <v>81</v>
      </c>
      <c r="BK320" s="144">
        <f>ROUND(I320*H320,2)</f>
        <v>0</v>
      </c>
      <c r="BL320" s="18" t="s">
        <v>217</v>
      </c>
      <c r="BM320" s="143" t="s">
        <v>2396</v>
      </c>
    </row>
    <row r="321" spans="2:47" s="1" customFormat="1" ht="11.25">
      <c r="B321" s="33"/>
      <c r="D321" s="145" t="s">
        <v>219</v>
      </c>
      <c r="F321" s="146" t="s">
        <v>2397</v>
      </c>
      <c r="I321" s="147"/>
      <c r="L321" s="33"/>
      <c r="M321" s="148"/>
      <c r="T321" s="54"/>
      <c r="AT321" s="18" t="s">
        <v>219</v>
      </c>
      <c r="AU321" s="18" t="s">
        <v>83</v>
      </c>
    </row>
    <row r="322" spans="2:47" s="1" customFormat="1" ht="29.25">
      <c r="B322" s="33"/>
      <c r="D322" s="150" t="s">
        <v>1511</v>
      </c>
      <c r="F322" s="187" t="s">
        <v>2398</v>
      </c>
      <c r="I322" s="147"/>
      <c r="L322" s="33"/>
      <c r="M322" s="148"/>
      <c r="T322" s="54"/>
      <c r="AT322" s="18" t="s">
        <v>1511</v>
      </c>
      <c r="AU322" s="18" t="s">
        <v>83</v>
      </c>
    </row>
    <row r="323" spans="2:51" s="13" customFormat="1" ht="11.25">
      <c r="B323" s="156"/>
      <c r="D323" s="150" t="s">
        <v>221</v>
      </c>
      <c r="E323" s="157" t="s">
        <v>19</v>
      </c>
      <c r="F323" s="158" t="s">
        <v>2399</v>
      </c>
      <c r="H323" s="159">
        <v>18.444</v>
      </c>
      <c r="I323" s="160"/>
      <c r="L323" s="156"/>
      <c r="M323" s="161"/>
      <c r="T323" s="162"/>
      <c r="AT323" s="157" t="s">
        <v>221</v>
      </c>
      <c r="AU323" s="157" t="s">
        <v>83</v>
      </c>
      <c r="AV323" s="13" t="s">
        <v>83</v>
      </c>
      <c r="AW323" s="13" t="s">
        <v>34</v>
      </c>
      <c r="AX323" s="13" t="s">
        <v>74</v>
      </c>
      <c r="AY323" s="157" t="s">
        <v>210</v>
      </c>
    </row>
    <row r="324" spans="2:51" s="13" customFormat="1" ht="11.25">
      <c r="B324" s="156"/>
      <c r="D324" s="150" t="s">
        <v>221</v>
      </c>
      <c r="E324" s="157" t="s">
        <v>19</v>
      </c>
      <c r="F324" s="158" t="s">
        <v>2400</v>
      </c>
      <c r="H324" s="159">
        <v>22.326</v>
      </c>
      <c r="I324" s="160"/>
      <c r="L324" s="156"/>
      <c r="M324" s="161"/>
      <c r="T324" s="162"/>
      <c r="AT324" s="157" t="s">
        <v>221</v>
      </c>
      <c r="AU324" s="157" t="s">
        <v>83</v>
      </c>
      <c r="AV324" s="13" t="s">
        <v>83</v>
      </c>
      <c r="AW324" s="13" t="s">
        <v>34</v>
      </c>
      <c r="AX324" s="13" t="s">
        <v>74</v>
      </c>
      <c r="AY324" s="157" t="s">
        <v>210</v>
      </c>
    </row>
    <row r="325" spans="2:51" s="13" customFormat="1" ht="11.25">
      <c r="B325" s="156"/>
      <c r="D325" s="150" t="s">
        <v>221</v>
      </c>
      <c r="E325" s="157" t="s">
        <v>19</v>
      </c>
      <c r="F325" s="158" t="s">
        <v>2401</v>
      </c>
      <c r="H325" s="159">
        <v>19.275</v>
      </c>
      <c r="I325" s="160"/>
      <c r="L325" s="156"/>
      <c r="M325" s="161"/>
      <c r="T325" s="162"/>
      <c r="AT325" s="157" t="s">
        <v>221</v>
      </c>
      <c r="AU325" s="157" t="s">
        <v>83</v>
      </c>
      <c r="AV325" s="13" t="s">
        <v>83</v>
      </c>
      <c r="AW325" s="13" t="s">
        <v>34</v>
      </c>
      <c r="AX325" s="13" t="s">
        <v>74</v>
      </c>
      <c r="AY325" s="157" t="s">
        <v>210</v>
      </c>
    </row>
    <row r="326" spans="2:51" s="13" customFormat="1" ht="11.25">
      <c r="B326" s="156"/>
      <c r="D326" s="150" t="s">
        <v>221</v>
      </c>
      <c r="E326" s="157" t="s">
        <v>19</v>
      </c>
      <c r="F326" s="158" t="s">
        <v>2402</v>
      </c>
      <c r="H326" s="159">
        <v>7.02</v>
      </c>
      <c r="I326" s="160"/>
      <c r="L326" s="156"/>
      <c r="M326" s="161"/>
      <c r="T326" s="162"/>
      <c r="AT326" s="157" t="s">
        <v>221</v>
      </c>
      <c r="AU326" s="157" t="s">
        <v>83</v>
      </c>
      <c r="AV326" s="13" t="s">
        <v>83</v>
      </c>
      <c r="AW326" s="13" t="s">
        <v>34</v>
      </c>
      <c r="AX326" s="13" t="s">
        <v>74</v>
      </c>
      <c r="AY326" s="157" t="s">
        <v>210</v>
      </c>
    </row>
    <row r="327" spans="2:51" s="13" customFormat="1" ht="11.25">
      <c r="B327" s="156"/>
      <c r="D327" s="150" t="s">
        <v>221</v>
      </c>
      <c r="E327" s="157" t="s">
        <v>19</v>
      </c>
      <c r="F327" s="158" t="s">
        <v>2403</v>
      </c>
      <c r="H327" s="159">
        <v>11.492</v>
      </c>
      <c r="I327" s="160"/>
      <c r="L327" s="156"/>
      <c r="M327" s="161"/>
      <c r="T327" s="162"/>
      <c r="AT327" s="157" t="s">
        <v>221</v>
      </c>
      <c r="AU327" s="157" t="s">
        <v>83</v>
      </c>
      <c r="AV327" s="13" t="s">
        <v>83</v>
      </c>
      <c r="AW327" s="13" t="s">
        <v>34</v>
      </c>
      <c r="AX327" s="13" t="s">
        <v>74</v>
      </c>
      <c r="AY327" s="157" t="s">
        <v>210</v>
      </c>
    </row>
    <row r="328" spans="2:51" s="13" customFormat="1" ht="11.25">
      <c r="B328" s="156"/>
      <c r="D328" s="150" t="s">
        <v>221</v>
      </c>
      <c r="E328" s="157" t="s">
        <v>19</v>
      </c>
      <c r="F328" s="158" t="s">
        <v>2404</v>
      </c>
      <c r="H328" s="159">
        <v>9.538</v>
      </c>
      <c r="I328" s="160"/>
      <c r="L328" s="156"/>
      <c r="M328" s="161"/>
      <c r="T328" s="162"/>
      <c r="AT328" s="157" t="s">
        <v>221</v>
      </c>
      <c r="AU328" s="157" t="s">
        <v>83</v>
      </c>
      <c r="AV328" s="13" t="s">
        <v>83</v>
      </c>
      <c r="AW328" s="13" t="s">
        <v>34</v>
      </c>
      <c r="AX328" s="13" t="s">
        <v>74</v>
      </c>
      <c r="AY328" s="157" t="s">
        <v>210</v>
      </c>
    </row>
    <row r="329" spans="2:51" s="13" customFormat="1" ht="11.25">
      <c r="B329" s="156"/>
      <c r="D329" s="150" t="s">
        <v>221</v>
      </c>
      <c r="E329" s="157" t="s">
        <v>19</v>
      </c>
      <c r="F329" s="158" t="s">
        <v>2405</v>
      </c>
      <c r="H329" s="159">
        <v>5.806</v>
      </c>
      <c r="I329" s="160"/>
      <c r="L329" s="156"/>
      <c r="M329" s="161"/>
      <c r="T329" s="162"/>
      <c r="AT329" s="157" t="s">
        <v>221</v>
      </c>
      <c r="AU329" s="157" t="s">
        <v>83</v>
      </c>
      <c r="AV329" s="13" t="s">
        <v>83</v>
      </c>
      <c r="AW329" s="13" t="s">
        <v>34</v>
      </c>
      <c r="AX329" s="13" t="s">
        <v>74</v>
      </c>
      <c r="AY329" s="157" t="s">
        <v>210</v>
      </c>
    </row>
    <row r="330" spans="2:51" s="15" customFormat="1" ht="11.25">
      <c r="B330" s="170"/>
      <c r="D330" s="150" t="s">
        <v>221</v>
      </c>
      <c r="E330" s="171" t="s">
        <v>19</v>
      </c>
      <c r="F330" s="172" t="s">
        <v>236</v>
      </c>
      <c r="H330" s="173">
        <v>93.901</v>
      </c>
      <c r="I330" s="174"/>
      <c r="L330" s="170"/>
      <c r="M330" s="175"/>
      <c r="T330" s="176"/>
      <c r="AT330" s="171" t="s">
        <v>221</v>
      </c>
      <c r="AU330" s="171" t="s">
        <v>83</v>
      </c>
      <c r="AV330" s="15" t="s">
        <v>217</v>
      </c>
      <c r="AW330" s="15" t="s">
        <v>34</v>
      </c>
      <c r="AX330" s="15" t="s">
        <v>81</v>
      </c>
      <c r="AY330" s="171" t="s">
        <v>210</v>
      </c>
    </row>
    <row r="331" spans="2:51" s="13" customFormat="1" ht="11.25">
      <c r="B331" s="156"/>
      <c r="D331" s="150" t="s">
        <v>221</v>
      </c>
      <c r="F331" s="158" t="s">
        <v>2406</v>
      </c>
      <c r="H331" s="159">
        <v>105.169</v>
      </c>
      <c r="I331" s="160"/>
      <c r="L331" s="156"/>
      <c r="M331" s="161"/>
      <c r="T331" s="162"/>
      <c r="AT331" s="157" t="s">
        <v>221</v>
      </c>
      <c r="AU331" s="157" t="s">
        <v>83</v>
      </c>
      <c r="AV331" s="13" t="s">
        <v>83</v>
      </c>
      <c r="AW331" s="13" t="s">
        <v>4</v>
      </c>
      <c r="AX331" s="13" t="s">
        <v>81</v>
      </c>
      <c r="AY331" s="157" t="s">
        <v>210</v>
      </c>
    </row>
    <row r="332" spans="2:65" s="1" customFormat="1" ht="21.75" customHeight="1">
      <c r="B332" s="33"/>
      <c r="C332" s="132" t="s">
        <v>349</v>
      </c>
      <c r="D332" s="132" t="s">
        <v>212</v>
      </c>
      <c r="E332" s="133" t="s">
        <v>2407</v>
      </c>
      <c r="F332" s="134" t="s">
        <v>2408</v>
      </c>
      <c r="G332" s="135" t="s">
        <v>215</v>
      </c>
      <c r="H332" s="136">
        <v>2.49</v>
      </c>
      <c r="I332" s="137"/>
      <c r="J332" s="138">
        <f>ROUND(I332*H332,2)</f>
        <v>0</v>
      </c>
      <c r="K332" s="134" t="s">
        <v>216</v>
      </c>
      <c r="L332" s="33"/>
      <c r="M332" s="139" t="s">
        <v>19</v>
      </c>
      <c r="N332" s="140" t="s">
        <v>45</v>
      </c>
      <c r="P332" s="141">
        <f>O332*H332</f>
        <v>0</v>
      </c>
      <c r="Q332" s="141">
        <v>2.30102</v>
      </c>
      <c r="R332" s="141">
        <f>Q332*H332</f>
        <v>5.7295398</v>
      </c>
      <c r="S332" s="141">
        <v>0</v>
      </c>
      <c r="T332" s="142">
        <f>S332*H332</f>
        <v>0</v>
      </c>
      <c r="AR332" s="143" t="s">
        <v>217</v>
      </c>
      <c r="AT332" s="143" t="s">
        <v>212</v>
      </c>
      <c r="AU332" s="143" t="s">
        <v>83</v>
      </c>
      <c r="AY332" s="18" t="s">
        <v>210</v>
      </c>
      <c r="BE332" s="144">
        <f>IF(N332="základní",J332,0)</f>
        <v>0</v>
      </c>
      <c r="BF332" s="144">
        <f>IF(N332="snížená",J332,0)</f>
        <v>0</v>
      </c>
      <c r="BG332" s="144">
        <f>IF(N332="zákl. přenesená",J332,0)</f>
        <v>0</v>
      </c>
      <c r="BH332" s="144">
        <f>IF(N332="sníž. přenesená",J332,0)</f>
        <v>0</v>
      </c>
      <c r="BI332" s="144">
        <f>IF(N332="nulová",J332,0)</f>
        <v>0</v>
      </c>
      <c r="BJ332" s="18" t="s">
        <v>81</v>
      </c>
      <c r="BK332" s="144">
        <f>ROUND(I332*H332,2)</f>
        <v>0</v>
      </c>
      <c r="BL332" s="18" t="s">
        <v>217</v>
      </c>
      <c r="BM332" s="143" t="s">
        <v>2409</v>
      </c>
    </row>
    <row r="333" spans="2:47" s="1" customFormat="1" ht="11.25">
      <c r="B333" s="33"/>
      <c r="D333" s="145" t="s">
        <v>219</v>
      </c>
      <c r="F333" s="146" t="s">
        <v>2410</v>
      </c>
      <c r="I333" s="147"/>
      <c r="L333" s="33"/>
      <c r="M333" s="148"/>
      <c r="T333" s="54"/>
      <c r="AT333" s="18" t="s">
        <v>219</v>
      </c>
      <c r="AU333" s="18" t="s">
        <v>83</v>
      </c>
    </row>
    <row r="334" spans="2:51" s="12" customFormat="1" ht="11.25">
      <c r="B334" s="149"/>
      <c r="D334" s="150" t="s">
        <v>221</v>
      </c>
      <c r="E334" s="151" t="s">
        <v>19</v>
      </c>
      <c r="F334" s="152" t="s">
        <v>1256</v>
      </c>
      <c r="H334" s="151" t="s">
        <v>19</v>
      </c>
      <c r="I334" s="153"/>
      <c r="L334" s="149"/>
      <c r="M334" s="154"/>
      <c r="T334" s="155"/>
      <c r="AT334" s="151" t="s">
        <v>221</v>
      </c>
      <c r="AU334" s="151" t="s">
        <v>83</v>
      </c>
      <c r="AV334" s="12" t="s">
        <v>81</v>
      </c>
      <c r="AW334" s="12" t="s">
        <v>34</v>
      </c>
      <c r="AX334" s="12" t="s">
        <v>74</v>
      </c>
      <c r="AY334" s="151" t="s">
        <v>210</v>
      </c>
    </row>
    <row r="335" spans="2:51" s="12" customFormat="1" ht="11.25">
      <c r="B335" s="149"/>
      <c r="D335" s="150" t="s">
        <v>221</v>
      </c>
      <c r="E335" s="151" t="s">
        <v>19</v>
      </c>
      <c r="F335" s="152" t="s">
        <v>2411</v>
      </c>
      <c r="H335" s="151" t="s">
        <v>19</v>
      </c>
      <c r="I335" s="153"/>
      <c r="L335" s="149"/>
      <c r="M335" s="154"/>
      <c r="T335" s="155"/>
      <c r="AT335" s="151" t="s">
        <v>221</v>
      </c>
      <c r="AU335" s="151" t="s">
        <v>83</v>
      </c>
      <c r="AV335" s="12" t="s">
        <v>81</v>
      </c>
      <c r="AW335" s="12" t="s">
        <v>34</v>
      </c>
      <c r="AX335" s="12" t="s">
        <v>74</v>
      </c>
      <c r="AY335" s="151" t="s">
        <v>210</v>
      </c>
    </row>
    <row r="336" spans="2:51" s="13" customFormat="1" ht="11.25">
      <c r="B336" s="156"/>
      <c r="D336" s="150" t="s">
        <v>221</v>
      </c>
      <c r="E336" s="157" t="s">
        <v>19</v>
      </c>
      <c r="F336" s="158" t="s">
        <v>2412</v>
      </c>
      <c r="H336" s="159">
        <v>1.088</v>
      </c>
      <c r="I336" s="160"/>
      <c r="L336" s="156"/>
      <c r="M336" s="161"/>
      <c r="T336" s="162"/>
      <c r="AT336" s="157" t="s">
        <v>221</v>
      </c>
      <c r="AU336" s="157" t="s">
        <v>83</v>
      </c>
      <c r="AV336" s="13" t="s">
        <v>83</v>
      </c>
      <c r="AW336" s="13" t="s">
        <v>34</v>
      </c>
      <c r="AX336" s="13" t="s">
        <v>74</v>
      </c>
      <c r="AY336" s="157" t="s">
        <v>210</v>
      </c>
    </row>
    <row r="337" spans="2:51" s="13" customFormat="1" ht="11.25">
      <c r="B337" s="156"/>
      <c r="D337" s="150" t="s">
        <v>221</v>
      </c>
      <c r="E337" s="157" t="s">
        <v>19</v>
      </c>
      <c r="F337" s="158" t="s">
        <v>2413</v>
      </c>
      <c r="H337" s="159">
        <v>0.435</v>
      </c>
      <c r="I337" s="160"/>
      <c r="L337" s="156"/>
      <c r="M337" s="161"/>
      <c r="T337" s="162"/>
      <c r="AT337" s="157" t="s">
        <v>221</v>
      </c>
      <c r="AU337" s="157" t="s">
        <v>83</v>
      </c>
      <c r="AV337" s="13" t="s">
        <v>83</v>
      </c>
      <c r="AW337" s="13" t="s">
        <v>34</v>
      </c>
      <c r="AX337" s="13" t="s">
        <v>74</v>
      </c>
      <c r="AY337" s="157" t="s">
        <v>210</v>
      </c>
    </row>
    <row r="338" spans="2:51" s="14" customFormat="1" ht="11.25">
      <c r="B338" s="163"/>
      <c r="D338" s="150" t="s">
        <v>221</v>
      </c>
      <c r="E338" s="164" t="s">
        <v>19</v>
      </c>
      <c r="F338" s="165" t="s">
        <v>234</v>
      </c>
      <c r="H338" s="166">
        <v>1.523</v>
      </c>
      <c r="I338" s="167"/>
      <c r="L338" s="163"/>
      <c r="M338" s="168"/>
      <c r="T338" s="169"/>
      <c r="AT338" s="164" t="s">
        <v>221</v>
      </c>
      <c r="AU338" s="164" t="s">
        <v>83</v>
      </c>
      <c r="AV338" s="14" t="s">
        <v>91</v>
      </c>
      <c r="AW338" s="14" t="s">
        <v>34</v>
      </c>
      <c r="AX338" s="14" t="s">
        <v>74</v>
      </c>
      <c r="AY338" s="164" t="s">
        <v>210</v>
      </c>
    </row>
    <row r="339" spans="2:51" s="12" customFormat="1" ht="11.25">
      <c r="B339" s="149"/>
      <c r="D339" s="150" t="s">
        <v>221</v>
      </c>
      <c r="E339" s="151" t="s">
        <v>19</v>
      </c>
      <c r="F339" s="152" t="s">
        <v>2414</v>
      </c>
      <c r="H339" s="151" t="s">
        <v>19</v>
      </c>
      <c r="I339" s="153"/>
      <c r="L339" s="149"/>
      <c r="M339" s="154"/>
      <c r="T339" s="155"/>
      <c r="AT339" s="151" t="s">
        <v>221</v>
      </c>
      <c r="AU339" s="151" t="s">
        <v>83</v>
      </c>
      <c r="AV339" s="12" t="s">
        <v>81</v>
      </c>
      <c r="AW339" s="12" t="s">
        <v>34</v>
      </c>
      <c r="AX339" s="12" t="s">
        <v>74</v>
      </c>
      <c r="AY339" s="151" t="s">
        <v>210</v>
      </c>
    </row>
    <row r="340" spans="2:51" s="13" customFormat="1" ht="11.25">
      <c r="B340" s="156"/>
      <c r="D340" s="150" t="s">
        <v>221</v>
      </c>
      <c r="E340" s="157" t="s">
        <v>19</v>
      </c>
      <c r="F340" s="158" t="s">
        <v>2415</v>
      </c>
      <c r="H340" s="159">
        <v>0.097</v>
      </c>
      <c r="I340" s="160"/>
      <c r="L340" s="156"/>
      <c r="M340" s="161"/>
      <c r="T340" s="162"/>
      <c r="AT340" s="157" t="s">
        <v>221</v>
      </c>
      <c r="AU340" s="157" t="s">
        <v>83</v>
      </c>
      <c r="AV340" s="13" t="s">
        <v>83</v>
      </c>
      <c r="AW340" s="13" t="s">
        <v>34</v>
      </c>
      <c r="AX340" s="13" t="s">
        <v>74</v>
      </c>
      <c r="AY340" s="157" t="s">
        <v>210</v>
      </c>
    </row>
    <row r="341" spans="2:51" s="13" customFormat="1" ht="11.25">
      <c r="B341" s="156"/>
      <c r="D341" s="150" t="s">
        <v>221</v>
      </c>
      <c r="E341" s="157" t="s">
        <v>19</v>
      </c>
      <c r="F341" s="158" t="s">
        <v>2416</v>
      </c>
      <c r="H341" s="159">
        <v>0.097</v>
      </c>
      <c r="I341" s="160"/>
      <c r="L341" s="156"/>
      <c r="M341" s="161"/>
      <c r="T341" s="162"/>
      <c r="AT341" s="157" t="s">
        <v>221</v>
      </c>
      <c r="AU341" s="157" t="s">
        <v>83</v>
      </c>
      <c r="AV341" s="13" t="s">
        <v>83</v>
      </c>
      <c r="AW341" s="13" t="s">
        <v>34</v>
      </c>
      <c r="AX341" s="13" t="s">
        <v>74</v>
      </c>
      <c r="AY341" s="157" t="s">
        <v>210</v>
      </c>
    </row>
    <row r="342" spans="2:51" s="13" customFormat="1" ht="11.25">
      <c r="B342" s="156"/>
      <c r="D342" s="150" t="s">
        <v>221</v>
      </c>
      <c r="E342" s="157" t="s">
        <v>19</v>
      </c>
      <c r="F342" s="158" t="s">
        <v>2417</v>
      </c>
      <c r="H342" s="159">
        <v>0.158</v>
      </c>
      <c r="I342" s="160"/>
      <c r="L342" s="156"/>
      <c r="M342" s="161"/>
      <c r="T342" s="162"/>
      <c r="AT342" s="157" t="s">
        <v>221</v>
      </c>
      <c r="AU342" s="157" t="s">
        <v>83</v>
      </c>
      <c r="AV342" s="13" t="s">
        <v>83</v>
      </c>
      <c r="AW342" s="13" t="s">
        <v>34</v>
      </c>
      <c r="AX342" s="13" t="s">
        <v>74</v>
      </c>
      <c r="AY342" s="157" t="s">
        <v>210</v>
      </c>
    </row>
    <row r="343" spans="2:51" s="13" customFormat="1" ht="11.25">
      <c r="B343" s="156"/>
      <c r="D343" s="150" t="s">
        <v>221</v>
      </c>
      <c r="E343" s="157" t="s">
        <v>19</v>
      </c>
      <c r="F343" s="158" t="s">
        <v>2418</v>
      </c>
      <c r="H343" s="159">
        <v>0.158</v>
      </c>
      <c r="I343" s="160"/>
      <c r="L343" s="156"/>
      <c r="M343" s="161"/>
      <c r="T343" s="162"/>
      <c r="AT343" s="157" t="s">
        <v>221</v>
      </c>
      <c r="AU343" s="157" t="s">
        <v>83</v>
      </c>
      <c r="AV343" s="13" t="s">
        <v>83</v>
      </c>
      <c r="AW343" s="13" t="s">
        <v>34</v>
      </c>
      <c r="AX343" s="13" t="s">
        <v>74</v>
      </c>
      <c r="AY343" s="157" t="s">
        <v>210</v>
      </c>
    </row>
    <row r="344" spans="2:51" s="13" customFormat="1" ht="11.25">
      <c r="B344" s="156"/>
      <c r="D344" s="150" t="s">
        <v>221</v>
      </c>
      <c r="E344" s="157" t="s">
        <v>19</v>
      </c>
      <c r="F344" s="158" t="s">
        <v>2419</v>
      </c>
      <c r="H344" s="159">
        <v>0.158</v>
      </c>
      <c r="I344" s="160"/>
      <c r="L344" s="156"/>
      <c r="M344" s="161"/>
      <c r="T344" s="162"/>
      <c r="AT344" s="157" t="s">
        <v>221</v>
      </c>
      <c r="AU344" s="157" t="s">
        <v>83</v>
      </c>
      <c r="AV344" s="13" t="s">
        <v>83</v>
      </c>
      <c r="AW344" s="13" t="s">
        <v>34</v>
      </c>
      <c r="AX344" s="13" t="s">
        <v>74</v>
      </c>
      <c r="AY344" s="157" t="s">
        <v>210</v>
      </c>
    </row>
    <row r="345" spans="2:51" s="13" customFormat="1" ht="11.25">
      <c r="B345" s="156"/>
      <c r="D345" s="150" t="s">
        <v>221</v>
      </c>
      <c r="E345" s="157" t="s">
        <v>19</v>
      </c>
      <c r="F345" s="158" t="s">
        <v>2420</v>
      </c>
      <c r="H345" s="159">
        <v>0.158</v>
      </c>
      <c r="I345" s="160"/>
      <c r="L345" s="156"/>
      <c r="M345" s="161"/>
      <c r="T345" s="162"/>
      <c r="AT345" s="157" t="s">
        <v>221</v>
      </c>
      <c r="AU345" s="157" t="s">
        <v>83</v>
      </c>
      <c r="AV345" s="13" t="s">
        <v>83</v>
      </c>
      <c r="AW345" s="13" t="s">
        <v>34</v>
      </c>
      <c r="AX345" s="13" t="s">
        <v>74</v>
      </c>
      <c r="AY345" s="157" t="s">
        <v>210</v>
      </c>
    </row>
    <row r="346" spans="2:51" s="13" customFormat="1" ht="11.25">
      <c r="B346" s="156"/>
      <c r="D346" s="150" t="s">
        <v>221</v>
      </c>
      <c r="E346" s="157" t="s">
        <v>19</v>
      </c>
      <c r="F346" s="158" t="s">
        <v>2421</v>
      </c>
      <c r="H346" s="159">
        <v>0.141</v>
      </c>
      <c r="I346" s="160"/>
      <c r="L346" s="156"/>
      <c r="M346" s="161"/>
      <c r="T346" s="162"/>
      <c r="AT346" s="157" t="s">
        <v>221</v>
      </c>
      <c r="AU346" s="157" t="s">
        <v>83</v>
      </c>
      <c r="AV346" s="13" t="s">
        <v>83</v>
      </c>
      <c r="AW346" s="13" t="s">
        <v>34</v>
      </c>
      <c r="AX346" s="13" t="s">
        <v>74</v>
      </c>
      <c r="AY346" s="157" t="s">
        <v>210</v>
      </c>
    </row>
    <row r="347" spans="2:51" s="14" customFormat="1" ht="11.25">
      <c r="B347" s="163"/>
      <c r="D347" s="150" t="s">
        <v>221</v>
      </c>
      <c r="E347" s="164" t="s">
        <v>19</v>
      </c>
      <c r="F347" s="165" t="s">
        <v>234</v>
      </c>
      <c r="H347" s="166">
        <v>0.967</v>
      </c>
      <c r="I347" s="167"/>
      <c r="L347" s="163"/>
      <c r="M347" s="168"/>
      <c r="T347" s="169"/>
      <c r="AT347" s="164" t="s">
        <v>221</v>
      </c>
      <c r="AU347" s="164" t="s">
        <v>83</v>
      </c>
      <c r="AV347" s="14" t="s">
        <v>91</v>
      </c>
      <c r="AW347" s="14" t="s">
        <v>34</v>
      </c>
      <c r="AX347" s="14" t="s">
        <v>74</v>
      </c>
      <c r="AY347" s="164" t="s">
        <v>210</v>
      </c>
    </row>
    <row r="348" spans="2:51" s="15" customFormat="1" ht="11.25">
      <c r="B348" s="170"/>
      <c r="D348" s="150" t="s">
        <v>221</v>
      </c>
      <c r="E348" s="171" t="s">
        <v>19</v>
      </c>
      <c r="F348" s="172" t="s">
        <v>236</v>
      </c>
      <c r="H348" s="173">
        <v>2.49</v>
      </c>
      <c r="I348" s="174"/>
      <c r="L348" s="170"/>
      <c r="M348" s="175"/>
      <c r="T348" s="176"/>
      <c r="AT348" s="171" t="s">
        <v>221</v>
      </c>
      <c r="AU348" s="171" t="s">
        <v>83</v>
      </c>
      <c r="AV348" s="15" t="s">
        <v>217</v>
      </c>
      <c r="AW348" s="15" t="s">
        <v>34</v>
      </c>
      <c r="AX348" s="15" t="s">
        <v>81</v>
      </c>
      <c r="AY348" s="171" t="s">
        <v>210</v>
      </c>
    </row>
    <row r="349" spans="2:65" s="1" customFormat="1" ht="21.75" customHeight="1">
      <c r="B349" s="33"/>
      <c r="C349" s="132" t="s">
        <v>8</v>
      </c>
      <c r="D349" s="132" t="s">
        <v>212</v>
      </c>
      <c r="E349" s="133" t="s">
        <v>2422</v>
      </c>
      <c r="F349" s="134" t="s">
        <v>2423</v>
      </c>
      <c r="G349" s="135" t="s">
        <v>215</v>
      </c>
      <c r="H349" s="136">
        <v>4.386</v>
      </c>
      <c r="I349" s="137"/>
      <c r="J349" s="138">
        <f>ROUND(I349*H349,2)</f>
        <v>0</v>
      </c>
      <c r="K349" s="134" t="s">
        <v>216</v>
      </c>
      <c r="L349" s="33"/>
      <c r="M349" s="139" t="s">
        <v>19</v>
      </c>
      <c r="N349" s="140" t="s">
        <v>45</v>
      </c>
      <c r="P349" s="141">
        <f>O349*H349</f>
        <v>0</v>
      </c>
      <c r="Q349" s="141">
        <v>2.30102</v>
      </c>
      <c r="R349" s="141">
        <f>Q349*H349</f>
        <v>10.09227372</v>
      </c>
      <c r="S349" s="141">
        <v>0</v>
      </c>
      <c r="T349" s="142">
        <f>S349*H349</f>
        <v>0</v>
      </c>
      <c r="AR349" s="143" t="s">
        <v>217</v>
      </c>
      <c r="AT349" s="143" t="s">
        <v>212</v>
      </c>
      <c r="AU349" s="143" t="s">
        <v>83</v>
      </c>
      <c r="AY349" s="18" t="s">
        <v>210</v>
      </c>
      <c r="BE349" s="144">
        <f>IF(N349="základní",J349,0)</f>
        <v>0</v>
      </c>
      <c r="BF349" s="144">
        <f>IF(N349="snížená",J349,0)</f>
        <v>0</v>
      </c>
      <c r="BG349" s="144">
        <f>IF(N349="zákl. přenesená",J349,0)</f>
        <v>0</v>
      </c>
      <c r="BH349" s="144">
        <f>IF(N349="sníž. přenesená",J349,0)</f>
        <v>0</v>
      </c>
      <c r="BI349" s="144">
        <f>IF(N349="nulová",J349,0)</f>
        <v>0</v>
      </c>
      <c r="BJ349" s="18" t="s">
        <v>81</v>
      </c>
      <c r="BK349" s="144">
        <f>ROUND(I349*H349,2)</f>
        <v>0</v>
      </c>
      <c r="BL349" s="18" t="s">
        <v>217</v>
      </c>
      <c r="BM349" s="143" t="s">
        <v>2424</v>
      </c>
    </row>
    <row r="350" spans="2:47" s="1" customFormat="1" ht="11.25">
      <c r="B350" s="33"/>
      <c r="D350" s="145" t="s">
        <v>219</v>
      </c>
      <c r="F350" s="146" t="s">
        <v>2425</v>
      </c>
      <c r="I350" s="147"/>
      <c r="L350" s="33"/>
      <c r="M350" s="148"/>
      <c r="T350" s="54"/>
      <c r="AT350" s="18" t="s">
        <v>219</v>
      </c>
      <c r="AU350" s="18" t="s">
        <v>83</v>
      </c>
    </row>
    <row r="351" spans="2:51" s="13" customFormat="1" ht="11.25">
      <c r="B351" s="156"/>
      <c r="D351" s="150" t="s">
        <v>221</v>
      </c>
      <c r="E351" s="157" t="s">
        <v>19</v>
      </c>
      <c r="F351" s="158" t="s">
        <v>2426</v>
      </c>
      <c r="H351" s="159">
        <v>0.777</v>
      </c>
      <c r="I351" s="160"/>
      <c r="L351" s="156"/>
      <c r="M351" s="161"/>
      <c r="T351" s="162"/>
      <c r="AT351" s="157" t="s">
        <v>221</v>
      </c>
      <c r="AU351" s="157" t="s">
        <v>83</v>
      </c>
      <c r="AV351" s="13" t="s">
        <v>83</v>
      </c>
      <c r="AW351" s="13" t="s">
        <v>34</v>
      </c>
      <c r="AX351" s="13" t="s">
        <v>74</v>
      </c>
      <c r="AY351" s="157" t="s">
        <v>210</v>
      </c>
    </row>
    <row r="352" spans="2:51" s="13" customFormat="1" ht="11.25">
      <c r="B352" s="156"/>
      <c r="D352" s="150" t="s">
        <v>221</v>
      </c>
      <c r="E352" s="157" t="s">
        <v>19</v>
      </c>
      <c r="F352" s="158" t="s">
        <v>2427</v>
      </c>
      <c r="H352" s="159">
        <v>3.265</v>
      </c>
      <c r="I352" s="160"/>
      <c r="L352" s="156"/>
      <c r="M352" s="161"/>
      <c r="T352" s="162"/>
      <c r="AT352" s="157" t="s">
        <v>221</v>
      </c>
      <c r="AU352" s="157" t="s">
        <v>83</v>
      </c>
      <c r="AV352" s="13" t="s">
        <v>83</v>
      </c>
      <c r="AW352" s="13" t="s">
        <v>34</v>
      </c>
      <c r="AX352" s="13" t="s">
        <v>74</v>
      </c>
      <c r="AY352" s="157" t="s">
        <v>210</v>
      </c>
    </row>
    <row r="353" spans="2:51" s="13" customFormat="1" ht="11.25">
      <c r="B353" s="156"/>
      <c r="D353" s="150" t="s">
        <v>221</v>
      </c>
      <c r="E353" s="157" t="s">
        <v>19</v>
      </c>
      <c r="F353" s="158" t="s">
        <v>2428</v>
      </c>
      <c r="H353" s="159">
        <v>0.19</v>
      </c>
      <c r="I353" s="160"/>
      <c r="L353" s="156"/>
      <c r="M353" s="161"/>
      <c r="T353" s="162"/>
      <c r="AT353" s="157" t="s">
        <v>221</v>
      </c>
      <c r="AU353" s="157" t="s">
        <v>83</v>
      </c>
      <c r="AV353" s="13" t="s">
        <v>83</v>
      </c>
      <c r="AW353" s="13" t="s">
        <v>34</v>
      </c>
      <c r="AX353" s="13" t="s">
        <v>74</v>
      </c>
      <c r="AY353" s="157" t="s">
        <v>210</v>
      </c>
    </row>
    <row r="354" spans="2:51" s="13" customFormat="1" ht="11.25">
      <c r="B354" s="156"/>
      <c r="D354" s="150" t="s">
        <v>221</v>
      </c>
      <c r="E354" s="157" t="s">
        <v>19</v>
      </c>
      <c r="F354" s="158" t="s">
        <v>2429</v>
      </c>
      <c r="H354" s="159">
        <v>0.154</v>
      </c>
      <c r="I354" s="160"/>
      <c r="L354" s="156"/>
      <c r="M354" s="161"/>
      <c r="T354" s="162"/>
      <c r="AT354" s="157" t="s">
        <v>221</v>
      </c>
      <c r="AU354" s="157" t="s">
        <v>83</v>
      </c>
      <c r="AV354" s="13" t="s">
        <v>83</v>
      </c>
      <c r="AW354" s="13" t="s">
        <v>34</v>
      </c>
      <c r="AX354" s="13" t="s">
        <v>74</v>
      </c>
      <c r="AY354" s="157" t="s">
        <v>210</v>
      </c>
    </row>
    <row r="355" spans="2:51" s="15" customFormat="1" ht="11.25">
      <c r="B355" s="170"/>
      <c r="D355" s="150" t="s">
        <v>221</v>
      </c>
      <c r="E355" s="171" t="s">
        <v>19</v>
      </c>
      <c r="F355" s="172" t="s">
        <v>236</v>
      </c>
      <c r="H355" s="173">
        <v>4.386</v>
      </c>
      <c r="I355" s="174"/>
      <c r="L355" s="170"/>
      <c r="M355" s="175"/>
      <c r="T355" s="176"/>
      <c r="AT355" s="171" t="s">
        <v>221</v>
      </c>
      <c r="AU355" s="171" t="s">
        <v>83</v>
      </c>
      <c r="AV355" s="15" t="s">
        <v>217</v>
      </c>
      <c r="AW355" s="15" t="s">
        <v>34</v>
      </c>
      <c r="AX355" s="15" t="s">
        <v>81</v>
      </c>
      <c r="AY355" s="171" t="s">
        <v>210</v>
      </c>
    </row>
    <row r="356" spans="2:65" s="1" customFormat="1" ht="16.5" customHeight="1">
      <c r="B356" s="33"/>
      <c r="C356" s="132" t="s">
        <v>368</v>
      </c>
      <c r="D356" s="132" t="s">
        <v>212</v>
      </c>
      <c r="E356" s="133" t="s">
        <v>2430</v>
      </c>
      <c r="F356" s="134" t="s">
        <v>2431</v>
      </c>
      <c r="G356" s="135" t="s">
        <v>356</v>
      </c>
      <c r="H356" s="136">
        <v>0.134</v>
      </c>
      <c r="I356" s="137"/>
      <c r="J356" s="138">
        <f>ROUND(I356*H356,2)</f>
        <v>0</v>
      </c>
      <c r="K356" s="134" t="s">
        <v>216</v>
      </c>
      <c r="L356" s="33"/>
      <c r="M356" s="139" t="s">
        <v>19</v>
      </c>
      <c r="N356" s="140" t="s">
        <v>45</v>
      </c>
      <c r="P356" s="141">
        <f>O356*H356</f>
        <v>0</v>
      </c>
      <c r="Q356" s="141">
        <v>1.06277</v>
      </c>
      <c r="R356" s="141">
        <f>Q356*H356</f>
        <v>0.14241118</v>
      </c>
      <c r="S356" s="141">
        <v>0</v>
      </c>
      <c r="T356" s="142">
        <f>S356*H356</f>
        <v>0</v>
      </c>
      <c r="AR356" s="143" t="s">
        <v>217</v>
      </c>
      <c r="AT356" s="143" t="s">
        <v>212</v>
      </c>
      <c r="AU356" s="143" t="s">
        <v>83</v>
      </c>
      <c r="AY356" s="18" t="s">
        <v>210</v>
      </c>
      <c r="BE356" s="144">
        <f>IF(N356="základní",J356,0)</f>
        <v>0</v>
      </c>
      <c r="BF356" s="144">
        <f>IF(N356="snížená",J356,0)</f>
        <v>0</v>
      </c>
      <c r="BG356" s="144">
        <f>IF(N356="zákl. přenesená",J356,0)</f>
        <v>0</v>
      </c>
      <c r="BH356" s="144">
        <f>IF(N356="sníž. přenesená",J356,0)</f>
        <v>0</v>
      </c>
      <c r="BI356" s="144">
        <f>IF(N356="nulová",J356,0)</f>
        <v>0</v>
      </c>
      <c r="BJ356" s="18" t="s">
        <v>81</v>
      </c>
      <c r="BK356" s="144">
        <f>ROUND(I356*H356,2)</f>
        <v>0</v>
      </c>
      <c r="BL356" s="18" t="s">
        <v>217</v>
      </c>
      <c r="BM356" s="143" t="s">
        <v>2432</v>
      </c>
    </row>
    <row r="357" spans="2:47" s="1" customFormat="1" ht="11.25">
      <c r="B357" s="33"/>
      <c r="D357" s="145" t="s">
        <v>219</v>
      </c>
      <c r="F357" s="146" t="s">
        <v>2433</v>
      </c>
      <c r="I357" s="147"/>
      <c r="L357" s="33"/>
      <c r="M357" s="148"/>
      <c r="T357" s="54"/>
      <c r="AT357" s="18" t="s">
        <v>219</v>
      </c>
      <c r="AU357" s="18" t="s">
        <v>83</v>
      </c>
    </row>
    <row r="358" spans="2:51" s="12" customFormat="1" ht="11.25">
      <c r="B358" s="149"/>
      <c r="D358" s="150" t="s">
        <v>221</v>
      </c>
      <c r="E358" s="151" t="s">
        <v>19</v>
      </c>
      <c r="F358" s="152" t="s">
        <v>1256</v>
      </c>
      <c r="H358" s="151" t="s">
        <v>19</v>
      </c>
      <c r="I358" s="153"/>
      <c r="L358" s="149"/>
      <c r="M358" s="154"/>
      <c r="T358" s="155"/>
      <c r="AT358" s="151" t="s">
        <v>221</v>
      </c>
      <c r="AU358" s="151" t="s">
        <v>83</v>
      </c>
      <c r="AV358" s="12" t="s">
        <v>81</v>
      </c>
      <c r="AW358" s="12" t="s">
        <v>34</v>
      </c>
      <c r="AX358" s="12" t="s">
        <v>74</v>
      </c>
      <c r="AY358" s="151" t="s">
        <v>210</v>
      </c>
    </row>
    <row r="359" spans="2:51" s="12" customFormat="1" ht="11.25">
      <c r="B359" s="149"/>
      <c r="D359" s="150" t="s">
        <v>221</v>
      </c>
      <c r="E359" s="151" t="s">
        <v>19</v>
      </c>
      <c r="F359" s="152" t="s">
        <v>2411</v>
      </c>
      <c r="H359" s="151" t="s">
        <v>19</v>
      </c>
      <c r="I359" s="153"/>
      <c r="L359" s="149"/>
      <c r="M359" s="154"/>
      <c r="T359" s="155"/>
      <c r="AT359" s="151" t="s">
        <v>221</v>
      </c>
      <c r="AU359" s="151" t="s">
        <v>83</v>
      </c>
      <c r="AV359" s="12" t="s">
        <v>81</v>
      </c>
      <c r="AW359" s="12" t="s">
        <v>34</v>
      </c>
      <c r="AX359" s="12" t="s">
        <v>74</v>
      </c>
      <c r="AY359" s="151" t="s">
        <v>210</v>
      </c>
    </row>
    <row r="360" spans="2:51" s="13" customFormat="1" ht="22.5">
      <c r="B360" s="156"/>
      <c r="D360" s="150" t="s">
        <v>221</v>
      </c>
      <c r="E360" s="157" t="s">
        <v>19</v>
      </c>
      <c r="F360" s="158" t="s">
        <v>2434</v>
      </c>
      <c r="H360" s="159">
        <v>0.096</v>
      </c>
      <c r="I360" s="160"/>
      <c r="L360" s="156"/>
      <c r="M360" s="161"/>
      <c r="T360" s="162"/>
      <c r="AT360" s="157" t="s">
        <v>221</v>
      </c>
      <c r="AU360" s="157" t="s">
        <v>83</v>
      </c>
      <c r="AV360" s="13" t="s">
        <v>83</v>
      </c>
      <c r="AW360" s="13" t="s">
        <v>34</v>
      </c>
      <c r="AX360" s="13" t="s">
        <v>74</v>
      </c>
      <c r="AY360" s="157" t="s">
        <v>210</v>
      </c>
    </row>
    <row r="361" spans="2:51" s="13" customFormat="1" ht="11.25">
      <c r="B361" s="156"/>
      <c r="D361" s="150" t="s">
        <v>221</v>
      </c>
      <c r="E361" s="157" t="s">
        <v>19</v>
      </c>
      <c r="F361" s="158" t="s">
        <v>2435</v>
      </c>
      <c r="H361" s="159">
        <v>0.038</v>
      </c>
      <c r="I361" s="160"/>
      <c r="L361" s="156"/>
      <c r="M361" s="161"/>
      <c r="T361" s="162"/>
      <c r="AT361" s="157" t="s">
        <v>221</v>
      </c>
      <c r="AU361" s="157" t="s">
        <v>83</v>
      </c>
      <c r="AV361" s="13" t="s">
        <v>83</v>
      </c>
      <c r="AW361" s="13" t="s">
        <v>34</v>
      </c>
      <c r="AX361" s="13" t="s">
        <v>74</v>
      </c>
      <c r="AY361" s="157" t="s">
        <v>210</v>
      </c>
    </row>
    <row r="362" spans="2:51" s="14" customFormat="1" ht="11.25">
      <c r="B362" s="163"/>
      <c r="D362" s="150" t="s">
        <v>221</v>
      </c>
      <c r="E362" s="164" t="s">
        <v>19</v>
      </c>
      <c r="F362" s="165" t="s">
        <v>234</v>
      </c>
      <c r="H362" s="166">
        <v>0.134</v>
      </c>
      <c r="I362" s="167"/>
      <c r="L362" s="163"/>
      <c r="M362" s="168"/>
      <c r="T362" s="169"/>
      <c r="AT362" s="164" t="s">
        <v>221</v>
      </c>
      <c r="AU362" s="164" t="s">
        <v>83</v>
      </c>
      <c r="AV362" s="14" t="s">
        <v>91</v>
      </c>
      <c r="AW362" s="14" t="s">
        <v>34</v>
      </c>
      <c r="AX362" s="14" t="s">
        <v>81</v>
      </c>
      <c r="AY362" s="164" t="s">
        <v>210</v>
      </c>
    </row>
    <row r="363" spans="2:65" s="1" customFormat="1" ht="16.5" customHeight="1">
      <c r="B363" s="33"/>
      <c r="C363" s="132" t="s">
        <v>374</v>
      </c>
      <c r="D363" s="132" t="s">
        <v>212</v>
      </c>
      <c r="E363" s="133" t="s">
        <v>2430</v>
      </c>
      <c r="F363" s="134" t="s">
        <v>2431</v>
      </c>
      <c r="G363" s="135" t="s">
        <v>356</v>
      </c>
      <c r="H363" s="136">
        <v>0.673</v>
      </c>
      <c r="I363" s="137"/>
      <c r="J363" s="138">
        <f>ROUND(I363*H363,2)</f>
        <v>0</v>
      </c>
      <c r="K363" s="134" t="s">
        <v>216</v>
      </c>
      <c r="L363" s="33"/>
      <c r="M363" s="139" t="s">
        <v>19</v>
      </c>
      <c r="N363" s="140" t="s">
        <v>45</v>
      </c>
      <c r="P363" s="141">
        <f>O363*H363</f>
        <v>0</v>
      </c>
      <c r="Q363" s="141">
        <v>1.06277</v>
      </c>
      <c r="R363" s="141">
        <f>Q363*H363</f>
        <v>0.71524421</v>
      </c>
      <c r="S363" s="141">
        <v>0</v>
      </c>
      <c r="T363" s="142">
        <f>S363*H363</f>
        <v>0</v>
      </c>
      <c r="AR363" s="143" t="s">
        <v>217</v>
      </c>
      <c r="AT363" s="143" t="s">
        <v>212</v>
      </c>
      <c r="AU363" s="143" t="s">
        <v>83</v>
      </c>
      <c r="AY363" s="18" t="s">
        <v>210</v>
      </c>
      <c r="BE363" s="144">
        <f>IF(N363="základní",J363,0)</f>
        <v>0</v>
      </c>
      <c r="BF363" s="144">
        <f>IF(N363="snížená",J363,0)</f>
        <v>0</v>
      </c>
      <c r="BG363" s="144">
        <f>IF(N363="zákl. přenesená",J363,0)</f>
        <v>0</v>
      </c>
      <c r="BH363" s="144">
        <f>IF(N363="sníž. přenesená",J363,0)</f>
        <v>0</v>
      </c>
      <c r="BI363" s="144">
        <f>IF(N363="nulová",J363,0)</f>
        <v>0</v>
      </c>
      <c r="BJ363" s="18" t="s">
        <v>81</v>
      </c>
      <c r="BK363" s="144">
        <f>ROUND(I363*H363,2)</f>
        <v>0</v>
      </c>
      <c r="BL363" s="18" t="s">
        <v>217</v>
      </c>
      <c r="BM363" s="143" t="s">
        <v>2436</v>
      </c>
    </row>
    <row r="364" spans="2:47" s="1" customFormat="1" ht="11.25">
      <c r="B364" s="33"/>
      <c r="D364" s="145" t="s">
        <v>219</v>
      </c>
      <c r="F364" s="146" t="s">
        <v>2433</v>
      </c>
      <c r="I364" s="147"/>
      <c r="L364" s="33"/>
      <c r="M364" s="148"/>
      <c r="T364" s="54"/>
      <c r="AT364" s="18" t="s">
        <v>219</v>
      </c>
      <c r="AU364" s="18" t="s">
        <v>83</v>
      </c>
    </row>
    <row r="365" spans="2:51" s="12" customFormat="1" ht="11.25">
      <c r="B365" s="149"/>
      <c r="D365" s="150" t="s">
        <v>221</v>
      </c>
      <c r="E365" s="151" t="s">
        <v>19</v>
      </c>
      <c r="F365" s="152" t="s">
        <v>2437</v>
      </c>
      <c r="H365" s="151" t="s">
        <v>19</v>
      </c>
      <c r="I365" s="153"/>
      <c r="L365" s="149"/>
      <c r="M365" s="154"/>
      <c r="T365" s="155"/>
      <c r="AT365" s="151" t="s">
        <v>221</v>
      </c>
      <c r="AU365" s="151" t="s">
        <v>83</v>
      </c>
      <c r="AV365" s="12" t="s">
        <v>81</v>
      </c>
      <c r="AW365" s="12" t="s">
        <v>34</v>
      </c>
      <c r="AX365" s="12" t="s">
        <v>74</v>
      </c>
      <c r="AY365" s="151" t="s">
        <v>210</v>
      </c>
    </row>
    <row r="366" spans="2:51" s="13" customFormat="1" ht="11.25">
      <c r="B366" s="156"/>
      <c r="D366" s="150" t="s">
        <v>221</v>
      </c>
      <c r="E366" s="157" t="s">
        <v>19</v>
      </c>
      <c r="F366" s="158" t="s">
        <v>2438</v>
      </c>
      <c r="H366" s="159">
        <v>0.119</v>
      </c>
      <c r="I366" s="160"/>
      <c r="L366" s="156"/>
      <c r="M366" s="161"/>
      <c r="T366" s="162"/>
      <c r="AT366" s="157" t="s">
        <v>221</v>
      </c>
      <c r="AU366" s="157" t="s">
        <v>83</v>
      </c>
      <c r="AV366" s="13" t="s">
        <v>83</v>
      </c>
      <c r="AW366" s="13" t="s">
        <v>34</v>
      </c>
      <c r="AX366" s="13" t="s">
        <v>74</v>
      </c>
      <c r="AY366" s="157" t="s">
        <v>210</v>
      </c>
    </row>
    <row r="367" spans="2:51" s="13" customFormat="1" ht="11.25">
      <c r="B367" s="156"/>
      <c r="D367" s="150" t="s">
        <v>221</v>
      </c>
      <c r="E367" s="157" t="s">
        <v>19</v>
      </c>
      <c r="F367" s="158" t="s">
        <v>2439</v>
      </c>
      <c r="H367" s="159">
        <v>0.501</v>
      </c>
      <c r="I367" s="160"/>
      <c r="L367" s="156"/>
      <c r="M367" s="161"/>
      <c r="T367" s="162"/>
      <c r="AT367" s="157" t="s">
        <v>221</v>
      </c>
      <c r="AU367" s="157" t="s">
        <v>83</v>
      </c>
      <c r="AV367" s="13" t="s">
        <v>83</v>
      </c>
      <c r="AW367" s="13" t="s">
        <v>34</v>
      </c>
      <c r="AX367" s="13" t="s">
        <v>74</v>
      </c>
      <c r="AY367" s="157" t="s">
        <v>210</v>
      </c>
    </row>
    <row r="368" spans="2:51" s="13" customFormat="1" ht="11.25">
      <c r="B368" s="156"/>
      <c r="D368" s="150" t="s">
        <v>221</v>
      </c>
      <c r="E368" s="157" t="s">
        <v>19</v>
      </c>
      <c r="F368" s="158" t="s">
        <v>2440</v>
      </c>
      <c r="H368" s="159">
        <v>0.029</v>
      </c>
      <c r="I368" s="160"/>
      <c r="L368" s="156"/>
      <c r="M368" s="161"/>
      <c r="T368" s="162"/>
      <c r="AT368" s="157" t="s">
        <v>221</v>
      </c>
      <c r="AU368" s="157" t="s">
        <v>83</v>
      </c>
      <c r="AV368" s="13" t="s">
        <v>83</v>
      </c>
      <c r="AW368" s="13" t="s">
        <v>34</v>
      </c>
      <c r="AX368" s="13" t="s">
        <v>74</v>
      </c>
      <c r="AY368" s="157" t="s">
        <v>210</v>
      </c>
    </row>
    <row r="369" spans="2:51" s="13" customFormat="1" ht="11.25">
      <c r="B369" s="156"/>
      <c r="D369" s="150" t="s">
        <v>221</v>
      </c>
      <c r="E369" s="157" t="s">
        <v>19</v>
      </c>
      <c r="F369" s="158" t="s">
        <v>2441</v>
      </c>
      <c r="H369" s="159">
        <v>0.024</v>
      </c>
      <c r="I369" s="160"/>
      <c r="L369" s="156"/>
      <c r="M369" s="161"/>
      <c r="T369" s="162"/>
      <c r="AT369" s="157" t="s">
        <v>221</v>
      </c>
      <c r="AU369" s="157" t="s">
        <v>83</v>
      </c>
      <c r="AV369" s="13" t="s">
        <v>83</v>
      </c>
      <c r="AW369" s="13" t="s">
        <v>34</v>
      </c>
      <c r="AX369" s="13" t="s">
        <v>74</v>
      </c>
      <c r="AY369" s="157" t="s">
        <v>210</v>
      </c>
    </row>
    <row r="370" spans="2:51" s="15" customFormat="1" ht="11.25">
      <c r="B370" s="170"/>
      <c r="D370" s="150" t="s">
        <v>221</v>
      </c>
      <c r="E370" s="171" t="s">
        <v>19</v>
      </c>
      <c r="F370" s="172" t="s">
        <v>236</v>
      </c>
      <c r="H370" s="173">
        <v>0.673</v>
      </c>
      <c r="I370" s="174"/>
      <c r="L370" s="170"/>
      <c r="M370" s="175"/>
      <c r="T370" s="176"/>
      <c r="AT370" s="171" t="s">
        <v>221</v>
      </c>
      <c r="AU370" s="171" t="s">
        <v>83</v>
      </c>
      <c r="AV370" s="15" t="s">
        <v>217</v>
      </c>
      <c r="AW370" s="15" t="s">
        <v>34</v>
      </c>
      <c r="AX370" s="15" t="s">
        <v>81</v>
      </c>
      <c r="AY370" s="171" t="s">
        <v>210</v>
      </c>
    </row>
    <row r="371" spans="2:65" s="1" customFormat="1" ht="16.5" customHeight="1">
      <c r="B371" s="33"/>
      <c r="C371" s="132" t="s">
        <v>386</v>
      </c>
      <c r="D371" s="132" t="s">
        <v>212</v>
      </c>
      <c r="E371" s="133" t="s">
        <v>2442</v>
      </c>
      <c r="F371" s="134" t="s">
        <v>2443</v>
      </c>
      <c r="G371" s="135" t="s">
        <v>270</v>
      </c>
      <c r="H371" s="136">
        <v>274.4</v>
      </c>
      <c r="I371" s="137"/>
      <c r="J371" s="138">
        <f>ROUND(I371*H371,2)</f>
        <v>0</v>
      </c>
      <c r="K371" s="134" t="s">
        <v>296</v>
      </c>
      <c r="L371" s="33"/>
      <c r="M371" s="139" t="s">
        <v>19</v>
      </c>
      <c r="N371" s="140" t="s">
        <v>45</v>
      </c>
      <c r="P371" s="141">
        <f>O371*H371</f>
        <v>0</v>
      </c>
      <c r="Q371" s="141">
        <v>0</v>
      </c>
      <c r="R371" s="141">
        <f>Q371*H371</f>
        <v>0</v>
      </c>
      <c r="S371" s="141">
        <v>0</v>
      </c>
      <c r="T371" s="142">
        <f>S371*H371</f>
        <v>0</v>
      </c>
      <c r="AR371" s="143" t="s">
        <v>217</v>
      </c>
      <c r="AT371" s="143" t="s">
        <v>212</v>
      </c>
      <c r="AU371" s="143" t="s">
        <v>83</v>
      </c>
      <c r="AY371" s="18" t="s">
        <v>210</v>
      </c>
      <c r="BE371" s="144">
        <f>IF(N371="základní",J371,0)</f>
        <v>0</v>
      </c>
      <c r="BF371" s="144">
        <f>IF(N371="snížená",J371,0)</f>
        <v>0</v>
      </c>
      <c r="BG371" s="144">
        <f>IF(N371="zákl. přenesená",J371,0)</f>
        <v>0</v>
      </c>
      <c r="BH371" s="144">
        <f>IF(N371="sníž. přenesená",J371,0)</f>
        <v>0</v>
      </c>
      <c r="BI371" s="144">
        <f>IF(N371="nulová",J371,0)</f>
        <v>0</v>
      </c>
      <c r="BJ371" s="18" t="s">
        <v>81</v>
      </c>
      <c r="BK371" s="144">
        <f>ROUND(I371*H371,2)</f>
        <v>0</v>
      </c>
      <c r="BL371" s="18" t="s">
        <v>217</v>
      </c>
      <c r="BM371" s="143" t="s">
        <v>2444</v>
      </c>
    </row>
    <row r="372" spans="2:51" s="13" customFormat="1" ht="11.25">
      <c r="B372" s="156"/>
      <c r="D372" s="150" t="s">
        <v>221</v>
      </c>
      <c r="E372" s="157" t="s">
        <v>19</v>
      </c>
      <c r="F372" s="158" t="s">
        <v>2445</v>
      </c>
      <c r="H372" s="159">
        <v>15.53</v>
      </c>
      <c r="I372" s="160"/>
      <c r="L372" s="156"/>
      <c r="M372" s="161"/>
      <c r="T372" s="162"/>
      <c r="AT372" s="157" t="s">
        <v>221</v>
      </c>
      <c r="AU372" s="157" t="s">
        <v>83</v>
      </c>
      <c r="AV372" s="13" t="s">
        <v>83</v>
      </c>
      <c r="AW372" s="13" t="s">
        <v>34</v>
      </c>
      <c r="AX372" s="13" t="s">
        <v>74</v>
      </c>
      <c r="AY372" s="157" t="s">
        <v>210</v>
      </c>
    </row>
    <row r="373" spans="2:51" s="13" customFormat="1" ht="11.25">
      <c r="B373" s="156"/>
      <c r="D373" s="150" t="s">
        <v>221</v>
      </c>
      <c r="E373" s="157" t="s">
        <v>19</v>
      </c>
      <c r="F373" s="158" t="s">
        <v>1202</v>
      </c>
      <c r="H373" s="159">
        <v>31.49</v>
      </c>
      <c r="I373" s="160"/>
      <c r="L373" s="156"/>
      <c r="M373" s="161"/>
      <c r="T373" s="162"/>
      <c r="AT373" s="157" t="s">
        <v>221</v>
      </c>
      <c r="AU373" s="157" t="s">
        <v>83</v>
      </c>
      <c r="AV373" s="13" t="s">
        <v>83</v>
      </c>
      <c r="AW373" s="13" t="s">
        <v>34</v>
      </c>
      <c r="AX373" s="13" t="s">
        <v>74</v>
      </c>
      <c r="AY373" s="157" t="s">
        <v>210</v>
      </c>
    </row>
    <row r="374" spans="2:51" s="13" customFormat="1" ht="11.25">
      <c r="B374" s="156"/>
      <c r="D374" s="150" t="s">
        <v>221</v>
      </c>
      <c r="E374" s="157" t="s">
        <v>19</v>
      </c>
      <c r="F374" s="158" t="s">
        <v>1203</v>
      </c>
      <c r="H374" s="159">
        <v>27.12</v>
      </c>
      <c r="I374" s="160"/>
      <c r="L374" s="156"/>
      <c r="M374" s="161"/>
      <c r="T374" s="162"/>
      <c r="AT374" s="157" t="s">
        <v>221</v>
      </c>
      <c r="AU374" s="157" t="s">
        <v>83</v>
      </c>
      <c r="AV374" s="13" t="s">
        <v>83</v>
      </c>
      <c r="AW374" s="13" t="s">
        <v>34</v>
      </c>
      <c r="AX374" s="13" t="s">
        <v>74</v>
      </c>
      <c r="AY374" s="157" t="s">
        <v>210</v>
      </c>
    </row>
    <row r="375" spans="2:51" s="13" customFormat="1" ht="11.25">
      <c r="B375" s="156"/>
      <c r="D375" s="150" t="s">
        <v>221</v>
      </c>
      <c r="E375" s="157" t="s">
        <v>19</v>
      </c>
      <c r="F375" s="158" t="s">
        <v>2446</v>
      </c>
      <c r="H375" s="159">
        <v>17.74</v>
      </c>
      <c r="I375" s="160"/>
      <c r="L375" s="156"/>
      <c r="M375" s="161"/>
      <c r="T375" s="162"/>
      <c r="AT375" s="157" t="s">
        <v>221</v>
      </c>
      <c r="AU375" s="157" t="s">
        <v>83</v>
      </c>
      <c r="AV375" s="13" t="s">
        <v>83</v>
      </c>
      <c r="AW375" s="13" t="s">
        <v>34</v>
      </c>
      <c r="AX375" s="13" t="s">
        <v>74</v>
      </c>
      <c r="AY375" s="157" t="s">
        <v>210</v>
      </c>
    </row>
    <row r="376" spans="2:51" s="13" customFormat="1" ht="11.25">
      <c r="B376" s="156"/>
      <c r="D376" s="150" t="s">
        <v>221</v>
      </c>
      <c r="E376" s="157" t="s">
        <v>19</v>
      </c>
      <c r="F376" s="158" t="s">
        <v>2447</v>
      </c>
      <c r="H376" s="159">
        <v>65.29</v>
      </c>
      <c r="I376" s="160"/>
      <c r="L376" s="156"/>
      <c r="M376" s="161"/>
      <c r="T376" s="162"/>
      <c r="AT376" s="157" t="s">
        <v>221</v>
      </c>
      <c r="AU376" s="157" t="s">
        <v>83</v>
      </c>
      <c r="AV376" s="13" t="s">
        <v>83</v>
      </c>
      <c r="AW376" s="13" t="s">
        <v>34</v>
      </c>
      <c r="AX376" s="13" t="s">
        <v>74</v>
      </c>
      <c r="AY376" s="157" t="s">
        <v>210</v>
      </c>
    </row>
    <row r="377" spans="2:51" s="13" customFormat="1" ht="11.25">
      <c r="B377" s="156"/>
      <c r="D377" s="150" t="s">
        <v>221</v>
      </c>
      <c r="E377" s="157" t="s">
        <v>19</v>
      </c>
      <c r="F377" s="158" t="s">
        <v>2448</v>
      </c>
      <c r="H377" s="159">
        <v>3.79</v>
      </c>
      <c r="I377" s="160"/>
      <c r="L377" s="156"/>
      <c r="M377" s="161"/>
      <c r="T377" s="162"/>
      <c r="AT377" s="157" t="s">
        <v>221</v>
      </c>
      <c r="AU377" s="157" t="s">
        <v>83</v>
      </c>
      <c r="AV377" s="13" t="s">
        <v>83</v>
      </c>
      <c r="AW377" s="13" t="s">
        <v>34</v>
      </c>
      <c r="AX377" s="13" t="s">
        <v>74</v>
      </c>
      <c r="AY377" s="157" t="s">
        <v>210</v>
      </c>
    </row>
    <row r="378" spans="2:51" s="13" customFormat="1" ht="11.25">
      <c r="B378" s="156"/>
      <c r="D378" s="150" t="s">
        <v>221</v>
      </c>
      <c r="E378" s="157" t="s">
        <v>19</v>
      </c>
      <c r="F378" s="158" t="s">
        <v>2291</v>
      </c>
      <c r="H378" s="159">
        <v>20.36</v>
      </c>
      <c r="I378" s="160"/>
      <c r="L378" s="156"/>
      <c r="M378" s="161"/>
      <c r="T378" s="162"/>
      <c r="AT378" s="157" t="s">
        <v>221</v>
      </c>
      <c r="AU378" s="157" t="s">
        <v>83</v>
      </c>
      <c r="AV378" s="13" t="s">
        <v>83</v>
      </c>
      <c r="AW378" s="13" t="s">
        <v>34</v>
      </c>
      <c r="AX378" s="13" t="s">
        <v>74</v>
      </c>
      <c r="AY378" s="157" t="s">
        <v>210</v>
      </c>
    </row>
    <row r="379" spans="2:51" s="13" customFormat="1" ht="11.25">
      <c r="B379" s="156"/>
      <c r="D379" s="150" t="s">
        <v>221</v>
      </c>
      <c r="E379" s="157" t="s">
        <v>19</v>
      </c>
      <c r="F379" s="158" t="s">
        <v>2449</v>
      </c>
      <c r="H379" s="159">
        <v>18.86</v>
      </c>
      <c r="I379" s="160"/>
      <c r="L379" s="156"/>
      <c r="M379" s="161"/>
      <c r="T379" s="162"/>
      <c r="AT379" s="157" t="s">
        <v>221</v>
      </c>
      <c r="AU379" s="157" t="s">
        <v>83</v>
      </c>
      <c r="AV379" s="13" t="s">
        <v>83</v>
      </c>
      <c r="AW379" s="13" t="s">
        <v>34</v>
      </c>
      <c r="AX379" s="13" t="s">
        <v>74</v>
      </c>
      <c r="AY379" s="157" t="s">
        <v>210</v>
      </c>
    </row>
    <row r="380" spans="2:51" s="13" customFormat="1" ht="11.25">
      <c r="B380" s="156"/>
      <c r="D380" s="150" t="s">
        <v>221</v>
      </c>
      <c r="E380" s="157" t="s">
        <v>19</v>
      </c>
      <c r="F380" s="158" t="s">
        <v>2292</v>
      </c>
      <c r="H380" s="159">
        <v>30.51</v>
      </c>
      <c r="I380" s="160"/>
      <c r="L380" s="156"/>
      <c r="M380" s="161"/>
      <c r="T380" s="162"/>
      <c r="AT380" s="157" t="s">
        <v>221</v>
      </c>
      <c r="AU380" s="157" t="s">
        <v>83</v>
      </c>
      <c r="AV380" s="13" t="s">
        <v>83</v>
      </c>
      <c r="AW380" s="13" t="s">
        <v>34</v>
      </c>
      <c r="AX380" s="13" t="s">
        <v>74</v>
      </c>
      <c r="AY380" s="157" t="s">
        <v>210</v>
      </c>
    </row>
    <row r="381" spans="2:51" s="13" customFormat="1" ht="11.25">
      <c r="B381" s="156"/>
      <c r="D381" s="150" t="s">
        <v>221</v>
      </c>
      <c r="E381" s="157" t="s">
        <v>19</v>
      </c>
      <c r="F381" s="158" t="s">
        <v>2293</v>
      </c>
      <c r="H381" s="159">
        <v>14.14</v>
      </c>
      <c r="I381" s="160"/>
      <c r="L381" s="156"/>
      <c r="M381" s="161"/>
      <c r="T381" s="162"/>
      <c r="AT381" s="157" t="s">
        <v>221</v>
      </c>
      <c r="AU381" s="157" t="s">
        <v>83</v>
      </c>
      <c r="AV381" s="13" t="s">
        <v>83</v>
      </c>
      <c r="AW381" s="13" t="s">
        <v>34</v>
      </c>
      <c r="AX381" s="13" t="s">
        <v>74</v>
      </c>
      <c r="AY381" s="157" t="s">
        <v>210</v>
      </c>
    </row>
    <row r="382" spans="2:51" s="13" customFormat="1" ht="11.25">
      <c r="B382" s="156"/>
      <c r="D382" s="150" t="s">
        <v>221</v>
      </c>
      <c r="E382" s="157" t="s">
        <v>19</v>
      </c>
      <c r="F382" s="158" t="s">
        <v>2294</v>
      </c>
      <c r="H382" s="159">
        <v>3.54</v>
      </c>
      <c r="I382" s="160"/>
      <c r="L382" s="156"/>
      <c r="M382" s="161"/>
      <c r="T382" s="162"/>
      <c r="AT382" s="157" t="s">
        <v>221</v>
      </c>
      <c r="AU382" s="157" t="s">
        <v>83</v>
      </c>
      <c r="AV382" s="13" t="s">
        <v>83</v>
      </c>
      <c r="AW382" s="13" t="s">
        <v>34</v>
      </c>
      <c r="AX382" s="13" t="s">
        <v>74</v>
      </c>
      <c r="AY382" s="157" t="s">
        <v>210</v>
      </c>
    </row>
    <row r="383" spans="2:51" s="13" customFormat="1" ht="11.25">
      <c r="B383" s="156"/>
      <c r="D383" s="150" t="s">
        <v>221</v>
      </c>
      <c r="E383" s="157" t="s">
        <v>19</v>
      </c>
      <c r="F383" s="158" t="s">
        <v>2296</v>
      </c>
      <c r="H383" s="159">
        <v>3.48</v>
      </c>
      <c r="I383" s="160"/>
      <c r="L383" s="156"/>
      <c r="M383" s="161"/>
      <c r="T383" s="162"/>
      <c r="AT383" s="157" t="s">
        <v>221</v>
      </c>
      <c r="AU383" s="157" t="s">
        <v>83</v>
      </c>
      <c r="AV383" s="13" t="s">
        <v>83</v>
      </c>
      <c r="AW383" s="13" t="s">
        <v>34</v>
      </c>
      <c r="AX383" s="13" t="s">
        <v>74</v>
      </c>
      <c r="AY383" s="157" t="s">
        <v>210</v>
      </c>
    </row>
    <row r="384" spans="2:51" s="13" customFormat="1" ht="11.25">
      <c r="B384" s="156"/>
      <c r="D384" s="150" t="s">
        <v>221</v>
      </c>
      <c r="E384" s="157" t="s">
        <v>19</v>
      </c>
      <c r="F384" s="158" t="s">
        <v>2297</v>
      </c>
      <c r="H384" s="159">
        <v>4.35</v>
      </c>
      <c r="I384" s="160"/>
      <c r="L384" s="156"/>
      <c r="M384" s="161"/>
      <c r="T384" s="162"/>
      <c r="AT384" s="157" t="s">
        <v>221</v>
      </c>
      <c r="AU384" s="157" t="s">
        <v>83</v>
      </c>
      <c r="AV384" s="13" t="s">
        <v>83</v>
      </c>
      <c r="AW384" s="13" t="s">
        <v>34</v>
      </c>
      <c r="AX384" s="13" t="s">
        <v>74</v>
      </c>
      <c r="AY384" s="157" t="s">
        <v>210</v>
      </c>
    </row>
    <row r="385" spans="2:51" s="13" customFormat="1" ht="11.25">
      <c r="B385" s="156"/>
      <c r="D385" s="150" t="s">
        <v>221</v>
      </c>
      <c r="E385" s="157" t="s">
        <v>19</v>
      </c>
      <c r="F385" s="158" t="s">
        <v>2298</v>
      </c>
      <c r="H385" s="159">
        <v>2.03</v>
      </c>
      <c r="I385" s="160"/>
      <c r="L385" s="156"/>
      <c r="M385" s="161"/>
      <c r="T385" s="162"/>
      <c r="AT385" s="157" t="s">
        <v>221</v>
      </c>
      <c r="AU385" s="157" t="s">
        <v>83</v>
      </c>
      <c r="AV385" s="13" t="s">
        <v>83</v>
      </c>
      <c r="AW385" s="13" t="s">
        <v>34</v>
      </c>
      <c r="AX385" s="13" t="s">
        <v>74</v>
      </c>
      <c r="AY385" s="157" t="s">
        <v>210</v>
      </c>
    </row>
    <row r="386" spans="2:51" s="13" customFormat="1" ht="11.25">
      <c r="B386" s="156"/>
      <c r="D386" s="150" t="s">
        <v>221</v>
      </c>
      <c r="E386" s="157" t="s">
        <v>19</v>
      </c>
      <c r="F386" s="158" t="s">
        <v>2450</v>
      </c>
      <c r="H386" s="159">
        <v>7.2</v>
      </c>
      <c r="I386" s="160"/>
      <c r="L386" s="156"/>
      <c r="M386" s="161"/>
      <c r="T386" s="162"/>
      <c r="AT386" s="157" t="s">
        <v>221</v>
      </c>
      <c r="AU386" s="157" t="s">
        <v>83</v>
      </c>
      <c r="AV386" s="13" t="s">
        <v>83</v>
      </c>
      <c r="AW386" s="13" t="s">
        <v>34</v>
      </c>
      <c r="AX386" s="13" t="s">
        <v>74</v>
      </c>
      <c r="AY386" s="157" t="s">
        <v>210</v>
      </c>
    </row>
    <row r="387" spans="2:51" s="13" customFormat="1" ht="11.25">
      <c r="B387" s="156"/>
      <c r="D387" s="150" t="s">
        <v>221</v>
      </c>
      <c r="E387" s="157" t="s">
        <v>19</v>
      </c>
      <c r="F387" s="158" t="s">
        <v>2451</v>
      </c>
      <c r="H387" s="159">
        <v>5.9</v>
      </c>
      <c r="I387" s="160"/>
      <c r="L387" s="156"/>
      <c r="M387" s="161"/>
      <c r="T387" s="162"/>
      <c r="AT387" s="157" t="s">
        <v>221</v>
      </c>
      <c r="AU387" s="157" t="s">
        <v>83</v>
      </c>
      <c r="AV387" s="13" t="s">
        <v>83</v>
      </c>
      <c r="AW387" s="13" t="s">
        <v>34</v>
      </c>
      <c r="AX387" s="13" t="s">
        <v>74</v>
      </c>
      <c r="AY387" s="157" t="s">
        <v>210</v>
      </c>
    </row>
    <row r="388" spans="2:51" s="13" customFormat="1" ht="11.25">
      <c r="B388" s="156"/>
      <c r="D388" s="150" t="s">
        <v>221</v>
      </c>
      <c r="E388" s="157" t="s">
        <v>19</v>
      </c>
      <c r="F388" s="158" t="s">
        <v>2452</v>
      </c>
      <c r="H388" s="159">
        <v>3.07</v>
      </c>
      <c r="I388" s="160"/>
      <c r="L388" s="156"/>
      <c r="M388" s="161"/>
      <c r="T388" s="162"/>
      <c r="AT388" s="157" t="s">
        <v>221</v>
      </c>
      <c r="AU388" s="157" t="s">
        <v>83</v>
      </c>
      <c r="AV388" s="13" t="s">
        <v>83</v>
      </c>
      <c r="AW388" s="13" t="s">
        <v>34</v>
      </c>
      <c r="AX388" s="13" t="s">
        <v>74</v>
      </c>
      <c r="AY388" s="157" t="s">
        <v>210</v>
      </c>
    </row>
    <row r="389" spans="2:51" s="15" customFormat="1" ht="11.25">
      <c r="B389" s="170"/>
      <c r="D389" s="150" t="s">
        <v>221</v>
      </c>
      <c r="E389" s="171" t="s">
        <v>19</v>
      </c>
      <c r="F389" s="172" t="s">
        <v>236</v>
      </c>
      <c r="H389" s="173">
        <v>274.4</v>
      </c>
      <c r="I389" s="174"/>
      <c r="L389" s="170"/>
      <c r="M389" s="175"/>
      <c r="T389" s="176"/>
      <c r="AT389" s="171" t="s">
        <v>221</v>
      </c>
      <c r="AU389" s="171" t="s">
        <v>83</v>
      </c>
      <c r="AV389" s="15" t="s">
        <v>217</v>
      </c>
      <c r="AW389" s="15" t="s">
        <v>34</v>
      </c>
      <c r="AX389" s="15" t="s">
        <v>81</v>
      </c>
      <c r="AY389" s="171" t="s">
        <v>210</v>
      </c>
    </row>
    <row r="390" spans="2:65" s="1" customFormat="1" ht="16.5" customHeight="1">
      <c r="B390" s="33"/>
      <c r="C390" s="132" t="s">
        <v>399</v>
      </c>
      <c r="D390" s="132" t="s">
        <v>212</v>
      </c>
      <c r="E390" s="133" t="s">
        <v>2453</v>
      </c>
      <c r="F390" s="134" t="s">
        <v>2454</v>
      </c>
      <c r="G390" s="135" t="s">
        <v>270</v>
      </c>
      <c r="H390" s="136">
        <v>0.503</v>
      </c>
      <c r="I390" s="137"/>
      <c r="J390" s="138">
        <f>ROUND(I390*H390,2)</f>
        <v>0</v>
      </c>
      <c r="K390" s="134" t="s">
        <v>216</v>
      </c>
      <c r="L390" s="33"/>
      <c r="M390" s="139" t="s">
        <v>19</v>
      </c>
      <c r="N390" s="140" t="s">
        <v>45</v>
      </c>
      <c r="P390" s="141">
        <f>O390*H390</f>
        <v>0</v>
      </c>
      <c r="Q390" s="141">
        <v>0.11</v>
      </c>
      <c r="R390" s="141">
        <f>Q390*H390</f>
        <v>0.05533</v>
      </c>
      <c r="S390" s="141">
        <v>0</v>
      </c>
      <c r="T390" s="142">
        <f>S390*H390</f>
        <v>0</v>
      </c>
      <c r="AR390" s="143" t="s">
        <v>217</v>
      </c>
      <c r="AT390" s="143" t="s">
        <v>212</v>
      </c>
      <c r="AU390" s="143" t="s">
        <v>83</v>
      </c>
      <c r="AY390" s="18" t="s">
        <v>210</v>
      </c>
      <c r="BE390" s="144">
        <f>IF(N390="základní",J390,0)</f>
        <v>0</v>
      </c>
      <c r="BF390" s="144">
        <f>IF(N390="snížená",J390,0)</f>
        <v>0</v>
      </c>
      <c r="BG390" s="144">
        <f>IF(N390="zákl. přenesená",J390,0)</f>
        <v>0</v>
      </c>
      <c r="BH390" s="144">
        <f>IF(N390="sníž. přenesená",J390,0)</f>
        <v>0</v>
      </c>
      <c r="BI390" s="144">
        <f>IF(N390="nulová",J390,0)</f>
        <v>0</v>
      </c>
      <c r="BJ390" s="18" t="s">
        <v>81</v>
      </c>
      <c r="BK390" s="144">
        <f>ROUND(I390*H390,2)</f>
        <v>0</v>
      </c>
      <c r="BL390" s="18" t="s">
        <v>217</v>
      </c>
      <c r="BM390" s="143" t="s">
        <v>2455</v>
      </c>
    </row>
    <row r="391" spans="2:47" s="1" customFormat="1" ht="11.25">
      <c r="B391" s="33"/>
      <c r="D391" s="145" t="s">
        <v>219</v>
      </c>
      <c r="F391" s="146" t="s">
        <v>2456</v>
      </c>
      <c r="I391" s="147"/>
      <c r="L391" s="33"/>
      <c r="M391" s="148"/>
      <c r="T391" s="54"/>
      <c r="AT391" s="18" t="s">
        <v>219</v>
      </c>
      <c r="AU391" s="18" t="s">
        <v>83</v>
      </c>
    </row>
    <row r="392" spans="2:51" s="12" customFormat="1" ht="11.25">
      <c r="B392" s="149"/>
      <c r="D392" s="150" t="s">
        <v>221</v>
      </c>
      <c r="E392" s="151" t="s">
        <v>19</v>
      </c>
      <c r="F392" s="152" t="s">
        <v>2391</v>
      </c>
      <c r="H392" s="151" t="s">
        <v>19</v>
      </c>
      <c r="I392" s="153"/>
      <c r="L392" s="149"/>
      <c r="M392" s="154"/>
      <c r="T392" s="155"/>
      <c r="AT392" s="151" t="s">
        <v>221</v>
      </c>
      <c r="AU392" s="151" t="s">
        <v>83</v>
      </c>
      <c r="AV392" s="12" t="s">
        <v>81</v>
      </c>
      <c r="AW392" s="12" t="s">
        <v>34</v>
      </c>
      <c r="AX392" s="12" t="s">
        <v>74</v>
      </c>
      <c r="AY392" s="151" t="s">
        <v>210</v>
      </c>
    </row>
    <row r="393" spans="2:51" s="12" customFormat="1" ht="11.25">
      <c r="B393" s="149"/>
      <c r="D393" s="150" t="s">
        <v>221</v>
      </c>
      <c r="E393" s="151" t="s">
        <v>19</v>
      </c>
      <c r="F393" s="152" t="s">
        <v>2457</v>
      </c>
      <c r="H393" s="151" t="s">
        <v>19</v>
      </c>
      <c r="I393" s="153"/>
      <c r="L393" s="149"/>
      <c r="M393" s="154"/>
      <c r="T393" s="155"/>
      <c r="AT393" s="151" t="s">
        <v>221</v>
      </c>
      <c r="AU393" s="151" t="s">
        <v>83</v>
      </c>
      <c r="AV393" s="12" t="s">
        <v>81</v>
      </c>
      <c r="AW393" s="12" t="s">
        <v>34</v>
      </c>
      <c r="AX393" s="12" t="s">
        <v>74</v>
      </c>
      <c r="AY393" s="151" t="s">
        <v>210</v>
      </c>
    </row>
    <row r="394" spans="2:51" s="13" customFormat="1" ht="11.25">
      <c r="B394" s="156"/>
      <c r="D394" s="150" t="s">
        <v>221</v>
      </c>
      <c r="E394" s="157" t="s">
        <v>19</v>
      </c>
      <c r="F394" s="158" t="s">
        <v>2458</v>
      </c>
      <c r="H394" s="159">
        <v>0.503</v>
      </c>
      <c r="I394" s="160"/>
      <c r="L394" s="156"/>
      <c r="M394" s="161"/>
      <c r="T394" s="162"/>
      <c r="AT394" s="157" t="s">
        <v>221</v>
      </c>
      <c r="AU394" s="157" t="s">
        <v>83</v>
      </c>
      <c r="AV394" s="13" t="s">
        <v>83</v>
      </c>
      <c r="AW394" s="13" t="s">
        <v>34</v>
      </c>
      <c r="AX394" s="13" t="s">
        <v>81</v>
      </c>
      <c r="AY394" s="157" t="s">
        <v>210</v>
      </c>
    </row>
    <row r="395" spans="2:65" s="1" customFormat="1" ht="16.5" customHeight="1">
      <c r="B395" s="33"/>
      <c r="C395" s="132" t="s">
        <v>406</v>
      </c>
      <c r="D395" s="132" t="s">
        <v>212</v>
      </c>
      <c r="E395" s="133" t="s">
        <v>2459</v>
      </c>
      <c r="F395" s="134" t="s">
        <v>2460</v>
      </c>
      <c r="G395" s="135" t="s">
        <v>270</v>
      </c>
      <c r="H395" s="136">
        <v>0.503</v>
      </c>
      <c r="I395" s="137"/>
      <c r="J395" s="138">
        <f>ROUND(I395*H395,2)</f>
        <v>0</v>
      </c>
      <c r="K395" s="134" t="s">
        <v>296</v>
      </c>
      <c r="L395" s="33"/>
      <c r="M395" s="139" t="s">
        <v>19</v>
      </c>
      <c r="N395" s="140" t="s">
        <v>45</v>
      </c>
      <c r="P395" s="141">
        <f>O395*H395</f>
        <v>0</v>
      </c>
      <c r="Q395" s="141">
        <v>0</v>
      </c>
      <c r="R395" s="141">
        <f>Q395*H395</f>
        <v>0</v>
      </c>
      <c r="S395" s="141">
        <v>0</v>
      </c>
      <c r="T395" s="142">
        <f>S395*H395</f>
        <v>0</v>
      </c>
      <c r="AR395" s="143" t="s">
        <v>217</v>
      </c>
      <c r="AT395" s="143" t="s">
        <v>212</v>
      </c>
      <c r="AU395" s="143" t="s">
        <v>83</v>
      </c>
      <c r="AY395" s="18" t="s">
        <v>210</v>
      </c>
      <c r="BE395" s="144">
        <f>IF(N395="základní",J395,0)</f>
        <v>0</v>
      </c>
      <c r="BF395" s="144">
        <f>IF(N395="snížená",J395,0)</f>
        <v>0</v>
      </c>
      <c r="BG395" s="144">
        <f>IF(N395="zákl. přenesená",J395,0)</f>
        <v>0</v>
      </c>
      <c r="BH395" s="144">
        <f>IF(N395="sníž. přenesená",J395,0)</f>
        <v>0</v>
      </c>
      <c r="BI395" s="144">
        <f>IF(N395="nulová",J395,0)</f>
        <v>0</v>
      </c>
      <c r="BJ395" s="18" t="s">
        <v>81</v>
      </c>
      <c r="BK395" s="144">
        <f>ROUND(I395*H395,2)</f>
        <v>0</v>
      </c>
      <c r="BL395" s="18" t="s">
        <v>217</v>
      </c>
      <c r="BM395" s="143" t="s">
        <v>2461</v>
      </c>
    </row>
    <row r="396" spans="2:51" s="12" customFormat="1" ht="11.25">
      <c r="B396" s="149"/>
      <c r="D396" s="150" t="s">
        <v>221</v>
      </c>
      <c r="E396" s="151" t="s">
        <v>19</v>
      </c>
      <c r="F396" s="152" t="s">
        <v>2391</v>
      </c>
      <c r="H396" s="151" t="s">
        <v>19</v>
      </c>
      <c r="I396" s="153"/>
      <c r="L396" s="149"/>
      <c r="M396" s="154"/>
      <c r="T396" s="155"/>
      <c r="AT396" s="151" t="s">
        <v>221</v>
      </c>
      <c r="AU396" s="151" t="s">
        <v>83</v>
      </c>
      <c r="AV396" s="12" t="s">
        <v>81</v>
      </c>
      <c r="AW396" s="12" t="s">
        <v>34</v>
      </c>
      <c r="AX396" s="12" t="s">
        <v>74</v>
      </c>
      <c r="AY396" s="151" t="s">
        <v>210</v>
      </c>
    </row>
    <row r="397" spans="2:51" s="12" customFormat="1" ht="11.25">
      <c r="B397" s="149"/>
      <c r="D397" s="150" t="s">
        <v>221</v>
      </c>
      <c r="E397" s="151" t="s">
        <v>19</v>
      </c>
      <c r="F397" s="152" t="s">
        <v>2457</v>
      </c>
      <c r="H397" s="151" t="s">
        <v>19</v>
      </c>
      <c r="I397" s="153"/>
      <c r="L397" s="149"/>
      <c r="M397" s="154"/>
      <c r="T397" s="155"/>
      <c r="AT397" s="151" t="s">
        <v>221</v>
      </c>
      <c r="AU397" s="151" t="s">
        <v>83</v>
      </c>
      <c r="AV397" s="12" t="s">
        <v>81</v>
      </c>
      <c r="AW397" s="12" t="s">
        <v>34</v>
      </c>
      <c r="AX397" s="12" t="s">
        <v>74</v>
      </c>
      <c r="AY397" s="151" t="s">
        <v>210</v>
      </c>
    </row>
    <row r="398" spans="2:51" s="13" customFormat="1" ht="11.25">
      <c r="B398" s="156"/>
      <c r="D398" s="150" t="s">
        <v>221</v>
      </c>
      <c r="E398" s="157" t="s">
        <v>19</v>
      </c>
      <c r="F398" s="158" t="s">
        <v>2458</v>
      </c>
      <c r="H398" s="159">
        <v>0.503</v>
      </c>
      <c r="I398" s="160"/>
      <c r="L398" s="156"/>
      <c r="M398" s="161"/>
      <c r="T398" s="162"/>
      <c r="AT398" s="157" t="s">
        <v>221</v>
      </c>
      <c r="AU398" s="157" t="s">
        <v>83</v>
      </c>
      <c r="AV398" s="13" t="s">
        <v>83</v>
      </c>
      <c r="AW398" s="13" t="s">
        <v>34</v>
      </c>
      <c r="AX398" s="13" t="s">
        <v>81</v>
      </c>
      <c r="AY398" s="157" t="s">
        <v>210</v>
      </c>
    </row>
    <row r="399" spans="2:65" s="1" customFormat="1" ht="16.5" customHeight="1">
      <c r="B399" s="33"/>
      <c r="C399" s="132" t="s">
        <v>7</v>
      </c>
      <c r="D399" s="132" t="s">
        <v>212</v>
      </c>
      <c r="E399" s="133" t="s">
        <v>2462</v>
      </c>
      <c r="F399" s="134" t="s">
        <v>2463</v>
      </c>
      <c r="G399" s="135" t="s">
        <v>270</v>
      </c>
      <c r="H399" s="136">
        <v>0.503</v>
      </c>
      <c r="I399" s="137"/>
      <c r="J399" s="138">
        <f>ROUND(I399*H399,2)</f>
        <v>0</v>
      </c>
      <c r="K399" s="134" t="s">
        <v>296</v>
      </c>
      <c r="L399" s="33"/>
      <c r="M399" s="139" t="s">
        <v>19</v>
      </c>
      <c r="N399" s="140" t="s">
        <v>45</v>
      </c>
      <c r="P399" s="141">
        <f>O399*H399</f>
        <v>0</v>
      </c>
      <c r="Q399" s="141">
        <v>0</v>
      </c>
      <c r="R399" s="141">
        <f>Q399*H399</f>
        <v>0</v>
      </c>
      <c r="S399" s="141">
        <v>0</v>
      </c>
      <c r="T399" s="142">
        <f>S399*H399</f>
        <v>0</v>
      </c>
      <c r="AR399" s="143" t="s">
        <v>217</v>
      </c>
      <c r="AT399" s="143" t="s">
        <v>212</v>
      </c>
      <c r="AU399" s="143" t="s">
        <v>83</v>
      </c>
      <c r="AY399" s="18" t="s">
        <v>210</v>
      </c>
      <c r="BE399" s="144">
        <f>IF(N399="základní",J399,0)</f>
        <v>0</v>
      </c>
      <c r="BF399" s="144">
        <f>IF(N399="snížená",J399,0)</f>
        <v>0</v>
      </c>
      <c r="BG399" s="144">
        <f>IF(N399="zákl. přenesená",J399,0)</f>
        <v>0</v>
      </c>
      <c r="BH399" s="144">
        <f>IF(N399="sníž. přenesená",J399,0)</f>
        <v>0</v>
      </c>
      <c r="BI399" s="144">
        <f>IF(N399="nulová",J399,0)</f>
        <v>0</v>
      </c>
      <c r="BJ399" s="18" t="s">
        <v>81</v>
      </c>
      <c r="BK399" s="144">
        <f>ROUND(I399*H399,2)</f>
        <v>0</v>
      </c>
      <c r="BL399" s="18" t="s">
        <v>217</v>
      </c>
      <c r="BM399" s="143" t="s">
        <v>2464</v>
      </c>
    </row>
    <row r="400" spans="2:51" s="12" customFormat="1" ht="11.25">
      <c r="B400" s="149"/>
      <c r="D400" s="150" t="s">
        <v>221</v>
      </c>
      <c r="E400" s="151" t="s">
        <v>19</v>
      </c>
      <c r="F400" s="152" t="s">
        <v>2391</v>
      </c>
      <c r="H400" s="151" t="s">
        <v>19</v>
      </c>
      <c r="I400" s="153"/>
      <c r="L400" s="149"/>
      <c r="M400" s="154"/>
      <c r="T400" s="155"/>
      <c r="AT400" s="151" t="s">
        <v>221</v>
      </c>
      <c r="AU400" s="151" t="s">
        <v>83</v>
      </c>
      <c r="AV400" s="12" t="s">
        <v>81</v>
      </c>
      <c r="AW400" s="12" t="s">
        <v>34</v>
      </c>
      <c r="AX400" s="12" t="s">
        <v>74</v>
      </c>
      <c r="AY400" s="151" t="s">
        <v>210</v>
      </c>
    </row>
    <row r="401" spans="2:51" s="12" customFormat="1" ht="11.25">
      <c r="B401" s="149"/>
      <c r="D401" s="150" t="s">
        <v>221</v>
      </c>
      <c r="E401" s="151" t="s">
        <v>19</v>
      </c>
      <c r="F401" s="152" t="s">
        <v>2457</v>
      </c>
      <c r="H401" s="151" t="s">
        <v>19</v>
      </c>
      <c r="I401" s="153"/>
      <c r="L401" s="149"/>
      <c r="M401" s="154"/>
      <c r="T401" s="155"/>
      <c r="AT401" s="151" t="s">
        <v>221</v>
      </c>
      <c r="AU401" s="151" t="s">
        <v>83</v>
      </c>
      <c r="AV401" s="12" t="s">
        <v>81</v>
      </c>
      <c r="AW401" s="12" t="s">
        <v>34</v>
      </c>
      <c r="AX401" s="12" t="s">
        <v>74</v>
      </c>
      <c r="AY401" s="151" t="s">
        <v>210</v>
      </c>
    </row>
    <row r="402" spans="2:51" s="13" customFormat="1" ht="11.25">
      <c r="B402" s="156"/>
      <c r="D402" s="150" t="s">
        <v>221</v>
      </c>
      <c r="E402" s="157" t="s">
        <v>19</v>
      </c>
      <c r="F402" s="158" t="s">
        <v>2458</v>
      </c>
      <c r="H402" s="159">
        <v>0.503</v>
      </c>
      <c r="I402" s="160"/>
      <c r="L402" s="156"/>
      <c r="M402" s="161"/>
      <c r="T402" s="162"/>
      <c r="AT402" s="157" t="s">
        <v>221</v>
      </c>
      <c r="AU402" s="157" t="s">
        <v>83</v>
      </c>
      <c r="AV402" s="13" t="s">
        <v>83</v>
      </c>
      <c r="AW402" s="13" t="s">
        <v>34</v>
      </c>
      <c r="AX402" s="13" t="s">
        <v>81</v>
      </c>
      <c r="AY402" s="157" t="s">
        <v>210</v>
      </c>
    </row>
    <row r="403" spans="2:65" s="1" customFormat="1" ht="16.5" customHeight="1">
      <c r="B403" s="33"/>
      <c r="C403" s="132" t="s">
        <v>423</v>
      </c>
      <c r="D403" s="132" t="s">
        <v>212</v>
      </c>
      <c r="E403" s="133" t="s">
        <v>2465</v>
      </c>
      <c r="F403" s="134" t="s">
        <v>2466</v>
      </c>
      <c r="G403" s="135" t="s">
        <v>270</v>
      </c>
      <c r="H403" s="136">
        <v>17.97</v>
      </c>
      <c r="I403" s="137"/>
      <c r="J403" s="138">
        <f>ROUND(I403*H403,2)</f>
        <v>0</v>
      </c>
      <c r="K403" s="134" t="s">
        <v>296</v>
      </c>
      <c r="L403" s="33"/>
      <c r="M403" s="139" t="s">
        <v>19</v>
      </c>
      <c r="N403" s="140" t="s">
        <v>45</v>
      </c>
      <c r="P403" s="141">
        <f>O403*H403</f>
        <v>0</v>
      </c>
      <c r="Q403" s="141">
        <v>0</v>
      </c>
      <c r="R403" s="141">
        <f>Q403*H403</f>
        <v>0</v>
      </c>
      <c r="S403" s="141">
        <v>0</v>
      </c>
      <c r="T403" s="142">
        <f>S403*H403</f>
        <v>0</v>
      </c>
      <c r="AR403" s="143" t="s">
        <v>217</v>
      </c>
      <c r="AT403" s="143" t="s">
        <v>212</v>
      </c>
      <c r="AU403" s="143" t="s">
        <v>83</v>
      </c>
      <c r="AY403" s="18" t="s">
        <v>210</v>
      </c>
      <c r="BE403" s="144">
        <f>IF(N403="základní",J403,0)</f>
        <v>0</v>
      </c>
      <c r="BF403" s="144">
        <f>IF(N403="snížená",J403,0)</f>
        <v>0</v>
      </c>
      <c r="BG403" s="144">
        <f>IF(N403="zákl. přenesená",J403,0)</f>
        <v>0</v>
      </c>
      <c r="BH403" s="144">
        <f>IF(N403="sníž. přenesená",J403,0)</f>
        <v>0</v>
      </c>
      <c r="BI403" s="144">
        <f>IF(N403="nulová",J403,0)</f>
        <v>0</v>
      </c>
      <c r="BJ403" s="18" t="s">
        <v>81</v>
      </c>
      <c r="BK403" s="144">
        <f>ROUND(I403*H403,2)</f>
        <v>0</v>
      </c>
      <c r="BL403" s="18" t="s">
        <v>217</v>
      </c>
      <c r="BM403" s="143" t="s">
        <v>2467</v>
      </c>
    </row>
    <row r="404" spans="2:51" s="12" customFormat="1" ht="11.25">
      <c r="B404" s="149"/>
      <c r="D404" s="150" t="s">
        <v>221</v>
      </c>
      <c r="E404" s="151" t="s">
        <v>19</v>
      </c>
      <c r="F404" s="152" t="s">
        <v>2391</v>
      </c>
      <c r="H404" s="151" t="s">
        <v>19</v>
      </c>
      <c r="I404" s="153"/>
      <c r="L404" s="149"/>
      <c r="M404" s="154"/>
      <c r="T404" s="155"/>
      <c r="AT404" s="151" t="s">
        <v>221</v>
      </c>
      <c r="AU404" s="151" t="s">
        <v>83</v>
      </c>
      <c r="AV404" s="12" t="s">
        <v>81</v>
      </c>
      <c r="AW404" s="12" t="s">
        <v>34</v>
      </c>
      <c r="AX404" s="12" t="s">
        <v>74</v>
      </c>
      <c r="AY404" s="151" t="s">
        <v>210</v>
      </c>
    </row>
    <row r="405" spans="2:51" s="12" customFormat="1" ht="11.25">
      <c r="B405" s="149"/>
      <c r="D405" s="150" t="s">
        <v>221</v>
      </c>
      <c r="E405" s="151" t="s">
        <v>19</v>
      </c>
      <c r="F405" s="152" t="s">
        <v>2392</v>
      </c>
      <c r="H405" s="151" t="s">
        <v>19</v>
      </c>
      <c r="I405" s="153"/>
      <c r="L405" s="149"/>
      <c r="M405" s="154"/>
      <c r="T405" s="155"/>
      <c r="AT405" s="151" t="s">
        <v>221</v>
      </c>
      <c r="AU405" s="151" t="s">
        <v>83</v>
      </c>
      <c r="AV405" s="12" t="s">
        <v>81</v>
      </c>
      <c r="AW405" s="12" t="s">
        <v>34</v>
      </c>
      <c r="AX405" s="12" t="s">
        <v>74</v>
      </c>
      <c r="AY405" s="151" t="s">
        <v>210</v>
      </c>
    </row>
    <row r="406" spans="2:51" s="13" customFormat="1" ht="11.25">
      <c r="B406" s="156"/>
      <c r="D406" s="150" t="s">
        <v>221</v>
      </c>
      <c r="E406" s="157" t="s">
        <v>19</v>
      </c>
      <c r="F406" s="158" t="s">
        <v>2468</v>
      </c>
      <c r="H406" s="159">
        <v>0.503</v>
      </c>
      <c r="I406" s="160"/>
      <c r="L406" s="156"/>
      <c r="M406" s="161"/>
      <c r="T406" s="162"/>
      <c r="AT406" s="157" t="s">
        <v>221</v>
      </c>
      <c r="AU406" s="157" t="s">
        <v>83</v>
      </c>
      <c r="AV406" s="13" t="s">
        <v>83</v>
      </c>
      <c r="AW406" s="13" t="s">
        <v>34</v>
      </c>
      <c r="AX406" s="13" t="s">
        <v>74</v>
      </c>
      <c r="AY406" s="157" t="s">
        <v>210</v>
      </c>
    </row>
    <row r="407" spans="2:51" s="13" customFormat="1" ht="11.25">
      <c r="B407" s="156"/>
      <c r="D407" s="150" t="s">
        <v>221</v>
      </c>
      <c r="E407" s="157" t="s">
        <v>19</v>
      </c>
      <c r="F407" s="158" t="s">
        <v>2469</v>
      </c>
      <c r="H407" s="159">
        <v>17.467</v>
      </c>
      <c r="I407" s="160"/>
      <c r="L407" s="156"/>
      <c r="M407" s="161"/>
      <c r="T407" s="162"/>
      <c r="AT407" s="157" t="s">
        <v>221</v>
      </c>
      <c r="AU407" s="157" t="s">
        <v>83</v>
      </c>
      <c r="AV407" s="13" t="s">
        <v>83</v>
      </c>
      <c r="AW407" s="13" t="s">
        <v>34</v>
      </c>
      <c r="AX407" s="13" t="s">
        <v>74</v>
      </c>
      <c r="AY407" s="157" t="s">
        <v>210</v>
      </c>
    </row>
    <row r="408" spans="2:51" s="14" customFormat="1" ht="11.25">
      <c r="B408" s="163"/>
      <c r="D408" s="150" t="s">
        <v>221</v>
      </c>
      <c r="E408" s="164" t="s">
        <v>19</v>
      </c>
      <c r="F408" s="165" t="s">
        <v>234</v>
      </c>
      <c r="H408" s="166">
        <v>17.97</v>
      </c>
      <c r="I408" s="167"/>
      <c r="L408" s="163"/>
      <c r="M408" s="168"/>
      <c r="T408" s="169"/>
      <c r="AT408" s="164" t="s">
        <v>221</v>
      </c>
      <c r="AU408" s="164" t="s">
        <v>83</v>
      </c>
      <c r="AV408" s="14" t="s">
        <v>91</v>
      </c>
      <c r="AW408" s="14" t="s">
        <v>34</v>
      </c>
      <c r="AX408" s="14" t="s">
        <v>81</v>
      </c>
      <c r="AY408" s="164" t="s">
        <v>210</v>
      </c>
    </row>
    <row r="409" spans="2:65" s="1" customFormat="1" ht="16.5" customHeight="1">
      <c r="B409" s="33"/>
      <c r="C409" s="132" t="s">
        <v>428</v>
      </c>
      <c r="D409" s="132" t="s">
        <v>212</v>
      </c>
      <c r="E409" s="133" t="s">
        <v>2470</v>
      </c>
      <c r="F409" s="134" t="s">
        <v>2471</v>
      </c>
      <c r="G409" s="135" t="s">
        <v>270</v>
      </c>
      <c r="H409" s="136">
        <v>540.953</v>
      </c>
      <c r="I409" s="137"/>
      <c r="J409" s="138">
        <f>ROUND(I409*H409,2)</f>
        <v>0</v>
      </c>
      <c r="K409" s="134" t="s">
        <v>216</v>
      </c>
      <c r="L409" s="33"/>
      <c r="M409" s="139" t="s">
        <v>19</v>
      </c>
      <c r="N409" s="140" t="s">
        <v>45</v>
      </c>
      <c r="P409" s="141">
        <f>O409*H409</f>
        <v>0</v>
      </c>
      <c r="Q409" s="141">
        <v>0.00033</v>
      </c>
      <c r="R409" s="141">
        <f>Q409*H409</f>
        <v>0.17851449</v>
      </c>
      <c r="S409" s="141">
        <v>0</v>
      </c>
      <c r="T409" s="142">
        <f>S409*H409</f>
        <v>0</v>
      </c>
      <c r="AR409" s="143" t="s">
        <v>217</v>
      </c>
      <c r="AT409" s="143" t="s">
        <v>212</v>
      </c>
      <c r="AU409" s="143" t="s">
        <v>83</v>
      </c>
      <c r="AY409" s="18" t="s">
        <v>210</v>
      </c>
      <c r="BE409" s="144">
        <f>IF(N409="základní",J409,0)</f>
        <v>0</v>
      </c>
      <c r="BF409" s="144">
        <f>IF(N409="snížená",J409,0)</f>
        <v>0</v>
      </c>
      <c r="BG409" s="144">
        <f>IF(N409="zákl. přenesená",J409,0)</f>
        <v>0</v>
      </c>
      <c r="BH409" s="144">
        <f>IF(N409="sníž. přenesená",J409,0)</f>
        <v>0</v>
      </c>
      <c r="BI409" s="144">
        <f>IF(N409="nulová",J409,0)</f>
        <v>0</v>
      </c>
      <c r="BJ409" s="18" t="s">
        <v>81</v>
      </c>
      <c r="BK409" s="144">
        <f>ROUND(I409*H409,2)</f>
        <v>0</v>
      </c>
      <c r="BL409" s="18" t="s">
        <v>217</v>
      </c>
      <c r="BM409" s="143" t="s">
        <v>2472</v>
      </c>
    </row>
    <row r="410" spans="2:47" s="1" customFormat="1" ht="11.25">
      <c r="B410" s="33"/>
      <c r="D410" s="145" t="s">
        <v>219</v>
      </c>
      <c r="F410" s="146" t="s">
        <v>2473</v>
      </c>
      <c r="I410" s="147"/>
      <c r="L410" s="33"/>
      <c r="M410" s="148"/>
      <c r="T410" s="54"/>
      <c r="AT410" s="18" t="s">
        <v>219</v>
      </c>
      <c r="AU410" s="18" t="s">
        <v>83</v>
      </c>
    </row>
    <row r="411" spans="2:51" s="12" customFormat="1" ht="11.25">
      <c r="B411" s="149"/>
      <c r="D411" s="150" t="s">
        <v>221</v>
      </c>
      <c r="E411" s="151" t="s">
        <v>19</v>
      </c>
      <c r="F411" s="152" t="s">
        <v>2474</v>
      </c>
      <c r="H411" s="151" t="s">
        <v>19</v>
      </c>
      <c r="I411" s="153"/>
      <c r="L411" s="149"/>
      <c r="M411" s="154"/>
      <c r="T411" s="155"/>
      <c r="AT411" s="151" t="s">
        <v>221</v>
      </c>
      <c r="AU411" s="151" t="s">
        <v>83</v>
      </c>
      <c r="AV411" s="12" t="s">
        <v>81</v>
      </c>
      <c r="AW411" s="12" t="s">
        <v>34</v>
      </c>
      <c r="AX411" s="12" t="s">
        <v>74</v>
      </c>
      <c r="AY411" s="151" t="s">
        <v>210</v>
      </c>
    </row>
    <row r="412" spans="2:51" s="13" customFormat="1" ht="11.25">
      <c r="B412" s="156"/>
      <c r="D412" s="150" t="s">
        <v>221</v>
      </c>
      <c r="E412" s="157" t="s">
        <v>19</v>
      </c>
      <c r="F412" s="158" t="s">
        <v>2445</v>
      </c>
      <c r="H412" s="159">
        <v>15.53</v>
      </c>
      <c r="I412" s="160"/>
      <c r="L412" s="156"/>
      <c r="M412" s="161"/>
      <c r="T412" s="162"/>
      <c r="AT412" s="157" t="s">
        <v>221</v>
      </c>
      <c r="AU412" s="157" t="s">
        <v>83</v>
      </c>
      <c r="AV412" s="13" t="s">
        <v>83</v>
      </c>
      <c r="AW412" s="13" t="s">
        <v>34</v>
      </c>
      <c r="AX412" s="13" t="s">
        <v>74</v>
      </c>
      <c r="AY412" s="157" t="s">
        <v>210</v>
      </c>
    </row>
    <row r="413" spans="2:51" s="13" customFormat="1" ht="11.25">
      <c r="B413" s="156"/>
      <c r="D413" s="150" t="s">
        <v>221</v>
      </c>
      <c r="E413" s="157" t="s">
        <v>19</v>
      </c>
      <c r="F413" s="158" t="s">
        <v>2475</v>
      </c>
      <c r="H413" s="159">
        <v>62.98</v>
      </c>
      <c r="I413" s="160"/>
      <c r="L413" s="156"/>
      <c r="M413" s="161"/>
      <c r="T413" s="162"/>
      <c r="AT413" s="157" t="s">
        <v>221</v>
      </c>
      <c r="AU413" s="157" t="s">
        <v>83</v>
      </c>
      <c r="AV413" s="13" t="s">
        <v>83</v>
      </c>
      <c r="AW413" s="13" t="s">
        <v>34</v>
      </c>
      <c r="AX413" s="13" t="s">
        <v>74</v>
      </c>
      <c r="AY413" s="157" t="s">
        <v>210</v>
      </c>
    </row>
    <row r="414" spans="2:51" s="13" customFormat="1" ht="11.25">
      <c r="B414" s="156"/>
      <c r="D414" s="150" t="s">
        <v>221</v>
      </c>
      <c r="E414" s="157" t="s">
        <v>19</v>
      </c>
      <c r="F414" s="158" t="s">
        <v>2476</v>
      </c>
      <c r="H414" s="159">
        <v>32.086</v>
      </c>
      <c r="I414" s="160"/>
      <c r="L414" s="156"/>
      <c r="M414" s="161"/>
      <c r="T414" s="162"/>
      <c r="AT414" s="157" t="s">
        <v>221</v>
      </c>
      <c r="AU414" s="157" t="s">
        <v>83</v>
      </c>
      <c r="AV414" s="13" t="s">
        <v>83</v>
      </c>
      <c r="AW414" s="13" t="s">
        <v>34</v>
      </c>
      <c r="AX414" s="13" t="s">
        <v>74</v>
      </c>
      <c r="AY414" s="157" t="s">
        <v>210</v>
      </c>
    </row>
    <row r="415" spans="2:51" s="13" customFormat="1" ht="11.25">
      <c r="B415" s="156"/>
      <c r="D415" s="150" t="s">
        <v>221</v>
      </c>
      <c r="E415" s="157" t="s">
        <v>19</v>
      </c>
      <c r="F415" s="158" t="s">
        <v>2477</v>
      </c>
      <c r="H415" s="159">
        <v>11.077</v>
      </c>
      <c r="I415" s="160"/>
      <c r="L415" s="156"/>
      <c r="M415" s="161"/>
      <c r="T415" s="162"/>
      <c r="AT415" s="157" t="s">
        <v>221</v>
      </c>
      <c r="AU415" s="157" t="s">
        <v>83</v>
      </c>
      <c r="AV415" s="13" t="s">
        <v>83</v>
      </c>
      <c r="AW415" s="13" t="s">
        <v>34</v>
      </c>
      <c r="AX415" s="13" t="s">
        <v>74</v>
      </c>
      <c r="AY415" s="157" t="s">
        <v>210</v>
      </c>
    </row>
    <row r="416" spans="2:51" s="13" customFormat="1" ht="11.25">
      <c r="B416" s="156"/>
      <c r="D416" s="150" t="s">
        <v>221</v>
      </c>
      <c r="E416" s="157" t="s">
        <v>19</v>
      </c>
      <c r="F416" s="158" t="s">
        <v>2446</v>
      </c>
      <c r="H416" s="159">
        <v>17.74</v>
      </c>
      <c r="I416" s="160"/>
      <c r="L416" s="156"/>
      <c r="M416" s="161"/>
      <c r="T416" s="162"/>
      <c r="AT416" s="157" t="s">
        <v>221</v>
      </c>
      <c r="AU416" s="157" t="s">
        <v>83</v>
      </c>
      <c r="AV416" s="13" t="s">
        <v>83</v>
      </c>
      <c r="AW416" s="13" t="s">
        <v>34</v>
      </c>
      <c r="AX416" s="13" t="s">
        <v>74</v>
      </c>
      <c r="AY416" s="157" t="s">
        <v>210</v>
      </c>
    </row>
    <row r="417" spans="2:51" s="13" customFormat="1" ht="11.25">
      <c r="B417" s="156"/>
      <c r="D417" s="150" t="s">
        <v>221</v>
      </c>
      <c r="E417" s="157" t="s">
        <v>19</v>
      </c>
      <c r="F417" s="158" t="s">
        <v>2478</v>
      </c>
      <c r="H417" s="159">
        <v>40.72</v>
      </c>
      <c r="I417" s="160"/>
      <c r="L417" s="156"/>
      <c r="M417" s="161"/>
      <c r="T417" s="162"/>
      <c r="AT417" s="157" t="s">
        <v>221</v>
      </c>
      <c r="AU417" s="157" t="s">
        <v>83</v>
      </c>
      <c r="AV417" s="13" t="s">
        <v>83</v>
      </c>
      <c r="AW417" s="13" t="s">
        <v>34</v>
      </c>
      <c r="AX417" s="13" t="s">
        <v>74</v>
      </c>
      <c r="AY417" s="157" t="s">
        <v>210</v>
      </c>
    </row>
    <row r="418" spans="2:51" s="13" customFormat="1" ht="11.25">
      <c r="B418" s="156"/>
      <c r="D418" s="150" t="s">
        <v>221</v>
      </c>
      <c r="E418" s="157" t="s">
        <v>19</v>
      </c>
      <c r="F418" s="158" t="s">
        <v>2479</v>
      </c>
      <c r="H418" s="159">
        <v>37.72</v>
      </c>
      <c r="I418" s="160"/>
      <c r="L418" s="156"/>
      <c r="M418" s="161"/>
      <c r="T418" s="162"/>
      <c r="AT418" s="157" t="s">
        <v>221</v>
      </c>
      <c r="AU418" s="157" t="s">
        <v>83</v>
      </c>
      <c r="AV418" s="13" t="s">
        <v>83</v>
      </c>
      <c r="AW418" s="13" t="s">
        <v>34</v>
      </c>
      <c r="AX418" s="13" t="s">
        <v>74</v>
      </c>
      <c r="AY418" s="157" t="s">
        <v>210</v>
      </c>
    </row>
    <row r="419" spans="2:51" s="13" customFormat="1" ht="11.25">
      <c r="B419" s="156"/>
      <c r="D419" s="150" t="s">
        <v>221</v>
      </c>
      <c r="E419" s="157" t="s">
        <v>19</v>
      </c>
      <c r="F419" s="158" t="s">
        <v>2480</v>
      </c>
      <c r="H419" s="159">
        <v>61.02</v>
      </c>
      <c r="I419" s="160"/>
      <c r="L419" s="156"/>
      <c r="M419" s="161"/>
      <c r="T419" s="162"/>
      <c r="AT419" s="157" t="s">
        <v>221</v>
      </c>
      <c r="AU419" s="157" t="s">
        <v>83</v>
      </c>
      <c r="AV419" s="13" t="s">
        <v>83</v>
      </c>
      <c r="AW419" s="13" t="s">
        <v>34</v>
      </c>
      <c r="AX419" s="13" t="s">
        <v>74</v>
      </c>
      <c r="AY419" s="157" t="s">
        <v>210</v>
      </c>
    </row>
    <row r="420" spans="2:51" s="13" customFormat="1" ht="11.25">
      <c r="B420" s="156"/>
      <c r="D420" s="150" t="s">
        <v>221</v>
      </c>
      <c r="E420" s="157" t="s">
        <v>19</v>
      </c>
      <c r="F420" s="158" t="s">
        <v>2481</v>
      </c>
      <c r="H420" s="159">
        <v>28.28</v>
      </c>
      <c r="I420" s="160"/>
      <c r="L420" s="156"/>
      <c r="M420" s="161"/>
      <c r="T420" s="162"/>
      <c r="AT420" s="157" t="s">
        <v>221</v>
      </c>
      <c r="AU420" s="157" t="s">
        <v>83</v>
      </c>
      <c r="AV420" s="13" t="s">
        <v>83</v>
      </c>
      <c r="AW420" s="13" t="s">
        <v>34</v>
      </c>
      <c r="AX420" s="13" t="s">
        <v>74</v>
      </c>
      <c r="AY420" s="157" t="s">
        <v>210</v>
      </c>
    </row>
    <row r="421" spans="2:51" s="13" customFormat="1" ht="11.25">
      <c r="B421" s="156"/>
      <c r="D421" s="150" t="s">
        <v>221</v>
      </c>
      <c r="E421" s="157" t="s">
        <v>19</v>
      </c>
      <c r="F421" s="158" t="s">
        <v>2294</v>
      </c>
      <c r="H421" s="159">
        <v>3.54</v>
      </c>
      <c r="I421" s="160"/>
      <c r="L421" s="156"/>
      <c r="M421" s="161"/>
      <c r="T421" s="162"/>
      <c r="AT421" s="157" t="s">
        <v>221</v>
      </c>
      <c r="AU421" s="157" t="s">
        <v>83</v>
      </c>
      <c r="AV421" s="13" t="s">
        <v>83</v>
      </c>
      <c r="AW421" s="13" t="s">
        <v>34</v>
      </c>
      <c r="AX421" s="13" t="s">
        <v>74</v>
      </c>
      <c r="AY421" s="157" t="s">
        <v>210</v>
      </c>
    </row>
    <row r="422" spans="2:51" s="13" customFormat="1" ht="11.25">
      <c r="B422" s="156"/>
      <c r="D422" s="150" t="s">
        <v>221</v>
      </c>
      <c r="E422" s="157" t="s">
        <v>19</v>
      </c>
      <c r="F422" s="158" t="s">
        <v>2296</v>
      </c>
      <c r="H422" s="159">
        <v>3.48</v>
      </c>
      <c r="I422" s="160"/>
      <c r="L422" s="156"/>
      <c r="M422" s="161"/>
      <c r="T422" s="162"/>
      <c r="AT422" s="157" t="s">
        <v>221</v>
      </c>
      <c r="AU422" s="157" t="s">
        <v>83</v>
      </c>
      <c r="AV422" s="13" t="s">
        <v>83</v>
      </c>
      <c r="AW422" s="13" t="s">
        <v>34</v>
      </c>
      <c r="AX422" s="13" t="s">
        <v>74</v>
      </c>
      <c r="AY422" s="157" t="s">
        <v>210</v>
      </c>
    </row>
    <row r="423" spans="2:51" s="13" customFormat="1" ht="11.25">
      <c r="B423" s="156"/>
      <c r="D423" s="150" t="s">
        <v>221</v>
      </c>
      <c r="E423" s="157" t="s">
        <v>19</v>
      </c>
      <c r="F423" s="158" t="s">
        <v>2297</v>
      </c>
      <c r="H423" s="159">
        <v>4.35</v>
      </c>
      <c r="I423" s="160"/>
      <c r="L423" s="156"/>
      <c r="M423" s="161"/>
      <c r="T423" s="162"/>
      <c r="AT423" s="157" t="s">
        <v>221</v>
      </c>
      <c r="AU423" s="157" t="s">
        <v>83</v>
      </c>
      <c r="AV423" s="13" t="s">
        <v>83</v>
      </c>
      <c r="AW423" s="13" t="s">
        <v>34</v>
      </c>
      <c r="AX423" s="13" t="s">
        <v>74</v>
      </c>
      <c r="AY423" s="157" t="s">
        <v>210</v>
      </c>
    </row>
    <row r="424" spans="2:51" s="13" customFormat="1" ht="11.25">
      <c r="B424" s="156"/>
      <c r="D424" s="150" t="s">
        <v>221</v>
      </c>
      <c r="E424" s="157" t="s">
        <v>19</v>
      </c>
      <c r="F424" s="158" t="s">
        <v>2298</v>
      </c>
      <c r="H424" s="159">
        <v>2.03</v>
      </c>
      <c r="I424" s="160"/>
      <c r="L424" s="156"/>
      <c r="M424" s="161"/>
      <c r="T424" s="162"/>
      <c r="AT424" s="157" t="s">
        <v>221</v>
      </c>
      <c r="AU424" s="157" t="s">
        <v>83</v>
      </c>
      <c r="AV424" s="13" t="s">
        <v>83</v>
      </c>
      <c r="AW424" s="13" t="s">
        <v>34</v>
      </c>
      <c r="AX424" s="13" t="s">
        <v>74</v>
      </c>
      <c r="AY424" s="157" t="s">
        <v>210</v>
      </c>
    </row>
    <row r="425" spans="2:51" s="13" customFormat="1" ht="11.25">
      <c r="B425" s="156"/>
      <c r="D425" s="150" t="s">
        <v>221</v>
      </c>
      <c r="E425" s="157" t="s">
        <v>19</v>
      </c>
      <c r="F425" s="158" t="s">
        <v>2450</v>
      </c>
      <c r="H425" s="159">
        <v>7.2</v>
      </c>
      <c r="I425" s="160"/>
      <c r="L425" s="156"/>
      <c r="M425" s="161"/>
      <c r="T425" s="162"/>
      <c r="AT425" s="157" t="s">
        <v>221</v>
      </c>
      <c r="AU425" s="157" t="s">
        <v>83</v>
      </c>
      <c r="AV425" s="13" t="s">
        <v>83</v>
      </c>
      <c r="AW425" s="13" t="s">
        <v>34</v>
      </c>
      <c r="AX425" s="13" t="s">
        <v>74</v>
      </c>
      <c r="AY425" s="157" t="s">
        <v>210</v>
      </c>
    </row>
    <row r="426" spans="2:51" s="13" customFormat="1" ht="11.25">
      <c r="B426" s="156"/>
      <c r="D426" s="150" t="s">
        <v>221</v>
      </c>
      <c r="E426" s="157" t="s">
        <v>19</v>
      </c>
      <c r="F426" s="158" t="s">
        <v>2451</v>
      </c>
      <c r="H426" s="159">
        <v>5.9</v>
      </c>
      <c r="I426" s="160"/>
      <c r="L426" s="156"/>
      <c r="M426" s="161"/>
      <c r="T426" s="162"/>
      <c r="AT426" s="157" t="s">
        <v>221</v>
      </c>
      <c r="AU426" s="157" t="s">
        <v>83</v>
      </c>
      <c r="AV426" s="13" t="s">
        <v>83</v>
      </c>
      <c r="AW426" s="13" t="s">
        <v>34</v>
      </c>
      <c r="AX426" s="13" t="s">
        <v>74</v>
      </c>
      <c r="AY426" s="157" t="s">
        <v>210</v>
      </c>
    </row>
    <row r="427" spans="2:51" s="13" customFormat="1" ht="11.25">
      <c r="B427" s="156"/>
      <c r="D427" s="150" t="s">
        <v>221</v>
      </c>
      <c r="E427" s="157" t="s">
        <v>19</v>
      </c>
      <c r="F427" s="158" t="s">
        <v>1290</v>
      </c>
      <c r="H427" s="159">
        <v>133.51</v>
      </c>
      <c r="I427" s="160"/>
      <c r="L427" s="156"/>
      <c r="M427" s="161"/>
      <c r="T427" s="162"/>
      <c r="AT427" s="157" t="s">
        <v>221</v>
      </c>
      <c r="AU427" s="157" t="s">
        <v>83</v>
      </c>
      <c r="AV427" s="13" t="s">
        <v>83</v>
      </c>
      <c r="AW427" s="13" t="s">
        <v>34</v>
      </c>
      <c r="AX427" s="13" t="s">
        <v>74</v>
      </c>
      <c r="AY427" s="157" t="s">
        <v>210</v>
      </c>
    </row>
    <row r="428" spans="2:51" s="13" customFormat="1" ht="11.25">
      <c r="B428" s="156"/>
      <c r="D428" s="150" t="s">
        <v>221</v>
      </c>
      <c r="E428" s="157" t="s">
        <v>19</v>
      </c>
      <c r="F428" s="158" t="s">
        <v>1291</v>
      </c>
      <c r="H428" s="159">
        <v>73.79</v>
      </c>
      <c r="I428" s="160"/>
      <c r="L428" s="156"/>
      <c r="M428" s="161"/>
      <c r="T428" s="162"/>
      <c r="AT428" s="157" t="s">
        <v>221</v>
      </c>
      <c r="AU428" s="157" t="s">
        <v>83</v>
      </c>
      <c r="AV428" s="13" t="s">
        <v>83</v>
      </c>
      <c r="AW428" s="13" t="s">
        <v>34</v>
      </c>
      <c r="AX428" s="13" t="s">
        <v>74</v>
      </c>
      <c r="AY428" s="157" t="s">
        <v>210</v>
      </c>
    </row>
    <row r="429" spans="2:51" s="15" customFormat="1" ht="11.25">
      <c r="B429" s="170"/>
      <c r="D429" s="150" t="s">
        <v>221</v>
      </c>
      <c r="E429" s="171" t="s">
        <v>19</v>
      </c>
      <c r="F429" s="172" t="s">
        <v>236</v>
      </c>
      <c r="H429" s="173">
        <v>540.953</v>
      </c>
      <c r="I429" s="174"/>
      <c r="L429" s="170"/>
      <c r="M429" s="175"/>
      <c r="T429" s="176"/>
      <c r="AT429" s="171" t="s">
        <v>221</v>
      </c>
      <c r="AU429" s="171" t="s">
        <v>83</v>
      </c>
      <c r="AV429" s="15" t="s">
        <v>217</v>
      </c>
      <c r="AW429" s="15" t="s">
        <v>34</v>
      </c>
      <c r="AX429" s="15" t="s">
        <v>81</v>
      </c>
      <c r="AY429" s="171" t="s">
        <v>210</v>
      </c>
    </row>
    <row r="430" spans="2:65" s="1" customFormat="1" ht="24.2" customHeight="1">
      <c r="B430" s="33"/>
      <c r="C430" s="132" t="s">
        <v>435</v>
      </c>
      <c r="D430" s="132" t="s">
        <v>212</v>
      </c>
      <c r="E430" s="133" t="s">
        <v>2482</v>
      </c>
      <c r="F430" s="134" t="s">
        <v>2483</v>
      </c>
      <c r="G430" s="135" t="s">
        <v>417</v>
      </c>
      <c r="H430" s="136">
        <v>72.108</v>
      </c>
      <c r="I430" s="137"/>
      <c r="J430" s="138">
        <f>ROUND(I430*H430,2)</f>
        <v>0</v>
      </c>
      <c r="K430" s="134" t="s">
        <v>216</v>
      </c>
      <c r="L430" s="33"/>
      <c r="M430" s="139" t="s">
        <v>19</v>
      </c>
      <c r="N430" s="140" t="s">
        <v>45</v>
      </c>
      <c r="P430" s="141">
        <f>O430*H430</f>
        <v>0</v>
      </c>
      <c r="Q430" s="141">
        <v>2E-05</v>
      </c>
      <c r="R430" s="141">
        <f>Q430*H430</f>
        <v>0.0014421600000000003</v>
      </c>
      <c r="S430" s="141">
        <v>0</v>
      </c>
      <c r="T430" s="142">
        <f>S430*H430</f>
        <v>0</v>
      </c>
      <c r="AR430" s="143" t="s">
        <v>217</v>
      </c>
      <c r="AT430" s="143" t="s">
        <v>212</v>
      </c>
      <c r="AU430" s="143" t="s">
        <v>83</v>
      </c>
      <c r="AY430" s="18" t="s">
        <v>210</v>
      </c>
      <c r="BE430" s="144">
        <f>IF(N430="základní",J430,0)</f>
        <v>0</v>
      </c>
      <c r="BF430" s="144">
        <f>IF(N430="snížená",J430,0)</f>
        <v>0</v>
      </c>
      <c r="BG430" s="144">
        <f>IF(N430="zákl. přenesená",J430,0)</f>
        <v>0</v>
      </c>
      <c r="BH430" s="144">
        <f>IF(N430="sníž. přenesená",J430,0)</f>
        <v>0</v>
      </c>
      <c r="BI430" s="144">
        <f>IF(N430="nulová",J430,0)</f>
        <v>0</v>
      </c>
      <c r="BJ430" s="18" t="s">
        <v>81</v>
      </c>
      <c r="BK430" s="144">
        <f>ROUND(I430*H430,2)</f>
        <v>0</v>
      </c>
      <c r="BL430" s="18" t="s">
        <v>217</v>
      </c>
      <c r="BM430" s="143" t="s">
        <v>2484</v>
      </c>
    </row>
    <row r="431" spans="2:47" s="1" customFormat="1" ht="11.25">
      <c r="B431" s="33"/>
      <c r="D431" s="145" t="s">
        <v>219</v>
      </c>
      <c r="F431" s="146" t="s">
        <v>2485</v>
      </c>
      <c r="I431" s="147"/>
      <c r="L431" s="33"/>
      <c r="M431" s="148"/>
      <c r="T431" s="54"/>
      <c r="AT431" s="18" t="s">
        <v>219</v>
      </c>
      <c r="AU431" s="18" t="s">
        <v>83</v>
      </c>
    </row>
    <row r="432" spans="2:51" s="13" customFormat="1" ht="11.25">
      <c r="B432" s="156"/>
      <c r="D432" s="150" t="s">
        <v>221</v>
      </c>
      <c r="E432" s="157" t="s">
        <v>19</v>
      </c>
      <c r="F432" s="158" t="s">
        <v>2486</v>
      </c>
      <c r="H432" s="159">
        <v>16.19</v>
      </c>
      <c r="I432" s="160"/>
      <c r="L432" s="156"/>
      <c r="M432" s="161"/>
      <c r="T432" s="162"/>
      <c r="AT432" s="157" t="s">
        <v>221</v>
      </c>
      <c r="AU432" s="157" t="s">
        <v>83</v>
      </c>
      <c r="AV432" s="13" t="s">
        <v>83</v>
      </c>
      <c r="AW432" s="13" t="s">
        <v>34</v>
      </c>
      <c r="AX432" s="13" t="s">
        <v>74</v>
      </c>
      <c r="AY432" s="157" t="s">
        <v>210</v>
      </c>
    </row>
    <row r="433" spans="2:51" s="13" customFormat="1" ht="11.25">
      <c r="B433" s="156"/>
      <c r="D433" s="150" t="s">
        <v>221</v>
      </c>
      <c r="E433" s="157" t="s">
        <v>19</v>
      </c>
      <c r="F433" s="158" t="s">
        <v>2487</v>
      </c>
      <c r="H433" s="159">
        <v>39.498</v>
      </c>
      <c r="I433" s="160"/>
      <c r="L433" s="156"/>
      <c r="M433" s="161"/>
      <c r="T433" s="162"/>
      <c r="AT433" s="157" t="s">
        <v>221</v>
      </c>
      <c r="AU433" s="157" t="s">
        <v>83</v>
      </c>
      <c r="AV433" s="13" t="s">
        <v>83</v>
      </c>
      <c r="AW433" s="13" t="s">
        <v>34</v>
      </c>
      <c r="AX433" s="13" t="s">
        <v>74</v>
      </c>
      <c r="AY433" s="157" t="s">
        <v>210</v>
      </c>
    </row>
    <row r="434" spans="2:51" s="13" customFormat="1" ht="11.25">
      <c r="B434" s="156"/>
      <c r="D434" s="150" t="s">
        <v>221</v>
      </c>
      <c r="E434" s="157" t="s">
        <v>19</v>
      </c>
      <c r="F434" s="158" t="s">
        <v>2488</v>
      </c>
      <c r="H434" s="159">
        <v>9.228</v>
      </c>
      <c r="I434" s="160"/>
      <c r="L434" s="156"/>
      <c r="M434" s="161"/>
      <c r="T434" s="162"/>
      <c r="AT434" s="157" t="s">
        <v>221</v>
      </c>
      <c r="AU434" s="157" t="s">
        <v>83</v>
      </c>
      <c r="AV434" s="13" t="s">
        <v>83</v>
      </c>
      <c r="AW434" s="13" t="s">
        <v>34</v>
      </c>
      <c r="AX434" s="13" t="s">
        <v>74</v>
      </c>
      <c r="AY434" s="157" t="s">
        <v>210</v>
      </c>
    </row>
    <row r="435" spans="2:51" s="13" customFormat="1" ht="11.25">
      <c r="B435" s="156"/>
      <c r="D435" s="150" t="s">
        <v>221</v>
      </c>
      <c r="E435" s="157" t="s">
        <v>19</v>
      </c>
      <c r="F435" s="158" t="s">
        <v>2489</v>
      </c>
      <c r="H435" s="159">
        <v>7.192</v>
      </c>
      <c r="I435" s="160"/>
      <c r="L435" s="156"/>
      <c r="M435" s="161"/>
      <c r="T435" s="162"/>
      <c r="AT435" s="157" t="s">
        <v>221</v>
      </c>
      <c r="AU435" s="157" t="s">
        <v>83</v>
      </c>
      <c r="AV435" s="13" t="s">
        <v>83</v>
      </c>
      <c r="AW435" s="13" t="s">
        <v>34</v>
      </c>
      <c r="AX435" s="13" t="s">
        <v>74</v>
      </c>
      <c r="AY435" s="157" t="s">
        <v>210</v>
      </c>
    </row>
    <row r="436" spans="2:51" s="15" customFormat="1" ht="11.25">
      <c r="B436" s="170"/>
      <c r="D436" s="150" t="s">
        <v>221</v>
      </c>
      <c r="E436" s="171" t="s">
        <v>19</v>
      </c>
      <c r="F436" s="172" t="s">
        <v>236</v>
      </c>
      <c r="H436" s="173">
        <v>72.108</v>
      </c>
      <c r="I436" s="174"/>
      <c r="L436" s="170"/>
      <c r="M436" s="175"/>
      <c r="T436" s="176"/>
      <c r="AT436" s="171" t="s">
        <v>221</v>
      </c>
      <c r="AU436" s="171" t="s">
        <v>83</v>
      </c>
      <c r="AV436" s="15" t="s">
        <v>217</v>
      </c>
      <c r="AW436" s="15" t="s">
        <v>34</v>
      </c>
      <c r="AX436" s="15" t="s">
        <v>81</v>
      </c>
      <c r="AY436" s="171" t="s">
        <v>210</v>
      </c>
    </row>
    <row r="437" spans="2:65" s="1" customFormat="1" ht="24.2" customHeight="1">
      <c r="B437" s="33"/>
      <c r="C437" s="132" t="s">
        <v>450</v>
      </c>
      <c r="D437" s="132" t="s">
        <v>212</v>
      </c>
      <c r="E437" s="133" t="s">
        <v>2490</v>
      </c>
      <c r="F437" s="134" t="s">
        <v>2491</v>
      </c>
      <c r="G437" s="135" t="s">
        <v>215</v>
      </c>
      <c r="H437" s="136">
        <v>17.481</v>
      </c>
      <c r="I437" s="137"/>
      <c r="J437" s="138">
        <f>ROUND(I437*H437,2)</f>
        <v>0</v>
      </c>
      <c r="K437" s="134" t="s">
        <v>296</v>
      </c>
      <c r="L437" s="33"/>
      <c r="M437" s="139" t="s">
        <v>19</v>
      </c>
      <c r="N437" s="140" t="s">
        <v>45</v>
      </c>
      <c r="P437" s="141">
        <f>O437*H437</f>
        <v>0</v>
      </c>
      <c r="Q437" s="141">
        <v>1.44</v>
      </c>
      <c r="R437" s="141">
        <f>Q437*H437</f>
        <v>25.17264</v>
      </c>
      <c r="S437" s="141">
        <v>0</v>
      </c>
      <c r="T437" s="142">
        <f>S437*H437</f>
        <v>0</v>
      </c>
      <c r="AR437" s="143" t="s">
        <v>217</v>
      </c>
      <c r="AT437" s="143" t="s">
        <v>212</v>
      </c>
      <c r="AU437" s="143" t="s">
        <v>83</v>
      </c>
      <c r="AY437" s="18" t="s">
        <v>210</v>
      </c>
      <c r="BE437" s="144">
        <f>IF(N437="základní",J437,0)</f>
        <v>0</v>
      </c>
      <c r="BF437" s="144">
        <f>IF(N437="snížená",J437,0)</f>
        <v>0</v>
      </c>
      <c r="BG437" s="144">
        <f>IF(N437="zákl. přenesená",J437,0)</f>
        <v>0</v>
      </c>
      <c r="BH437" s="144">
        <f>IF(N437="sníž. přenesená",J437,0)</f>
        <v>0</v>
      </c>
      <c r="BI437" s="144">
        <f>IF(N437="nulová",J437,0)</f>
        <v>0</v>
      </c>
      <c r="BJ437" s="18" t="s">
        <v>81</v>
      </c>
      <c r="BK437" s="144">
        <f>ROUND(I437*H437,2)</f>
        <v>0</v>
      </c>
      <c r="BL437" s="18" t="s">
        <v>217</v>
      </c>
      <c r="BM437" s="143" t="s">
        <v>2492</v>
      </c>
    </row>
    <row r="438" spans="2:51" s="12" customFormat="1" ht="11.25">
      <c r="B438" s="149"/>
      <c r="D438" s="150" t="s">
        <v>221</v>
      </c>
      <c r="E438" s="151" t="s">
        <v>19</v>
      </c>
      <c r="F438" s="152" t="s">
        <v>319</v>
      </c>
      <c r="H438" s="151" t="s">
        <v>19</v>
      </c>
      <c r="I438" s="153"/>
      <c r="L438" s="149"/>
      <c r="M438" s="154"/>
      <c r="T438" s="155"/>
      <c r="AT438" s="151" t="s">
        <v>221</v>
      </c>
      <c r="AU438" s="151" t="s">
        <v>83</v>
      </c>
      <c r="AV438" s="12" t="s">
        <v>81</v>
      </c>
      <c r="AW438" s="12" t="s">
        <v>34</v>
      </c>
      <c r="AX438" s="12" t="s">
        <v>74</v>
      </c>
      <c r="AY438" s="151" t="s">
        <v>210</v>
      </c>
    </row>
    <row r="439" spans="2:51" s="13" customFormat="1" ht="11.25">
      <c r="B439" s="156"/>
      <c r="D439" s="150" t="s">
        <v>221</v>
      </c>
      <c r="E439" s="157" t="s">
        <v>19</v>
      </c>
      <c r="F439" s="158" t="s">
        <v>2493</v>
      </c>
      <c r="H439" s="159">
        <v>0.866</v>
      </c>
      <c r="I439" s="160"/>
      <c r="L439" s="156"/>
      <c r="M439" s="161"/>
      <c r="T439" s="162"/>
      <c r="AT439" s="157" t="s">
        <v>221</v>
      </c>
      <c r="AU439" s="157" t="s">
        <v>83</v>
      </c>
      <c r="AV439" s="13" t="s">
        <v>83</v>
      </c>
      <c r="AW439" s="13" t="s">
        <v>34</v>
      </c>
      <c r="AX439" s="13" t="s">
        <v>74</v>
      </c>
      <c r="AY439" s="157" t="s">
        <v>210</v>
      </c>
    </row>
    <row r="440" spans="2:51" s="14" customFormat="1" ht="11.25">
      <c r="B440" s="163"/>
      <c r="D440" s="150" t="s">
        <v>221</v>
      </c>
      <c r="E440" s="164" t="s">
        <v>19</v>
      </c>
      <c r="F440" s="165" t="s">
        <v>234</v>
      </c>
      <c r="H440" s="166">
        <v>0.866</v>
      </c>
      <c r="I440" s="167"/>
      <c r="L440" s="163"/>
      <c r="M440" s="168"/>
      <c r="T440" s="169"/>
      <c r="AT440" s="164" t="s">
        <v>221</v>
      </c>
      <c r="AU440" s="164" t="s">
        <v>83</v>
      </c>
      <c r="AV440" s="14" t="s">
        <v>91</v>
      </c>
      <c r="AW440" s="14" t="s">
        <v>34</v>
      </c>
      <c r="AX440" s="14" t="s">
        <v>74</v>
      </c>
      <c r="AY440" s="164" t="s">
        <v>210</v>
      </c>
    </row>
    <row r="441" spans="2:51" s="13" customFormat="1" ht="11.25">
      <c r="B441" s="156"/>
      <c r="D441" s="150" t="s">
        <v>221</v>
      </c>
      <c r="E441" s="157" t="s">
        <v>19</v>
      </c>
      <c r="F441" s="158" t="s">
        <v>2494</v>
      </c>
      <c r="H441" s="159">
        <v>15.515</v>
      </c>
      <c r="I441" s="160"/>
      <c r="L441" s="156"/>
      <c r="M441" s="161"/>
      <c r="T441" s="162"/>
      <c r="AT441" s="157" t="s">
        <v>221</v>
      </c>
      <c r="AU441" s="157" t="s">
        <v>83</v>
      </c>
      <c r="AV441" s="13" t="s">
        <v>83</v>
      </c>
      <c r="AW441" s="13" t="s">
        <v>34</v>
      </c>
      <c r="AX441" s="13" t="s">
        <v>74</v>
      </c>
      <c r="AY441" s="157" t="s">
        <v>210</v>
      </c>
    </row>
    <row r="442" spans="2:51" s="13" customFormat="1" ht="11.25">
      <c r="B442" s="156"/>
      <c r="D442" s="150" t="s">
        <v>221</v>
      </c>
      <c r="E442" s="157" t="s">
        <v>19</v>
      </c>
      <c r="F442" s="158" t="s">
        <v>2495</v>
      </c>
      <c r="H442" s="159">
        <v>-0.173</v>
      </c>
      <c r="I442" s="160"/>
      <c r="L442" s="156"/>
      <c r="M442" s="161"/>
      <c r="T442" s="162"/>
      <c r="AT442" s="157" t="s">
        <v>221</v>
      </c>
      <c r="AU442" s="157" t="s">
        <v>83</v>
      </c>
      <c r="AV442" s="13" t="s">
        <v>83</v>
      </c>
      <c r="AW442" s="13" t="s">
        <v>34</v>
      </c>
      <c r="AX442" s="13" t="s">
        <v>74</v>
      </c>
      <c r="AY442" s="157" t="s">
        <v>210</v>
      </c>
    </row>
    <row r="443" spans="2:51" s="13" customFormat="1" ht="11.25">
      <c r="B443" s="156"/>
      <c r="D443" s="150" t="s">
        <v>221</v>
      </c>
      <c r="E443" s="157" t="s">
        <v>19</v>
      </c>
      <c r="F443" s="158" t="s">
        <v>2496</v>
      </c>
      <c r="H443" s="159">
        <v>-0.2</v>
      </c>
      <c r="I443" s="160"/>
      <c r="L443" s="156"/>
      <c r="M443" s="161"/>
      <c r="T443" s="162"/>
      <c r="AT443" s="157" t="s">
        <v>221</v>
      </c>
      <c r="AU443" s="157" t="s">
        <v>83</v>
      </c>
      <c r="AV443" s="13" t="s">
        <v>83</v>
      </c>
      <c r="AW443" s="13" t="s">
        <v>34</v>
      </c>
      <c r="AX443" s="13" t="s">
        <v>74</v>
      </c>
      <c r="AY443" s="157" t="s">
        <v>210</v>
      </c>
    </row>
    <row r="444" spans="2:51" s="13" customFormat="1" ht="11.25">
      <c r="B444" s="156"/>
      <c r="D444" s="150" t="s">
        <v>221</v>
      </c>
      <c r="E444" s="157" t="s">
        <v>19</v>
      </c>
      <c r="F444" s="158" t="s">
        <v>2497</v>
      </c>
      <c r="H444" s="159">
        <v>-0.2</v>
      </c>
      <c r="I444" s="160"/>
      <c r="L444" s="156"/>
      <c r="M444" s="161"/>
      <c r="T444" s="162"/>
      <c r="AT444" s="157" t="s">
        <v>221</v>
      </c>
      <c r="AU444" s="157" t="s">
        <v>83</v>
      </c>
      <c r="AV444" s="13" t="s">
        <v>83</v>
      </c>
      <c r="AW444" s="13" t="s">
        <v>34</v>
      </c>
      <c r="AX444" s="13" t="s">
        <v>74</v>
      </c>
      <c r="AY444" s="157" t="s">
        <v>210</v>
      </c>
    </row>
    <row r="445" spans="2:51" s="14" customFormat="1" ht="11.25">
      <c r="B445" s="163"/>
      <c r="D445" s="150" t="s">
        <v>221</v>
      </c>
      <c r="E445" s="164" t="s">
        <v>19</v>
      </c>
      <c r="F445" s="165" t="s">
        <v>234</v>
      </c>
      <c r="H445" s="166">
        <v>14.942</v>
      </c>
      <c r="I445" s="167"/>
      <c r="L445" s="163"/>
      <c r="M445" s="168"/>
      <c r="T445" s="169"/>
      <c r="AT445" s="164" t="s">
        <v>221</v>
      </c>
      <c r="AU445" s="164" t="s">
        <v>83</v>
      </c>
      <c r="AV445" s="14" t="s">
        <v>91</v>
      </c>
      <c r="AW445" s="14" t="s">
        <v>34</v>
      </c>
      <c r="AX445" s="14" t="s">
        <v>74</v>
      </c>
      <c r="AY445" s="164" t="s">
        <v>210</v>
      </c>
    </row>
    <row r="446" spans="2:51" s="12" customFormat="1" ht="11.25">
      <c r="B446" s="149"/>
      <c r="D446" s="150" t="s">
        <v>221</v>
      </c>
      <c r="E446" s="151" t="s">
        <v>19</v>
      </c>
      <c r="F446" s="152" t="s">
        <v>558</v>
      </c>
      <c r="H446" s="151" t="s">
        <v>19</v>
      </c>
      <c r="I446" s="153"/>
      <c r="L446" s="149"/>
      <c r="M446" s="154"/>
      <c r="T446" s="155"/>
      <c r="AT446" s="151" t="s">
        <v>221</v>
      </c>
      <c r="AU446" s="151" t="s">
        <v>83</v>
      </c>
      <c r="AV446" s="12" t="s">
        <v>81</v>
      </c>
      <c r="AW446" s="12" t="s">
        <v>34</v>
      </c>
      <c r="AX446" s="12" t="s">
        <v>74</v>
      </c>
      <c r="AY446" s="151" t="s">
        <v>210</v>
      </c>
    </row>
    <row r="447" spans="2:51" s="13" customFormat="1" ht="11.25">
      <c r="B447" s="156"/>
      <c r="D447" s="150" t="s">
        <v>221</v>
      </c>
      <c r="E447" s="157" t="s">
        <v>19</v>
      </c>
      <c r="F447" s="158" t="s">
        <v>2498</v>
      </c>
      <c r="H447" s="159">
        <v>1.673</v>
      </c>
      <c r="I447" s="160"/>
      <c r="L447" s="156"/>
      <c r="M447" s="161"/>
      <c r="T447" s="162"/>
      <c r="AT447" s="157" t="s">
        <v>221</v>
      </c>
      <c r="AU447" s="157" t="s">
        <v>83</v>
      </c>
      <c r="AV447" s="13" t="s">
        <v>83</v>
      </c>
      <c r="AW447" s="13" t="s">
        <v>34</v>
      </c>
      <c r="AX447" s="13" t="s">
        <v>74</v>
      </c>
      <c r="AY447" s="157" t="s">
        <v>210</v>
      </c>
    </row>
    <row r="448" spans="2:51" s="15" customFormat="1" ht="11.25">
      <c r="B448" s="170"/>
      <c r="D448" s="150" t="s">
        <v>221</v>
      </c>
      <c r="E448" s="171" t="s">
        <v>19</v>
      </c>
      <c r="F448" s="172" t="s">
        <v>236</v>
      </c>
      <c r="H448" s="173">
        <v>17.481</v>
      </c>
      <c r="I448" s="174"/>
      <c r="L448" s="170"/>
      <c r="M448" s="175"/>
      <c r="T448" s="176"/>
      <c r="AT448" s="171" t="s">
        <v>221</v>
      </c>
      <c r="AU448" s="171" t="s">
        <v>83</v>
      </c>
      <c r="AV448" s="15" t="s">
        <v>217</v>
      </c>
      <c r="AW448" s="15" t="s">
        <v>34</v>
      </c>
      <c r="AX448" s="15" t="s">
        <v>81</v>
      </c>
      <c r="AY448" s="171" t="s">
        <v>210</v>
      </c>
    </row>
    <row r="449" spans="2:65" s="1" customFormat="1" ht="21.75" customHeight="1">
      <c r="B449" s="33"/>
      <c r="C449" s="132" t="s">
        <v>456</v>
      </c>
      <c r="D449" s="132" t="s">
        <v>212</v>
      </c>
      <c r="E449" s="133" t="s">
        <v>2499</v>
      </c>
      <c r="F449" s="134" t="s">
        <v>2500</v>
      </c>
      <c r="G449" s="135" t="s">
        <v>215</v>
      </c>
      <c r="H449" s="136">
        <v>73.193</v>
      </c>
      <c r="I449" s="137"/>
      <c r="J449" s="138">
        <f>ROUND(I449*H449,2)</f>
        <v>0</v>
      </c>
      <c r="K449" s="134" t="s">
        <v>216</v>
      </c>
      <c r="L449" s="33"/>
      <c r="M449" s="139" t="s">
        <v>19</v>
      </c>
      <c r="N449" s="140" t="s">
        <v>45</v>
      </c>
      <c r="P449" s="141">
        <f>O449*H449</f>
        <v>0</v>
      </c>
      <c r="Q449" s="141">
        <v>0.208</v>
      </c>
      <c r="R449" s="141">
        <f>Q449*H449</f>
        <v>15.224143999999999</v>
      </c>
      <c r="S449" s="141">
        <v>0</v>
      </c>
      <c r="T449" s="142">
        <f>S449*H449</f>
        <v>0</v>
      </c>
      <c r="AR449" s="143" t="s">
        <v>217</v>
      </c>
      <c r="AT449" s="143" t="s">
        <v>212</v>
      </c>
      <c r="AU449" s="143" t="s">
        <v>83</v>
      </c>
      <c r="AY449" s="18" t="s">
        <v>210</v>
      </c>
      <c r="BE449" s="144">
        <f>IF(N449="základní",J449,0)</f>
        <v>0</v>
      </c>
      <c r="BF449" s="144">
        <f>IF(N449="snížená",J449,0)</f>
        <v>0</v>
      </c>
      <c r="BG449" s="144">
        <f>IF(N449="zákl. přenesená",J449,0)</f>
        <v>0</v>
      </c>
      <c r="BH449" s="144">
        <f>IF(N449="sníž. přenesená",J449,0)</f>
        <v>0</v>
      </c>
      <c r="BI449" s="144">
        <f>IF(N449="nulová",J449,0)</f>
        <v>0</v>
      </c>
      <c r="BJ449" s="18" t="s">
        <v>81</v>
      </c>
      <c r="BK449" s="144">
        <f>ROUND(I449*H449,2)</f>
        <v>0</v>
      </c>
      <c r="BL449" s="18" t="s">
        <v>217</v>
      </c>
      <c r="BM449" s="143" t="s">
        <v>2501</v>
      </c>
    </row>
    <row r="450" spans="2:47" s="1" customFormat="1" ht="11.25">
      <c r="B450" s="33"/>
      <c r="D450" s="145" t="s">
        <v>219</v>
      </c>
      <c r="F450" s="146" t="s">
        <v>2502</v>
      </c>
      <c r="I450" s="147"/>
      <c r="L450" s="33"/>
      <c r="M450" s="148"/>
      <c r="T450" s="54"/>
      <c r="AT450" s="18" t="s">
        <v>219</v>
      </c>
      <c r="AU450" s="18" t="s">
        <v>83</v>
      </c>
    </row>
    <row r="451" spans="2:51" s="13" customFormat="1" ht="11.25">
      <c r="B451" s="156"/>
      <c r="D451" s="150" t="s">
        <v>221</v>
      </c>
      <c r="E451" s="157" t="s">
        <v>19</v>
      </c>
      <c r="F451" s="158" t="s">
        <v>2503</v>
      </c>
      <c r="H451" s="159">
        <v>4.97</v>
      </c>
      <c r="I451" s="160"/>
      <c r="L451" s="156"/>
      <c r="M451" s="161"/>
      <c r="T451" s="162"/>
      <c r="AT451" s="157" t="s">
        <v>221</v>
      </c>
      <c r="AU451" s="157" t="s">
        <v>83</v>
      </c>
      <c r="AV451" s="13" t="s">
        <v>83</v>
      </c>
      <c r="AW451" s="13" t="s">
        <v>34</v>
      </c>
      <c r="AX451" s="13" t="s">
        <v>74</v>
      </c>
      <c r="AY451" s="157" t="s">
        <v>210</v>
      </c>
    </row>
    <row r="452" spans="2:51" s="13" customFormat="1" ht="11.25">
      <c r="B452" s="156"/>
      <c r="D452" s="150" t="s">
        <v>221</v>
      </c>
      <c r="E452" s="157" t="s">
        <v>19</v>
      </c>
      <c r="F452" s="158" t="s">
        <v>2504</v>
      </c>
      <c r="H452" s="159">
        <v>11.651</v>
      </c>
      <c r="I452" s="160"/>
      <c r="L452" s="156"/>
      <c r="M452" s="161"/>
      <c r="T452" s="162"/>
      <c r="AT452" s="157" t="s">
        <v>221</v>
      </c>
      <c r="AU452" s="157" t="s">
        <v>83</v>
      </c>
      <c r="AV452" s="13" t="s">
        <v>83</v>
      </c>
      <c r="AW452" s="13" t="s">
        <v>34</v>
      </c>
      <c r="AX452" s="13" t="s">
        <v>74</v>
      </c>
      <c r="AY452" s="157" t="s">
        <v>210</v>
      </c>
    </row>
    <row r="453" spans="2:51" s="13" customFormat="1" ht="11.25">
      <c r="B453" s="156"/>
      <c r="D453" s="150" t="s">
        <v>221</v>
      </c>
      <c r="E453" s="157" t="s">
        <v>19</v>
      </c>
      <c r="F453" s="158" t="s">
        <v>2505</v>
      </c>
      <c r="H453" s="159">
        <v>5.936</v>
      </c>
      <c r="I453" s="160"/>
      <c r="L453" s="156"/>
      <c r="M453" s="161"/>
      <c r="T453" s="162"/>
      <c r="AT453" s="157" t="s">
        <v>221</v>
      </c>
      <c r="AU453" s="157" t="s">
        <v>83</v>
      </c>
      <c r="AV453" s="13" t="s">
        <v>83</v>
      </c>
      <c r="AW453" s="13" t="s">
        <v>34</v>
      </c>
      <c r="AX453" s="13" t="s">
        <v>74</v>
      </c>
      <c r="AY453" s="157" t="s">
        <v>210</v>
      </c>
    </row>
    <row r="454" spans="2:51" s="13" customFormat="1" ht="11.25">
      <c r="B454" s="156"/>
      <c r="D454" s="150" t="s">
        <v>221</v>
      </c>
      <c r="E454" s="157" t="s">
        <v>19</v>
      </c>
      <c r="F454" s="158" t="s">
        <v>2506</v>
      </c>
      <c r="H454" s="159">
        <v>3.766</v>
      </c>
      <c r="I454" s="160"/>
      <c r="L454" s="156"/>
      <c r="M454" s="161"/>
      <c r="T454" s="162"/>
      <c r="AT454" s="157" t="s">
        <v>221</v>
      </c>
      <c r="AU454" s="157" t="s">
        <v>83</v>
      </c>
      <c r="AV454" s="13" t="s">
        <v>83</v>
      </c>
      <c r="AW454" s="13" t="s">
        <v>34</v>
      </c>
      <c r="AX454" s="13" t="s">
        <v>74</v>
      </c>
      <c r="AY454" s="157" t="s">
        <v>210</v>
      </c>
    </row>
    <row r="455" spans="2:51" s="13" customFormat="1" ht="11.25">
      <c r="B455" s="156"/>
      <c r="D455" s="150" t="s">
        <v>221</v>
      </c>
      <c r="E455" s="157" t="s">
        <v>19</v>
      </c>
      <c r="F455" s="158" t="s">
        <v>2507</v>
      </c>
      <c r="H455" s="159">
        <v>6.032</v>
      </c>
      <c r="I455" s="160"/>
      <c r="L455" s="156"/>
      <c r="M455" s="161"/>
      <c r="T455" s="162"/>
      <c r="AT455" s="157" t="s">
        <v>221</v>
      </c>
      <c r="AU455" s="157" t="s">
        <v>83</v>
      </c>
      <c r="AV455" s="13" t="s">
        <v>83</v>
      </c>
      <c r="AW455" s="13" t="s">
        <v>34</v>
      </c>
      <c r="AX455" s="13" t="s">
        <v>74</v>
      </c>
      <c r="AY455" s="157" t="s">
        <v>210</v>
      </c>
    </row>
    <row r="456" spans="2:51" s="13" customFormat="1" ht="11.25">
      <c r="B456" s="156"/>
      <c r="D456" s="150" t="s">
        <v>221</v>
      </c>
      <c r="E456" s="157" t="s">
        <v>19</v>
      </c>
      <c r="F456" s="158" t="s">
        <v>2508</v>
      </c>
      <c r="H456" s="159">
        <v>7.533</v>
      </c>
      <c r="I456" s="160"/>
      <c r="L456" s="156"/>
      <c r="M456" s="161"/>
      <c r="T456" s="162"/>
      <c r="AT456" s="157" t="s">
        <v>221</v>
      </c>
      <c r="AU456" s="157" t="s">
        <v>83</v>
      </c>
      <c r="AV456" s="13" t="s">
        <v>83</v>
      </c>
      <c r="AW456" s="13" t="s">
        <v>34</v>
      </c>
      <c r="AX456" s="13" t="s">
        <v>74</v>
      </c>
      <c r="AY456" s="157" t="s">
        <v>210</v>
      </c>
    </row>
    <row r="457" spans="2:51" s="13" customFormat="1" ht="11.25">
      <c r="B457" s="156"/>
      <c r="D457" s="150" t="s">
        <v>221</v>
      </c>
      <c r="E457" s="157" t="s">
        <v>19</v>
      </c>
      <c r="F457" s="158" t="s">
        <v>2509</v>
      </c>
      <c r="H457" s="159">
        <v>6.978</v>
      </c>
      <c r="I457" s="160"/>
      <c r="L457" s="156"/>
      <c r="M457" s="161"/>
      <c r="T457" s="162"/>
      <c r="AT457" s="157" t="s">
        <v>221</v>
      </c>
      <c r="AU457" s="157" t="s">
        <v>83</v>
      </c>
      <c r="AV457" s="13" t="s">
        <v>83</v>
      </c>
      <c r="AW457" s="13" t="s">
        <v>34</v>
      </c>
      <c r="AX457" s="13" t="s">
        <v>74</v>
      </c>
      <c r="AY457" s="157" t="s">
        <v>210</v>
      </c>
    </row>
    <row r="458" spans="2:51" s="13" customFormat="1" ht="11.25">
      <c r="B458" s="156"/>
      <c r="D458" s="150" t="s">
        <v>221</v>
      </c>
      <c r="E458" s="157" t="s">
        <v>19</v>
      </c>
      <c r="F458" s="158" t="s">
        <v>2510</v>
      </c>
      <c r="H458" s="159">
        <v>11.289</v>
      </c>
      <c r="I458" s="160"/>
      <c r="L458" s="156"/>
      <c r="M458" s="161"/>
      <c r="T458" s="162"/>
      <c r="AT458" s="157" t="s">
        <v>221</v>
      </c>
      <c r="AU458" s="157" t="s">
        <v>83</v>
      </c>
      <c r="AV458" s="13" t="s">
        <v>83</v>
      </c>
      <c r="AW458" s="13" t="s">
        <v>34</v>
      </c>
      <c r="AX458" s="13" t="s">
        <v>74</v>
      </c>
      <c r="AY458" s="157" t="s">
        <v>210</v>
      </c>
    </row>
    <row r="459" spans="2:51" s="13" customFormat="1" ht="11.25">
      <c r="B459" s="156"/>
      <c r="D459" s="150" t="s">
        <v>221</v>
      </c>
      <c r="E459" s="157" t="s">
        <v>19</v>
      </c>
      <c r="F459" s="158" t="s">
        <v>2511</v>
      </c>
      <c r="H459" s="159">
        <v>5.232</v>
      </c>
      <c r="I459" s="160"/>
      <c r="L459" s="156"/>
      <c r="M459" s="161"/>
      <c r="T459" s="162"/>
      <c r="AT459" s="157" t="s">
        <v>221</v>
      </c>
      <c r="AU459" s="157" t="s">
        <v>83</v>
      </c>
      <c r="AV459" s="13" t="s">
        <v>83</v>
      </c>
      <c r="AW459" s="13" t="s">
        <v>34</v>
      </c>
      <c r="AX459" s="13" t="s">
        <v>74</v>
      </c>
      <c r="AY459" s="157" t="s">
        <v>210</v>
      </c>
    </row>
    <row r="460" spans="2:51" s="13" customFormat="1" ht="11.25">
      <c r="B460" s="156"/>
      <c r="D460" s="150" t="s">
        <v>221</v>
      </c>
      <c r="E460" s="157" t="s">
        <v>19</v>
      </c>
      <c r="F460" s="158" t="s">
        <v>2512</v>
      </c>
      <c r="H460" s="159">
        <v>1.31</v>
      </c>
      <c r="I460" s="160"/>
      <c r="L460" s="156"/>
      <c r="M460" s="161"/>
      <c r="T460" s="162"/>
      <c r="AT460" s="157" t="s">
        <v>221</v>
      </c>
      <c r="AU460" s="157" t="s">
        <v>83</v>
      </c>
      <c r="AV460" s="13" t="s">
        <v>83</v>
      </c>
      <c r="AW460" s="13" t="s">
        <v>34</v>
      </c>
      <c r="AX460" s="13" t="s">
        <v>74</v>
      </c>
      <c r="AY460" s="157" t="s">
        <v>210</v>
      </c>
    </row>
    <row r="461" spans="2:51" s="13" customFormat="1" ht="11.25">
      <c r="B461" s="156"/>
      <c r="D461" s="150" t="s">
        <v>221</v>
      </c>
      <c r="E461" s="157" t="s">
        <v>19</v>
      </c>
      <c r="F461" s="158" t="s">
        <v>2513</v>
      </c>
      <c r="H461" s="159">
        <v>1.288</v>
      </c>
      <c r="I461" s="160"/>
      <c r="L461" s="156"/>
      <c r="M461" s="161"/>
      <c r="T461" s="162"/>
      <c r="AT461" s="157" t="s">
        <v>221</v>
      </c>
      <c r="AU461" s="157" t="s">
        <v>83</v>
      </c>
      <c r="AV461" s="13" t="s">
        <v>83</v>
      </c>
      <c r="AW461" s="13" t="s">
        <v>34</v>
      </c>
      <c r="AX461" s="13" t="s">
        <v>74</v>
      </c>
      <c r="AY461" s="157" t="s">
        <v>210</v>
      </c>
    </row>
    <row r="462" spans="2:51" s="13" customFormat="1" ht="11.25">
      <c r="B462" s="156"/>
      <c r="D462" s="150" t="s">
        <v>221</v>
      </c>
      <c r="E462" s="157" t="s">
        <v>19</v>
      </c>
      <c r="F462" s="158" t="s">
        <v>2514</v>
      </c>
      <c r="H462" s="159">
        <v>1.61</v>
      </c>
      <c r="I462" s="160"/>
      <c r="L462" s="156"/>
      <c r="M462" s="161"/>
      <c r="T462" s="162"/>
      <c r="AT462" s="157" t="s">
        <v>221</v>
      </c>
      <c r="AU462" s="157" t="s">
        <v>83</v>
      </c>
      <c r="AV462" s="13" t="s">
        <v>83</v>
      </c>
      <c r="AW462" s="13" t="s">
        <v>34</v>
      </c>
      <c r="AX462" s="13" t="s">
        <v>74</v>
      </c>
      <c r="AY462" s="157" t="s">
        <v>210</v>
      </c>
    </row>
    <row r="463" spans="2:51" s="13" customFormat="1" ht="11.25">
      <c r="B463" s="156"/>
      <c r="D463" s="150" t="s">
        <v>221</v>
      </c>
      <c r="E463" s="157" t="s">
        <v>19</v>
      </c>
      <c r="F463" s="158" t="s">
        <v>2515</v>
      </c>
      <c r="H463" s="159">
        <v>0.751</v>
      </c>
      <c r="I463" s="160"/>
      <c r="L463" s="156"/>
      <c r="M463" s="161"/>
      <c r="T463" s="162"/>
      <c r="AT463" s="157" t="s">
        <v>221</v>
      </c>
      <c r="AU463" s="157" t="s">
        <v>83</v>
      </c>
      <c r="AV463" s="13" t="s">
        <v>83</v>
      </c>
      <c r="AW463" s="13" t="s">
        <v>34</v>
      </c>
      <c r="AX463" s="13" t="s">
        <v>74</v>
      </c>
      <c r="AY463" s="157" t="s">
        <v>210</v>
      </c>
    </row>
    <row r="464" spans="2:51" s="13" customFormat="1" ht="11.25">
      <c r="B464" s="156"/>
      <c r="D464" s="150" t="s">
        <v>221</v>
      </c>
      <c r="E464" s="157" t="s">
        <v>19</v>
      </c>
      <c r="F464" s="158" t="s">
        <v>2516</v>
      </c>
      <c r="H464" s="159">
        <v>2.664</v>
      </c>
      <c r="I464" s="160"/>
      <c r="L464" s="156"/>
      <c r="M464" s="161"/>
      <c r="T464" s="162"/>
      <c r="AT464" s="157" t="s">
        <v>221</v>
      </c>
      <c r="AU464" s="157" t="s">
        <v>83</v>
      </c>
      <c r="AV464" s="13" t="s">
        <v>83</v>
      </c>
      <c r="AW464" s="13" t="s">
        <v>34</v>
      </c>
      <c r="AX464" s="13" t="s">
        <v>74</v>
      </c>
      <c r="AY464" s="157" t="s">
        <v>210</v>
      </c>
    </row>
    <row r="465" spans="2:51" s="13" customFormat="1" ht="11.25">
      <c r="B465" s="156"/>
      <c r="D465" s="150" t="s">
        <v>221</v>
      </c>
      <c r="E465" s="157" t="s">
        <v>19</v>
      </c>
      <c r="F465" s="158" t="s">
        <v>2517</v>
      </c>
      <c r="H465" s="159">
        <v>2.183</v>
      </c>
      <c r="I465" s="160"/>
      <c r="L465" s="156"/>
      <c r="M465" s="161"/>
      <c r="T465" s="162"/>
      <c r="AT465" s="157" t="s">
        <v>221</v>
      </c>
      <c r="AU465" s="157" t="s">
        <v>83</v>
      </c>
      <c r="AV465" s="13" t="s">
        <v>83</v>
      </c>
      <c r="AW465" s="13" t="s">
        <v>34</v>
      </c>
      <c r="AX465" s="13" t="s">
        <v>74</v>
      </c>
      <c r="AY465" s="157" t="s">
        <v>210</v>
      </c>
    </row>
    <row r="466" spans="2:51" s="15" customFormat="1" ht="11.25">
      <c r="B466" s="170"/>
      <c r="D466" s="150" t="s">
        <v>221</v>
      </c>
      <c r="E466" s="171" t="s">
        <v>19</v>
      </c>
      <c r="F466" s="172" t="s">
        <v>236</v>
      </c>
      <c r="H466" s="173">
        <v>73.19300000000001</v>
      </c>
      <c r="I466" s="174"/>
      <c r="L466" s="170"/>
      <c r="M466" s="175"/>
      <c r="T466" s="176"/>
      <c r="AT466" s="171" t="s">
        <v>221</v>
      </c>
      <c r="AU466" s="171" t="s">
        <v>83</v>
      </c>
      <c r="AV466" s="15" t="s">
        <v>217</v>
      </c>
      <c r="AW466" s="15" t="s">
        <v>34</v>
      </c>
      <c r="AX466" s="15" t="s">
        <v>81</v>
      </c>
      <c r="AY466" s="171" t="s">
        <v>210</v>
      </c>
    </row>
    <row r="467" spans="2:65" s="1" customFormat="1" ht="24.2" customHeight="1">
      <c r="B467" s="33"/>
      <c r="C467" s="132" t="s">
        <v>467</v>
      </c>
      <c r="D467" s="132" t="s">
        <v>212</v>
      </c>
      <c r="E467" s="133" t="s">
        <v>2518</v>
      </c>
      <c r="F467" s="134" t="s">
        <v>2519</v>
      </c>
      <c r="G467" s="135" t="s">
        <v>270</v>
      </c>
      <c r="H467" s="136">
        <v>78.69</v>
      </c>
      <c r="I467" s="137"/>
      <c r="J467" s="138">
        <f>ROUND(I467*H467,2)</f>
        <v>0</v>
      </c>
      <c r="K467" s="134" t="s">
        <v>216</v>
      </c>
      <c r="L467" s="33"/>
      <c r="M467" s="139" t="s">
        <v>19</v>
      </c>
      <c r="N467" s="140" t="s">
        <v>45</v>
      </c>
      <c r="P467" s="141">
        <f>O467*H467</f>
        <v>0</v>
      </c>
      <c r="Q467" s="141">
        <v>0.16177</v>
      </c>
      <c r="R467" s="141">
        <f>Q467*H467</f>
        <v>12.7296813</v>
      </c>
      <c r="S467" s="141">
        <v>0</v>
      </c>
      <c r="T467" s="142">
        <f>S467*H467</f>
        <v>0</v>
      </c>
      <c r="AR467" s="143" t="s">
        <v>217</v>
      </c>
      <c r="AT467" s="143" t="s">
        <v>212</v>
      </c>
      <c r="AU467" s="143" t="s">
        <v>83</v>
      </c>
      <c r="AY467" s="18" t="s">
        <v>210</v>
      </c>
      <c r="BE467" s="144">
        <f>IF(N467="základní",J467,0)</f>
        <v>0</v>
      </c>
      <c r="BF467" s="144">
        <f>IF(N467="snížená",J467,0)</f>
        <v>0</v>
      </c>
      <c r="BG467" s="144">
        <f>IF(N467="zákl. přenesená",J467,0)</f>
        <v>0</v>
      </c>
      <c r="BH467" s="144">
        <f>IF(N467="sníž. přenesená",J467,0)</f>
        <v>0</v>
      </c>
      <c r="BI467" s="144">
        <f>IF(N467="nulová",J467,0)</f>
        <v>0</v>
      </c>
      <c r="BJ467" s="18" t="s">
        <v>81</v>
      </c>
      <c r="BK467" s="144">
        <f>ROUND(I467*H467,2)</f>
        <v>0</v>
      </c>
      <c r="BL467" s="18" t="s">
        <v>217</v>
      </c>
      <c r="BM467" s="143" t="s">
        <v>2520</v>
      </c>
    </row>
    <row r="468" spans="2:47" s="1" customFormat="1" ht="11.25">
      <c r="B468" s="33"/>
      <c r="D468" s="145" t="s">
        <v>219</v>
      </c>
      <c r="F468" s="146" t="s">
        <v>2521</v>
      </c>
      <c r="I468" s="147"/>
      <c r="L468" s="33"/>
      <c r="M468" s="148"/>
      <c r="T468" s="54"/>
      <c r="AT468" s="18" t="s">
        <v>219</v>
      </c>
      <c r="AU468" s="18" t="s">
        <v>83</v>
      </c>
    </row>
    <row r="469" spans="2:51" s="12" customFormat="1" ht="11.25">
      <c r="B469" s="149"/>
      <c r="D469" s="150" t="s">
        <v>221</v>
      </c>
      <c r="E469" s="151" t="s">
        <v>19</v>
      </c>
      <c r="F469" s="152" t="s">
        <v>2522</v>
      </c>
      <c r="H469" s="151" t="s">
        <v>19</v>
      </c>
      <c r="I469" s="153"/>
      <c r="L469" s="149"/>
      <c r="M469" s="154"/>
      <c r="T469" s="155"/>
      <c r="AT469" s="151" t="s">
        <v>221</v>
      </c>
      <c r="AU469" s="151" t="s">
        <v>83</v>
      </c>
      <c r="AV469" s="12" t="s">
        <v>81</v>
      </c>
      <c r="AW469" s="12" t="s">
        <v>34</v>
      </c>
      <c r="AX469" s="12" t="s">
        <v>74</v>
      </c>
      <c r="AY469" s="151" t="s">
        <v>210</v>
      </c>
    </row>
    <row r="470" spans="2:51" s="13" customFormat="1" ht="11.25">
      <c r="B470" s="156"/>
      <c r="D470" s="150" t="s">
        <v>221</v>
      </c>
      <c r="E470" s="157" t="s">
        <v>19</v>
      </c>
      <c r="F470" s="158" t="s">
        <v>2445</v>
      </c>
      <c r="H470" s="159">
        <v>15.53</v>
      </c>
      <c r="I470" s="160"/>
      <c r="L470" s="156"/>
      <c r="M470" s="161"/>
      <c r="T470" s="162"/>
      <c r="AT470" s="157" t="s">
        <v>221</v>
      </c>
      <c r="AU470" s="157" t="s">
        <v>83</v>
      </c>
      <c r="AV470" s="13" t="s">
        <v>83</v>
      </c>
      <c r="AW470" s="13" t="s">
        <v>34</v>
      </c>
      <c r="AX470" s="13" t="s">
        <v>74</v>
      </c>
      <c r="AY470" s="157" t="s">
        <v>210</v>
      </c>
    </row>
    <row r="471" spans="2:51" s="13" customFormat="1" ht="11.25">
      <c r="B471" s="156"/>
      <c r="D471" s="150" t="s">
        <v>221</v>
      </c>
      <c r="E471" s="157" t="s">
        <v>19</v>
      </c>
      <c r="F471" s="158" t="s">
        <v>2446</v>
      </c>
      <c r="H471" s="159">
        <v>17.74</v>
      </c>
      <c r="I471" s="160"/>
      <c r="L471" s="156"/>
      <c r="M471" s="161"/>
      <c r="T471" s="162"/>
      <c r="AT471" s="157" t="s">
        <v>221</v>
      </c>
      <c r="AU471" s="157" t="s">
        <v>83</v>
      </c>
      <c r="AV471" s="13" t="s">
        <v>83</v>
      </c>
      <c r="AW471" s="13" t="s">
        <v>34</v>
      </c>
      <c r="AX471" s="13" t="s">
        <v>74</v>
      </c>
      <c r="AY471" s="157" t="s">
        <v>210</v>
      </c>
    </row>
    <row r="472" spans="2:51" s="13" customFormat="1" ht="11.25">
      <c r="B472" s="156"/>
      <c r="D472" s="150" t="s">
        <v>221</v>
      </c>
      <c r="E472" s="157" t="s">
        <v>19</v>
      </c>
      <c r="F472" s="158" t="s">
        <v>2294</v>
      </c>
      <c r="H472" s="159">
        <v>3.54</v>
      </c>
      <c r="I472" s="160"/>
      <c r="L472" s="156"/>
      <c r="M472" s="161"/>
      <c r="T472" s="162"/>
      <c r="AT472" s="157" t="s">
        <v>221</v>
      </c>
      <c r="AU472" s="157" t="s">
        <v>83</v>
      </c>
      <c r="AV472" s="13" t="s">
        <v>83</v>
      </c>
      <c r="AW472" s="13" t="s">
        <v>34</v>
      </c>
      <c r="AX472" s="13" t="s">
        <v>74</v>
      </c>
      <c r="AY472" s="157" t="s">
        <v>210</v>
      </c>
    </row>
    <row r="473" spans="2:51" s="13" customFormat="1" ht="11.25">
      <c r="B473" s="156"/>
      <c r="D473" s="150" t="s">
        <v>221</v>
      </c>
      <c r="E473" s="157" t="s">
        <v>19</v>
      </c>
      <c r="F473" s="158" t="s">
        <v>2523</v>
      </c>
      <c r="H473" s="159">
        <v>2.19</v>
      </c>
      <c r="I473" s="160"/>
      <c r="L473" s="156"/>
      <c r="M473" s="161"/>
      <c r="T473" s="162"/>
      <c r="AT473" s="157" t="s">
        <v>221</v>
      </c>
      <c r="AU473" s="157" t="s">
        <v>83</v>
      </c>
      <c r="AV473" s="13" t="s">
        <v>83</v>
      </c>
      <c r="AW473" s="13" t="s">
        <v>34</v>
      </c>
      <c r="AX473" s="13" t="s">
        <v>74</v>
      </c>
      <c r="AY473" s="157" t="s">
        <v>210</v>
      </c>
    </row>
    <row r="474" spans="2:51" s="13" customFormat="1" ht="11.25">
      <c r="B474" s="156"/>
      <c r="D474" s="150" t="s">
        <v>221</v>
      </c>
      <c r="E474" s="157" t="s">
        <v>19</v>
      </c>
      <c r="F474" s="158" t="s">
        <v>2296</v>
      </c>
      <c r="H474" s="159">
        <v>3.48</v>
      </c>
      <c r="I474" s="160"/>
      <c r="L474" s="156"/>
      <c r="M474" s="161"/>
      <c r="T474" s="162"/>
      <c r="AT474" s="157" t="s">
        <v>221</v>
      </c>
      <c r="AU474" s="157" t="s">
        <v>83</v>
      </c>
      <c r="AV474" s="13" t="s">
        <v>83</v>
      </c>
      <c r="AW474" s="13" t="s">
        <v>34</v>
      </c>
      <c r="AX474" s="13" t="s">
        <v>74</v>
      </c>
      <c r="AY474" s="157" t="s">
        <v>210</v>
      </c>
    </row>
    <row r="475" spans="2:51" s="13" customFormat="1" ht="11.25">
      <c r="B475" s="156"/>
      <c r="D475" s="150" t="s">
        <v>221</v>
      </c>
      <c r="E475" s="157" t="s">
        <v>19</v>
      </c>
      <c r="F475" s="158" t="s">
        <v>2297</v>
      </c>
      <c r="H475" s="159">
        <v>4.35</v>
      </c>
      <c r="I475" s="160"/>
      <c r="L475" s="156"/>
      <c r="M475" s="161"/>
      <c r="T475" s="162"/>
      <c r="AT475" s="157" t="s">
        <v>221</v>
      </c>
      <c r="AU475" s="157" t="s">
        <v>83</v>
      </c>
      <c r="AV475" s="13" t="s">
        <v>83</v>
      </c>
      <c r="AW475" s="13" t="s">
        <v>34</v>
      </c>
      <c r="AX475" s="13" t="s">
        <v>74</v>
      </c>
      <c r="AY475" s="157" t="s">
        <v>210</v>
      </c>
    </row>
    <row r="476" spans="2:51" s="13" customFormat="1" ht="11.25">
      <c r="B476" s="156"/>
      <c r="D476" s="150" t="s">
        <v>221</v>
      </c>
      <c r="E476" s="157" t="s">
        <v>19</v>
      </c>
      <c r="F476" s="158" t="s">
        <v>2298</v>
      </c>
      <c r="H476" s="159">
        <v>2.03</v>
      </c>
      <c r="I476" s="160"/>
      <c r="L476" s="156"/>
      <c r="M476" s="161"/>
      <c r="T476" s="162"/>
      <c r="AT476" s="157" t="s">
        <v>221</v>
      </c>
      <c r="AU476" s="157" t="s">
        <v>83</v>
      </c>
      <c r="AV476" s="13" t="s">
        <v>83</v>
      </c>
      <c r="AW476" s="13" t="s">
        <v>34</v>
      </c>
      <c r="AX476" s="13" t="s">
        <v>74</v>
      </c>
      <c r="AY476" s="157" t="s">
        <v>210</v>
      </c>
    </row>
    <row r="477" spans="2:51" s="13" customFormat="1" ht="11.25">
      <c r="B477" s="156"/>
      <c r="D477" s="150" t="s">
        <v>221</v>
      </c>
      <c r="E477" s="157" t="s">
        <v>19</v>
      </c>
      <c r="F477" s="158" t="s">
        <v>2450</v>
      </c>
      <c r="H477" s="159">
        <v>7.2</v>
      </c>
      <c r="I477" s="160"/>
      <c r="L477" s="156"/>
      <c r="M477" s="161"/>
      <c r="T477" s="162"/>
      <c r="AT477" s="157" t="s">
        <v>221</v>
      </c>
      <c r="AU477" s="157" t="s">
        <v>83</v>
      </c>
      <c r="AV477" s="13" t="s">
        <v>83</v>
      </c>
      <c r="AW477" s="13" t="s">
        <v>34</v>
      </c>
      <c r="AX477" s="13" t="s">
        <v>74</v>
      </c>
      <c r="AY477" s="157" t="s">
        <v>210</v>
      </c>
    </row>
    <row r="478" spans="2:51" s="13" customFormat="1" ht="11.25">
      <c r="B478" s="156"/>
      <c r="D478" s="150" t="s">
        <v>221</v>
      </c>
      <c r="E478" s="157" t="s">
        <v>19</v>
      </c>
      <c r="F478" s="158" t="s">
        <v>2451</v>
      </c>
      <c r="H478" s="159">
        <v>5.9</v>
      </c>
      <c r="I478" s="160"/>
      <c r="L478" s="156"/>
      <c r="M478" s="161"/>
      <c r="T478" s="162"/>
      <c r="AT478" s="157" t="s">
        <v>221</v>
      </c>
      <c r="AU478" s="157" t="s">
        <v>83</v>
      </c>
      <c r="AV478" s="13" t="s">
        <v>83</v>
      </c>
      <c r="AW478" s="13" t="s">
        <v>34</v>
      </c>
      <c r="AX478" s="13" t="s">
        <v>74</v>
      </c>
      <c r="AY478" s="157" t="s">
        <v>210</v>
      </c>
    </row>
    <row r="479" spans="2:51" s="12" customFormat="1" ht="11.25">
      <c r="B479" s="149"/>
      <c r="D479" s="150" t="s">
        <v>221</v>
      </c>
      <c r="E479" s="151" t="s">
        <v>19</v>
      </c>
      <c r="F479" s="152" t="s">
        <v>2524</v>
      </c>
      <c r="H479" s="151" t="s">
        <v>19</v>
      </c>
      <c r="I479" s="153"/>
      <c r="L479" s="149"/>
      <c r="M479" s="154"/>
      <c r="T479" s="155"/>
      <c r="AT479" s="151" t="s">
        <v>221</v>
      </c>
      <c r="AU479" s="151" t="s">
        <v>83</v>
      </c>
      <c r="AV479" s="12" t="s">
        <v>81</v>
      </c>
      <c r="AW479" s="12" t="s">
        <v>34</v>
      </c>
      <c r="AX479" s="12" t="s">
        <v>74</v>
      </c>
      <c r="AY479" s="151" t="s">
        <v>210</v>
      </c>
    </row>
    <row r="480" spans="2:51" s="13" customFormat="1" ht="11.25">
      <c r="B480" s="156"/>
      <c r="D480" s="150" t="s">
        <v>221</v>
      </c>
      <c r="E480" s="157" t="s">
        <v>19</v>
      </c>
      <c r="F480" s="158" t="s">
        <v>520</v>
      </c>
      <c r="H480" s="159">
        <v>16.73</v>
      </c>
      <c r="I480" s="160"/>
      <c r="L480" s="156"/>
      <c r="M480" s="161"/>
      <c r="T480" s="162"/>
      <c r="AT480" s="157" t="s">
        <v>221</v>
      </c>
      <c r="AU480" s="157" t="s">
        <v>83</v>
      </c>
      <c r="AV480" s="13" t="s">
        <v>83</v>
      </c>
      <c r="AW480" s="13" t="s">
        <v>34</v>
      </c>
      <c r="AX480" s="13" t="s">
        <v>74</v>
      </c>
      <c r="AY480" s="157" t="s">
        <v>210</v>
      </c>
    </row>
    <row r="481" spans="2:51" s="15" customFormat="1" ht="11.25">
      <c r="B481" s="170"/>
      <c r="D481" s="150" t="s">
        <v>221</v>
      </c>
      <c r="E481" s="171" t="s">
        <v>19</v>
      </c>
      <c r="F481" s="172" t="s">
        <v>236</v>
      </c>
      <c r="H481" s="173">
        <v>78.69</v>
      </c>
      <c r="I481" s="174"/>
      <c r="L481" s="170"/>
      <c r="M481" s="175"/>
      <c r="T481" s="176"/>
      <c r="AT481" s="171" t="s">
        <v>221</v>
      </c>
      <c r="AU481" s="171" t="s">
        <v>83</v>
      </c>
      <c r="AV481" s="15" t="s">
        <v>217</v>
      </c>
      <c r="AW481" s="15" t="s">
        <v>34</v>
      </c>
      <c r="AX481" s="15" t="s">
        <v>81</v>
      </c>
      <c r="AY481" s="171" t="s">
        <v>210</v>
      </c>
    </row>
    <row r="482" spans="2:65" s="1" customFormat="1" ht="24.2" customHeight="1">
      <c r="B482" s="33"/>
      <c r="C482" s="132" t="s">
        <v>474</v>
      </c>
      <c r="D482" s="132" t="s">
        <v>212</v>
      </c>
      <c r="E482" s="133" t="s">
        <v>2525</v>
      </c>
      <c r="F482" s="134" t="s">
        <v>2526</v>
      </c>
      <c r="G482" s="135" t="s">
        <v>270</v>
      </c>
      <c r="H482" s="136">
        <v>75.077</v>
      </c>
      <c r="I482" s="137"/>
      <c r="J482" s="138">
        <f>ROUND(I482*H482,2)</f>
        <v>0</v>
      </c>
      <c r="K482" s="134" t="s">
        <v>389</v>
      </c>
      <c r="L482" s="33"/>
      <c r="M482" s="139" t="s">
        <v>19</v>
      </c>
      <c r="N482" s="140" t="s">
        <v>45</v>
      </c>
      <c r="P482" s="141">
        <f>O482*H482</f>
        <v>0</v>
      </c>
      <c r="Q482" s="141">
        <v>0.16176</v>
      </c>
      <c r="R482" s="141">
        <f>Q482*H482</f>
        <v>12.14445552</v>
      </c>
      <c r="S482" s="141">
        <v>0</v>
      </c>
      <c r="T482" s="142">
        <f>S482*H482</f>
        <v>0</v>
      </c>
      <c r="AR482" s="143" t="s">
        <v>217</v>
      </c>
      <c r="AT482" s="143" t="s">
        <v>212</v>
      </c>
      <c r="AU482" s="143" t="s">
        <v>83</v>
      </c>
      <c r="AY482" s="18" t="s">
        <v>210</v>
      </c>
      <c r="BE482" s="144">
        <f>IF(N482="základní",J482,0)</f>
        <v>0</v>
      </c>
      <c r="BF482" s="144">
        <f>IF(N482="snížená",J482,0)</f>
        <v>0</v>
      </c>
      <c r="BG482" s="144">
        <f>IF(N482="zákl. přenesená",J482,0)</f>
        <v>0</v>
      </c>
      <c r="BH482" s="144">
        <f>IF(N482="sníž. přenesená",J482,0)</f>
        <v>0</v>
      </c>
      <c r="BI482" s="144">
        <f>IF(N482="nulová",J482,0)</f>
        <v>0</v>
      </c>
      <c r="BJ482" s="18" t="s">
        <v>81</v>
      </c>
      <c r="BK482" s="144">
        <f>ROUND(I482*H482,2)</f>
        <v>0</v>
      </c>
      <c r="BL482" s="18" t="s">
        <v>217</v>
      </c>
      <c r="BM482" s="143" t="s">
        <v>2527</v>
      </c>
    </row>
    <row r="483" spans="2:47" s="1" customFormat="1" ht="11.25">
      <c r="B483" s="33"/>
      <c r="D483" s="145" t="s">
        <v>219</v>
      </c>
      <c r="F483" s="146" t="s">
        <v>2528</v>
      </c>
      <c r="I483" s="147"/>
      <c r="L483" s="33"/>
      <c r="M483" s="148"/>
      <c r="T483" s="54"/>
      <c r="AT483" s="18" t="s">
        <v>219</v>
      </c>
      <c r="AU483" s="18" t="s">
        <v>83</v>
      </c>
    </row>
    <row r="484" spans="2:51" s="12" customFormat="1" ht="11.25">
      <c r="B484" s="149"/>
      <c r="D484" s="150" t="s">
        <v>221</v>
      </c>
      <c r="E484" s="151" t="s">
        <v>19</v>
      </c>
      <c r="F484" s="152" t="s">
        <v>825</v>
      </c>
      <c r="H484" s="151" t="s">
        <v>19</v>
      </c>
      <c r="I484" s="153"/>
      <c r="L484" s="149"/>
      <c r="M484" s="154"/>
      <c r="T484" s="155"/>
      <c r="AT484" s="151" t="s">
        <v>221</v>
      </c>
      <c r="AU484" s="151" t="s">
        <v>83</v>
      </c>
      <c r="AV484" s="12" t="s">
        <v>81</v>
      </c>
      <c r="AW484" s="12" t="s">
        <v>34</v>
      </c>
      <c r="AX484" s="12" t="s">
        <v>74</v>
      </c>
      <c r="AY484" s="151" t="s">
        <v>210</v>
      </c>
    </row>
    <row r="485" spans="2:51" s="13" customFormat="1" ht="11.25">
      <c r="B485" s="156"/>
      <c r="D485" s="150" t="s">
        <v>221</v>
      </c>
      <c r="E485" s="157" t="s">
        <v>19</v>
      </c>
      <c r="F485" s="158" t="s">
        <v>826</v>
      </c>
      <c r="H485" s="159">
        <v>12.51</v>
      </c>
      <c r="I485" s="160"/>
      <c r="L485" s="156"/>
      <c r="M485" s="161"/>
      <c r="T485" s="162"/>
      <c r="AT485" s="157" t="s">
        <v>221</v>
      </c>
      <c r="AU485" s="157" t="s">
        <v>83</v>
      </c>
      <c r="AV485" s="13" t="s">
        <v>83</v>
      </c>
      <c r="AW485" s="13" t="s">
        <v>34</v>
      </c>
      <c r="AX485" s="13" t="s">
        <v>74</v>
      </c>
      <c r="AY485" s="157" t="s">
        <v>210</v>
      </c>
    </row>
    <row r="486" spans="2:51" s="12" customFormat="1" ht="11.25">
      <c r="B486" s="149"/>
      <c r="D486" s="150" t="s">
        <v>221</v>
      </c>
      <c r="E486" s="151" t="s">
        <v>19</v>
      </c>
      <c r="F486" s="152" t="s">
        <v>433</v>
      </c>
      <c r="H486" s="151" t="s">
        <v>19</v>
      </c>
      <c r="I486" s="153"/>
      <c r="L486" s="149"/>
      <c r="M486" s="154"/>
      <c r="T486" s="155"/>
      <c r="AT486" s="151" t="s">
        <v>221</v>
      </c>
      <c r="AU486" s="151" t="s">
        <v>83</v>
      </c>
      <c r="AV486" s="12" t="s">
        <v>81</v>
      </c>
      <c r="AW486" s="12" t="s">
        <v>34</v>
      </c>
      <c r="AX486" s="12" t="s">
        <v>74</v>
      </c>
      <c r="AY486" s="151" t="s">
        <v>210</v>
      </c>
    </row>
    <row r="487" spans="2:51" s="12" customFormat="1" ht="11.25">
      <c r="B487" s="149"/>
      <c r="D487" s="150" t="s">
        <v>221</v>
      </c>
      <c r="E487" s="151" t="s">
        <v>19</v>
      </c>
      <c r="F487" s="152" t="s">
        <v>827</v>
      </c>
      <c r="H487" s="151" t="s">
        <v>19</v>
      </c>
      <c r="I487" s="153"/>
      <c r="L487" s="149"/>
      <c r="M487" s="154"/>
      <c r="T487" s="155"/>
      <c r="AT487" s="151" t="s">
        <v>221</v>
      </c>
      <c r="AU487" s="151" t="s">
        <v>83</v>
      </c>
      <c r="AV487" s="12" t="s">
        <v>81</v>
      </c>
      <c r="AW487" s="12" t="s">
        <v>34</v>
      </c>
      <c r="AX487" s="12" t="s">
        <v>74</v>
      </c>
      <c r="AY487" s="151" t="s">
        <v>210</v>
      </c>
    </row>
    <row r="488" spans="2:51" s="13" customFormat="1" ht="11.25">
      <c r="B488" s="156"/>
      <c r="D488" s="150" t="s">
        <v>221</v>
      </c>
      <c r="E488" s="157" t="s">
        <v>19</v>
      </c>
      <c r="F488" s="158" t="s">
        <v>828</v>
      </c>
      <c r="H488" s="159">
        <v>35.45</v>
      </c>
      <c r="I488" s="160"/>
      <c r="L488" s="156"/>
      <c r="M488" s="161"/>
      <c r="T488" s="162"/>
      <c r="AT488" s="157" t="s">
        <v>221</v>
      </c>
      <c r="AU488" s="157" t="s">
        <v>83</v>
      </c>
      <c r="AV488" s="13" t="s">
        <v>83</v>
      </c>
      <c r="AW488" s="13" t="s">
        <v>34</v>
      </c>
      <c r="AX488" s="13" t="s">
        <v>74</v>
      </c>
      <c r="AY488" s="157" t="s">
        <v>210</v>
      </c>
    </row>
    <row r="489" spans="2:51" s="13" customFormat="1" ht="11.25">
      <c r="B489" s="156"/>
      <c r="D489" s="150" t="s">
        <v>221</v>
      </c>
      <c r="E489" s="157" t="s">
        <v>19</v>
      </c>
      <c r="F489" s="158" t="s">
        <v>829</v>
      </c>
      <c r="H489" s="159">
        <v>9.89</v>
      </c>
      <c r="I489" s="160"/>
      <c r="L489" s="156"/>
      <c r="M489" s="161"/>
      <c r="T489" s="162"/>
      <c r="AT489" s="157" t="s">
        <v>221</v>
      </c>
      <c r="AU489" s="157" t="s">
        <v>83</v>
      </c>
      <c r="AV489" s="13" t="s">
        <v>83</v>
      </c>
      <c r="AW489" s="13" t="s">
        <v>34</v>
      </c>
      <c r="AX489" s="13" t="s">
        <v>74</v>
      </c>
      <c r="AY489" s="157" t="s">
        <v>210</v>
      </c>
    </row>
    <row r="490" spans="2:51" s="13" customFormat="1" ht="11.25">
      <c r="B490" s="156"/>
      <c r="D490" s="150" t="s">
        <v>221</v>
      </c>
      <c r="E490" s="157" t="s">
        <v>19</v>
      </c>
      <c r="F490" s="158" t="s">
        <v>830</v>
      </c>
      <c r="H490" s="159">
        <v>4.95</v>
      </c>
      <c r="I490" s="160"/>
      <c r="L490" s="156"/>
      <c r="M490" s="161"/>
      <c r="T490" s="162"/>
      <c r="AT490" s="157" t="s">
        <v>221</v>
      </c>
      <c r="AU490" s="157" t="s">
        <v>83</v>
      </c>
      <c r="AV490" s="13" t="s">
        <v>83</v>
      </c>
      <c r="AW490" s="13" t="s">
        <v>34</v>
      </c>
      <c r="AX490" s="13" t="s">
        <v>74</v>
      </c>
      <c r="AY490" s="157" t="s">
        <v>210</v>
      </c>
    </row>
    <row r="491" spans="2:51" s="12" customFormat="1" ht="11.25">
      <c r="B491" s="149"/>
      <c r="D491" s="150" t="s">
        <v>221</v>
      </c>
      <c r="E491" s="151" t="s">
        <v>19</v>
      </c>
      <c r="F491" s="152" t="s">
        <v>2522</v>
      </c>
      <c r="H491" s="151" t="s">
        <v>19</v>
      </c>
      <c r="I491" s="153"/>
      <c r="L491" s="149"/>
      <c r="M491" s="154"/>
      <c r="T491" s="155"/>
      <c r="AT491" s="151" t="s">
        <v>221</v>
      </c>
      <c r="AU491" s="151" t="s">
        <v>83</v>
      </c>
      <c r="AV491" s="12" t="s">
        <v>81</v>
      </c>
      <c r="AW491" s="12" t="s">
        <v>34</v>
      </c>
      <c r="AX491" s="12" t="s">
        <v>74</v>
      </c>
      <c r="AY491" s="151" t="s">
        <v>210</v>
      </c>
    </row>
    <row r="492" spans="2:51" s="13" customFormat="1" ht="11.25">
      <c r="B492" s="156"/>
      <c r="D492" s="150" t="s">
        <v>221</v>
      </c>
      <c r="E492" s="157" t="s">
        <v>19</v>
      </c>
      <c r="F492" s="158" t="s">
        <v>2529</v>
      </c>
      <c r="H492" s="159">
        <v>11.077</v>
      </c>
      <c r="I492" s="160"/>
      <c r="L492" s="156"/>
      <c r="M492" s="161"/>
      <c r="T492" s="162"/>
      <c r="AT492" s="157" t="s">
        <v>221</v>
      </c>
      <c r="AU492" s="157" t="s">
        <v>83</v>
      </c>
      <c r="AV492" s="13" t="s">
        <v>83</v>
      </c>
      <c r="AW492" s="13" t="s">
        <v>34</v>
      </c>
      <c r="AX492" s="13" t="s">
        <v>74</v>
      </c>
      <c r="AY492" s="157" t="s">
        <v>210</v>
      </c>
    </row>
    <row r="493" spans="2:51" s="13" customFormat="1" ht="11.25">
      <c r="B493" s="156"/>
      <c r="D493" s="150" t="s">
        <v>221</v>
      </c>
      <c r="E493" s="157" t="s">
        <v>19</v>
      </c>
      <c r="F493" s="158" t="s">
        <v>2530</v>
      </c>
      <c r="H493" s="159">
        <v>1.2</v>
      </c>
      <c r="I493" s="160"/>
      <c r="L493" s="156"/>
      <c r="M493" s="161"/>
      <c r="T493" s="162"/>
      <c r="AT493" s="157" t="s">
        <v>221</v>
      </c>
      <c r="AU493" s="157" t="s">
        <v>83</v>
      </c>
      <c r="AV493" s="13" t="s">
        <v>83</v>
      </c>
      <c r="AW493" s="13" t="s">
        <v>34</v>
      </c>
      <c r="AX493" s="13" t="s">
        <v>74</v>
      </c>
      <c r="AY493" s="157" t="s">
        <v>210</v>
      </c>
    </row>
    <row r="494" spans="2:51" s="15" customFormat="1" ht="11.25">
      <c r="B494" s="170"/>
      <c r="D494" s="150" t="s">
        <v>221</v>
      </c>
      <c r="E494" s="171" t="s">
        <v>19</v>
      </c>
      <c r="F494" s="172" t="s">
        <v>236</v>
      </c>
      <c r="H494" s="173">
        <v>75.077</v>
      </c>
      <c r="I494" s="174"/>
      <c r="L494" s="170"/>
      <c r="M494" s="175"/>
      <c r="T494" s="176"/>
      <c r="AT494" s="171" t="s">
        <v>221</v>
      </c>
      <c r="AU494" s="171" t="s">
        <v>83</v>
      </c>
      <c r="AV494" s="15" t="s">
        <v>217</v>
      </c>
      <c r="AW494" s="15" t="s">
        <v>34</v>
      </c>
      <c r="AX494" s="15" t="s">
        <v>81</v>
      </c>
      <c r="AY494" s="171" t="s">
        <v>210</v>
      </c>
    </row>
    <row r="495" spans="2:65" s="1" customFormat="1" ht="24.2" customHeight="1">
      <c r="B495" s="33"/>
      <c r="C495" s="132" t="s">
        <v>481</v>
      </c>
      <c r="D495" s="132" t="s">
        <v>212</v>
      </c>
      <c r="E495" s="133" t="s">
        <v>2531</v>
      </c>
      <c r="F495" s="134" t="s">
        <v>2532</v>
      </c>
      <c r="G495" s="135" t="s">
        <v>270</v>
      </c>
      <c r="H495" s="136">
        <v>62.8</v>
      </c>
      <c r="I495" s="137"/>
      <c r="J495" s="138">
        <f>ROUND(I495*H495,2)</f>
        <v>0</v>
      </c>
      <c r="K495" s="134" t="s">
        <v>216</v>
      </c>
      <c r="L495" s="33"/>
      <c r="M495" s="139" t="s">
        <v>19</v>
      </c>
      <c r="N495" s="140" t="s">
        <v>45</v>
      </c>
      <c r="P495" s="141">
        <f>O495*H495</f>
        <v>0</v>
      </c>
      <c r="Q495" s="141">
        <v>0.00977</v>
      </c>
      <c r="R495" s="141">
        <f>Q495*H495</f>
        <v>0.6135559999999999</v>
      </c>
      <c r="S495" s="141">
        <v>0</v>
      </c>
      <c r="T495" s="142">
        <f>S495*H495</f>
        <v>0</v>
      </c>
      <c r="AR495" s="143" t="s">
        <v>217</v>
      </c>
      <c r="AT495" s="143" t="s">
        <v>212</v>
      </c>
      <c r="AU495" s="143" t="s">
        <v>83</v>
      </c>
      <c r="AY495" s="18" t="s">
        <v>210</v>
      </c>
      <c r="BE495" s="144">
        <f>IF(N495="základní",J495,0)</f>
        <v>0</v>
      </c>
      <c r="BF495" s="144">
        <f>IF(N495="snížená",J495,0)</f>
        <v>0</v>
      </c>
      <c r="BG495" s="144">
        <f>IF(N495="zákl. přenesená",J495,0)</f>
        <v>0</v>
      </c>
      <c r="BH495" s="144">
        <f>IF(N495="sníž. přenesená",J495,0)</f>
        <v>0</v>
      </c>
      <c r="BI495" s="144">
        <f>IF(N495="nulová",J495,0)</f>
        <v>0</v>
      </c>
      <c r="BJ495" s="18" t="s">
        <v>81</v>
      </c>
      <c r="BK495" s="144">
        <f>ROUND(I495*H495,2)</f>
        <v>0</v>
      </c>
      <c r="BL495" s="18" t="s">
        <v>217</v>
      </c>
      <c r="BM495" s="143" t="s">
        <v>2533</v>
      </c>
    </row>
    <row r="496" spans="2:47" s="1" customFormat="1" ht="11.25">
      <c r="B496" s="33"/>
      <c r="D496" s="145" t="s">
        <v>219</v>
      </c>
      <c r="F496" s="146" t="s">
        <v>2534</v>
      </c>
      <c r="I496" s="147"/>
      <c r="L496" s="33"/>
      <c r="M496" s="148"/>
      <c r="T496" s="54"/>
      <c r="AT496" s="18" t="s">
        <v>219</v>
      </c>
      <c r="AU496" s="18" t="s">
        <v>83</v>
      </c>
    </row>
    <row r="497" spans="2:51" s="12" customFormat="1" ht="11.25">
      <c r="B497" s="149"/>
      <c r="D497" s="150" t="s">
        <v>221</v>
      </c>
      <c r="E497" s="151" t="s">
        <v>19</v>
      </c>
      <c r="F497" s="152" t="s">
        <v>825</v>
      </c>
      <c r="H497" s="151" t="s">
        <v>19</v>
      </c>
      <c r="I497" s="153"/>
      <c r="L497" s="149"/>
      <c r="M497" s="154"/>
      <c r="T497" s="155"/>
      <c r="AT497" s="151" t="s">
        <v>221</v>
      </c>
      <c r="AU497" s="151" t="s">
        <v>83</v>
      </c>
      <c r="AV497" s="12" t="s">
        <v>81</v>
      </c>
      <c r="AW497" s="12" t="s">
        <v>34</v>
      </c>
      <c r="AX497" s="12" t="s">
        <v>74</v>
      </c>
      <c r="AY497" s="151" t="s">
        <v>210</v>
      </c>
    </row>
    <row r="498" spans="2:51" s="13" customFormat="1" ht="11.25">
      <c r="B498" s="156"/>
      <c r="D498" s="150" t="s">
        <v>221</v>
      </c>
      <c r="E498" s="157" t="s">
        <v>19</v>
      </c>
      <c r="F498" s="158" t="s">
        <v>826</v>
      </c>
      <c r="H498" s="159">
        <v>12.51</v>
      </c>
      <c r="I498" s="160"/>
      <c r="L498" s="156"/>
      <c r="M498" s="161"/>
      <c r="T498" s="162"/>
      <c r="AT498" s="157" t="s">
        <v>221</v>
      </c>
      <c r="AU498" s="157" t="s">
        <v>83</v>
      </c>
      <c r="AV498" s="13" t="s">
        <v>83</v>
      </c>
      <c r="AW498" s="13" t="s">
        <v>34</v>
      </c>
      <c r="AX498" s="13" t="s">
        <v>74</v>
      </c>
      <c r="AY498" s="157" t="s">
        <v>210</v>
      </c>
    </row>
    <row r="499" spans="2:51" s="12" customFormat="1" ht="11.25">
      <c r="B499" s="149"/>
      <c r="D499" s="150" t="s">
        <v>221</v>
      </c>
      <c r="E499" s="151" t="s">
        <v>19</v>
      </c>
      <c r="F499" s="152" t="s">
        <v>433</v>
      </c>
      <c r="H499" s="151" t="s">
        <v>19</v>
      </c>
      <c r="I499" s="153"/>
      <c r="L499" s="149"/>
      <c r="M499" s="154"/>
      <c r="T499" s="155"/>
      <c r="AT499" s="151" t="s">
        <v>221</v>
      </c>
      <c r="AU499" s="151" t="s">
        <v>83</v>
      </c>
      <c r="AV499" s="12" t="s">
        <v>81</v>
      </c>
      <c r="AW499" s="12" t="s">
        <v>34</v>
      </c>
      <c r="AX499" s="12" t="s">
        <v>74</v>
      </c>
      <c r="AY499" s="151" t="s">
        <v>210</v>
      </c>
    </row>
    <row r="500" spans="2:51" s="12" customFormat="1" ht="11.25">
      <c r="B500" s="149"/>
      <c r="D500" s="150" t="s">
        <v>221</v>
      </c>
      <c r="E500" s="151" t="s">
        <v>19</v>
      </c>
      <c r="F500" s="152" t="s">
        <v>827</v>
      </c>
      <c r="H500" s="151" t="s">
        <v>19</v>
      </c>
      <c r="I500" s="153"/>
      <c r="L500" s="149"/>
      <c r="M500" s="154"/>
      <c r="T500" s="155"/>
      <c r="AT500" s="151" t="s">
        <v>221</v>
      </c>
      <c r="AU500" s="151" t="s">
        <v>83</v>
      </c>
      <c r="AV500" s="12" t="s">
        <v>81</v>
      </c>
      <c r="AW500" s="12" t="s">
        <v>34</v>
      </c>
      <c r="AX500" s="12" t="s">
        <v>74</v>
      </c>
      <c r="AY500" s="151" t="s">
        <v>210</v>
      </c>
    </row>
    <row r="501" spans="2:51" s="13" customFormat="1" ht="11.25">
      <c r="B501" s="156"/>
      <c r="D501" s="150" t="s">
        <v>221</v>
      </c>
      <c r="E501" s="157" t="s">
        <v>19</v>
      </c>
      <c r="F501" s="158" t="s">
        <v>828</v>
      </c>
      <c r="H501" s="159">
        <v>35.45</v>
      </c>
      <c r="I501" s="160"/>
      <c r="L501" s="156"/>
      <c r="M501" s="161"/>
      <c r="T501" s="162"/>
      <c r="AT501" s="157" t="s">
        <v>221</v>
      </c>
      <c r="AU501" s="157" t="s">
        <v>83</v>
      </c>
      <c r="AV501" s="13" t="s">
        <v>83</v>
      </c>
      <c r="AW501" s="13" t="s">
        <v>34</v>
      </c>
      <c r="AX501" s="13" t="s">
        <v>74</v>
      </c>
      <c r="AY501" s="157" t="s">
        <v>210</v>
      </c>
    </row>
    <row r="502" spans="2:51" s="13" customFormat="1" ht="11.25">
      <c r="B502" s="156"/>
      <c r="D502" s="150" t="s">
        <v>221</v>
      </c>
      <c r="E502" s="157" t="s">
        <v>19</v>
      </c>
      <c r="F502" s="158" t="s">
        <v>829</v>
      </c>
      <c r="H502" s="159">
        <v>9.89</v>
      </c>
      <c r="I502" s="160"/>
      <c r="L502" s="156"/>
      <c r="M502" s="161"/>
      <c r="T502" s="162"/>
      <c r="AT502" s="157" t="s">
        <v>221</v>
      </c>
      <c r="AU502" s="157" t="s">
        <v>83</v>
      </c>
      <c r="AV502" s="13" t="s">
        <v>83</v>
      </c>
      <c r="AW502" s="13" t="s">
        <v>34</v>
      </c>
      <c r="AX502" s="13" t="s">
        <v>74</v>
      </c>
      <c r="AY502" s="157" t="s">
        <v>210</v>
      </c>
    </row>
    <row r="503" spans="2:51" s="13" customFormat="1" ht="11.25">
      <c r="B503" s="156"/>
      <c r="D503" s="150" t="s">
        <v>221</v>
      </c>
      <c r="E503" s="157" t="s">
        <v>19</v>
      </c>
      <c r="F503" s="158" t="s">
        <v>830</v>
      </c>
      <c r="H503" s="159">
        <v>4.95</v>
      </c>
      <c r="I503" s="160"/>
      <c r="L503" s="156"/>
      <c r="M503" s="161"/>
      <c r="T503" s="162"/>
      <c r="AT503" s="157" t="s">
        <v>221</v>
      </c>
      <c r="AU503" s="157" t="s">
        <v>83</v>
      </c>
      <c r="AV503" s="13" t="s">
        <v>83</v>
      </c>
      <c r="AW503" s="13" t="s">
        <v>34</v>
      </c>
      <c r="AX503" s="13" t="s">
        <v>74</v>
      </c>
      <c r="AY503" s="157" t="s">
        <v>210</v>
      </c>
    </row>
    <row r="504" spans="2:51" s="15" customFormat="1" ht="11.25">
      <c r="B504" s="170"/>
      <c r="D504" s="150" t="s">
        <v>221</v>
      </c>
      <c r="E504" s="171" t="s">
        <v>19</v>
      </c>
      <c r="F504" s="172" t="s">
        <v>236</v>
      </c>
      <c r="H504" s="173">
        <v>62.8</v>
      </c>
      <c r="I504" s="174"/>
      <c r="L504" s="170"/>
      <c r="M504" s="175"/>
      <c r="T504" s="176"/>
      <c r="AT504" s="171" t="s">
        <v>221</v>
      </c>
      <c r="AU504" s="171" t="s">
        <v>83</v>
      </c>
      <c r="AV504" s="15" t="s">
        <v>217</v>
      </c>
      <c r="AW504" s="15" t="s">
        <v>34</v>
      </c>
      <c r="AX504" s="15" t="s">
        <v>81</v>
      </c>
      <c r="AY504" s="171" t="s">
        <v>210</v>
      </c>
    </row>
    <row r="505" spans="2:65" s="1" customFormat="1" ht="24.2" customHeight="1">
      <c r="B505" s="33"/>
      <c r="C505" s="132" t="s">
        <v>487</v>
      </c>
      <c r="D505" s="132" t="s">
        <v>212</v>
      </c>
      <c r="E505" s="133" t="s">
        <v>2535</v>
      </c>
      <c r="F505" s="134" t="s">
        <v>2536</v>
      </c>
      <c r="G505" s="135" t="s">
        <v>270</v>
      </c>
      <c r="H505" s="136">
        <v>76.96</v>
      </c>
      <c r="I505" s="137"/>
      <c r="J505" s="138">
        <f>ROUND(I505*H505,2)</f>
        <v>0</v>
      </c>
      <c r="K505" s="134" t="s">
        <v>296</v>
      </c>
      <c r="L505" s="33"/>
      <c r="M505" s="139" t="s">
        <v>19</v>
      </c>
      <c r="N505" s="140" t="s">
        <v>45</v>
      </c>
      <c r="P505" s="141">
        <f>O505*H505</f>
        <v>0</v>
      </c>
      <c r="Q505" s="141">
        <v>0.00977</v>
      </c>
      <c r="R505" s="141">
        <f>Q505*H505</f>
        <v>0.7518991999999999</v>
      </c>
      <c r="S505" s="141">
        <v>0</v>
      </c>
      <c r="T505" s="142">
        <f>S505*H505</f>
        <v>0</v>
      </c>
      <c r="AR505" s="143" t="s">
        <v>217</v>
      </c>
      <c r="AT505" s="143" t="s">
        <v>212</v>
      </c>
      <c r="AU505" s="143" t="s">
        <v>83</v>
      </c>
      <c r="AY505" s="18" t="s">
        <v>210</v>
      </c>
      <c r="BE505" s="144">
        <f>IF(N505="základní",J505,0)</f>
        <v>0</v>
      </c>
      <c r="BF505" s="144">
        <f>IF(N505="snížená",J505,0)</f>
        <v>0</v>
      </c>
      <c r="BG505" s="144">
        <f>IF(N505="zákl. přenesená",J505,0)</f>
        <v>0</v>
      </c>
      <c r="BH505" s="144">
        <f>IF(N505="sníž. přenesená",J505,0)</f>
        <v>0</v>
      </c>
      <c r="BI505" s="144">
        <f>IF(N505="nulová",J505,0)</f>
        <v>0</v>
      </c>
      <c r="BJ505" s="18" t="s">
        <v>81</v>
      </c>
      <c r="BK505" s="144">
        <f>ROUND(I505*H505,2)</f>
        <v>0</v>
      </c>
      <c r="BL505" s="18" t="s">
        <v>217</v>
      </c>
      <c r="BM505" s="143" t="s">
        <v>2537</v>
      </c>
    </row>
    <row r="506" spans="2:51" s="12" customFormat="1" ht="11.25">
      <c r="B506" s="149"/>
      <c r="D506" s="150" t="s">
        <v>221</v>
      </c>
      <c r="E506" s="151" t="s">
        <v>19</v>
      </c>
      <c r="F506" s="152" t="s">
        <v>825</v>
      </c>
      <c r="H506" s="151" t="s">
        <v>19</v>
      </c>
      <c r="I506" s="153"/>
      <c r="L506" s="149"/>
      <c r="M506" s="154"/>
      <c r="T506" s="155"/>
      <c r="AT506" s="151" t="s">
        <v>221</v>
      </c>
      <c r="AU506" s="151" t="s">
        <v>83</v>
      </c>
      <c r="AV506" s="12" t="s">
        <v>81</v>
      </c>
      <c r="AW506" s="12" t="s">
        <v>34</v>
      </c>
      <c r="AX506" s="12" t="s">
        <v>74</v>
      </c>
      <c r="AY506" s="151" t="s">
        <v>210</v>
      </c>
    </row>
    <row r="507" spans="2:51" s="13" customFormat="1" ht="11.25">
      <c r="B507" s="156"/>
      <c r="D507" s="150" t="s">
        <v>221</v>
      </c>
      <c r="E507" s="157" t="s">
        <v>19</v>
      </c>
      <c r="F507" s="158" t="s">
        <v>831</v>
      </c>
      <c r="H507" s="159">
        <v>17.3</v>
      </c>
      <c r="I507" s="160"/>
      <c r="L507" s="156"/>
      <c r="M507" s="161"/>
      <c r="T507" s="162"/>
      <c r="AT507" s="157" t="s">
        <v>221</v>
      </c>
      <c r="AU507" s="157" t="s">
        <v>83</v>
      </c>
      <c r="AV507" s="13" t="s">
        <v>83</v>
      </c>
      <c r="AW507" s="13" t="s">
        <v>34</v>
      </c>
      <c r="AX507" s="13" t="s">
        <v>74</v>
      </c>
      <c r="AY507" s="157" t="s">
        <v>210</v>
      </c>
    </row>
    <row r="508" spans="2:51" s="12" customFormat="1" ht="11.25">
      <c r="B508" s="149"/>
      <c r="D508" s="150" t="s">
        <v>221</v>
      </c>
      <c r="E508" s="151" t="s">
        <v>19</v>
      </c>
      <c r="F508" s="152" t="s">
        <v>433</v>
      </c>
      <c r="H508" s="151" t="s">
        <v>19</v>
      </c>
      <c r="I508" s="153"/>
      <c r="L508" s="149"/>
      <c r="M508" s="154"/>
      <c r="T508" s="155"/>
      <c r="AT508" s="151" t="s">
        <v>221</v>
      </c>
      <c r="AU508" s="151" t="s">
        <v>83</v>
      </c>
      <c r="AV508" s="12" t="s">
        <v>81</v>
      </c>
      <c r="AW508" s="12" t="s">
        <v>34</v>
      </c>
      <c r="AX508" s="12" t="s">
        <v>74</v>
      </c>
      <c r="AY508" s="151" t="s">
        <v>210</v>
      </c>
    </row>
    <row r="509" spans="2:51" s="12" customFormat="1" ht="11.25">
      <c r="B509" s="149"/>
      <c r="D509" s="150" t="s">
        <v>221</v>
      </c>
      <c r="E509" s="151" t="s">
        <v>19</v>
      </c>
      <c r="F509" s="152" t="s">
        <v>832</v>
      </c>
      <c r="H509" s="151" t="s">
        <v>19</v>
      </c>
      <c r="I509" s="153"/>
      <c r="L509" s="149"/>
      <c r="M509" s="154"/>
      <c r="T509" s="155"/>
      <c r="AT509" s="151" t="s">
        <v>221</v>
      </c>
      <c r="AU509" s="151" t="s">
        <v>83</v>
      </c>
      <c r="AV509" s="12" t="s">
        <v>81</v>
      </c>
      <c r="AW509" s="12" t="s">
        <v>34</v>
      </c>
      <c r="AX509" s="12" t="s">
        <v>74</v>
      </c>
      <c r="AY509" s="151" t="s">
        <v>210</v>
      </c>
    </row>
    <row r="510" spans="2:51" s="13" customFormat="1" ht="11.25">
      <c r="B510" s="156"/>
      <c r="D510" s="150" t="s">
        <v>221</v>
      </c>
      <c r="E510" s="157" t="s">
        <v>19</v>
      </c>
      <c r="F510" s="158" t="s">
        <v>833</v>
      </c>
      <c r="H510" s="159">
        <v>39.85</v>
      </c>
      <c r="I510" s="160"/>
      <c r="L510" s="156"/>
      <c r="M510" s="161"/>
      <c r="T510" s="162"/>
      <c r="AT510" s="157" t="s">
        <v>221</v>
      </c>
      <c r="AU510" s="157" t="s">
        <v>83</v>
      </c>
      <c r="AV510" s="13" t="s">
        <v>83</v>
      </c>
      <c r="AW510" s="13" t="s">
        <v>34</v>
      </c>
      <c r="AX510" s="13" t="s">
        <v>74</v>
      </c>
      <c r="AY510" s="157" t="s">
        <v>210</v>
      </c>
    </row>
    <row r="511" spans="2:51" s="13" customFormat="1" ht="11.25">
      <c r="B511" s="156"/>
      <c r="D511" s="150" t="s">
        <v>221</v>
      </c>
      <c r="E511" s="157" t="s">
        <v>19</v>
      </c>
      <c r="F511" s="158" t="s">
        <v>834</v>
      </c>
      <c r="H511" s="159">
        <v>13.01</v>
      </c>
      <c r="I511" s="160"/>
      <c r="L511" s="156"/>
      <c r="M511" s="161"/>
      <c r="T511" s="162"/>
      <c r="AT511" s="157" t="s">
        <v>221</v>
      </c>
      <c r="AU511" s="157" t="s">
        <v>83</v>
      </c>
      <c r="AV511" s="13" t="s">
        <v>83</v>
      </c>
      <c r="AW511" s="13" t="s">
        <v>34</v>
      </c>
      <c r="AX511" s="13" t="s">
        <v>74</v>
      </c>
      <c r="AY511" s="157" t="s">
        <v>210</v>
      </c>
    </row>
    <row r="512" spans="2:51" s="13" customFormat="1" ht="11.25">
      <c r="B512" s="156"/>
      <c r="D512" s="150" t="s">
        <v>221</v>
      </c>
      <c r="E512" s="157" t="s">
        <v>19</v>
      </c>
      <c r="F512" s="158" t="s">
        <v>835</v>
      </c>
      <c r="H512" s="159">
        <v>6.8</v>
      </c>
      <c r="I512" s="160"/>
      <c r="L512" s="156"/>
      <c r="M512" s="161"/>
      <c r="T512" s="162"/>
      <c r="AT512" s="157" t="s">
        <v>221</v>
      </c>
      <c r="AU512" s="157" t="s">
        <v>83</v>
      </c>
      <c r="AV512" s="13" t="s">
        <v>83</v>
      </c>
      <c r="AW512" s="13" t="s">
        <v>34</v>
      </c>
      <c r="AX512" s="13" t="s">
        <v>74</v>
      </c>
      <c r="AY512" s="157" t="s">
        <v>210</v>
      </c>
    </row>
    <row r="513" spans="2:51" s="15" customFormat="1" ht="11.25">
      <c r="B513" s="170"/>
      <c r="D513" s="150" t="s">
        <v>221</v>
      </c>
      <c r="E513" s="171" t="s">
        <v>19</v>
      </c>
      <c r="F513" s="172" t="s">
        <v>236</v>
      </c>
      <c r="H513" s="173">
        <v>76.96</v>
      </c>
      <c r="I513" s="174"/>
      <c r="L513" s="170"/>
      <c r="M513" s="175"/>
      <c r="T513" s="176"/>
      <c r="AT513" s="171" t="s">
        <v>221</v>
      </c>
      <c r="AU513" s="171" t="s">
        <v>83</v>
      </c>
      <c r="AV513" s="15" t="s">
        <v>217</v>
      </c>
      <c r="AW513" s="15" t="s">
        <v>34</v>
      </c>
      <c r="AX513" s="15" t="s">
        <v>81</v>
      </c>
      <c r="AY513" s="171" t="s">
        <v>210</v>
      </c>
    </row>
    <row r="514" spans="2:65" s="1" customFormat="1" ht="24.2" customHeight="1">
      <c r="B514" s="33"/>
      <c r="C514" s="132" t="s">
        <v>492</v>
      </c>
      <c r="D514" s="132" t="s">
        <v>212</v>
      </c>
      <c r="E514" s="133" t="s">
        <v>2538</v>
      </c>
      <c r="F514" s="134" t="s">
        <v>2539</v>
      </c>
      <c r="G514" s="135" t="s">
        <v>270</v>
      </c>
      <c r="H514" s="136">
        <v>22.724</v>
      </c>
      <c r="I514" s="137"/>
      <c r="J514" s="138">
        <f>ROUND(I514*H514,2)</f>
        <v>0</v>
      </c>
      <c r="K514" s="134" t="s">
        <v>296</v>
      </c>
      <c r="L514" s="33"/>
      <c r="M514" s="139" t="s">
        <v>19</v>
      </c>
      <c r="N514" s="140" t="s">
        <v>45</v>
      </c>
      <c r="P514" s="141">
        <f>O514*H514</f>
        <v>0</v>
      </c>
      <c r="Q514" s="141">
        <v>0.00977</v>
      </c>
      <c r="R514" s="141">
        <f>Q514*H514</f>
        <v>0.22201347999999999</v>
      </c>
      <c r="S514" s="141">
        <v>0</v>
      </c>
      <c r="T514" s="142">
        <f>S514*H514</f>
        <v>0</v>
      </c>
      <c r="AR514" s="143" t="s">
        <v>217</v>
      </c>
      <c r="AT514" s="143" t="s">
        <v>212</v>
      </c>
      <c r="AU514" s="143" t="s">
        <v>83</v>
      </c>
      <c r="AY514" s="18" t="s">
        <v>210</v>
      </c>
      <c r="BE514" s="144">
        <f>IF(N514="základní",J514,0)</f>
        <v>0</v>
      </c>
      <c r="BF514" s="144">
        <f>IF(N514="snížená",J514,0)</f>
        <v>0</v>
      </c>
      <c r="BG514" s="144">
        <f>IF(N514="zákl. přenesená",J514,0)</f>
        <v>0</v>
      </c>
      <c r="BH514" s="144">
        <f>IF(N514="sníž. přenesená",J514,0)</f>
        <v>0</v>
      </c>
      <c r="BI514" s="144">
        <f>IF(N514="nulová",J514,0)</f>
        <v>0</v>
      </c>
      <c r="BJ514" s="18" t="s">
        <v>81</v>
      </c>
      <c r="BK514" s="144">
        <f>ROUND(I514*H514,2)</f>
        <v>0</v>
      </c>
      <c r="BL514" s="18" t="s">
        <v>217</v>
      </c>
      <c r="BM514" s="143" t="s">
        <v>2540</v>
      </c>
    </row>
    <row r="515" spans="2:51" s="12" customFormat="1" ht="11.25">
      <c r="B515" s="149"/>
      <c r="D515" s="150" t="s">
        <v>221</v>
      </c>
      <c r="E515" s="151" t="s">
        <v>19</v>
      </c>
      <c r="F515" s="152" t="s">
        <v>825</v>
      </c>
      <c r="H515" s="151" t="s">
        <v>19</v>
      </c>
      <c r="I515" s="153"/>
      <c r="L515" s="149"/>
      <c r="M515" s="154"/>
      <c r="T515" s="155"/>
      <c r="AT515" s="151" t="s">
        <v>221</v>
      </c>
      <c r="AU515" s="151" t="s">
        <v>83</v>
      </c>
      <c r="AV515" s="12" t="s">
        <v>81</v>
      </c>
      <c r="AW515" s="12" t="s">
        <v>34</v>
      </c>
      <c r="AX515" s="12" t="s">
        <v>74</v>
      </c>
      <c r="AY515" s="151" t="s">
        <v>210</v>
      </c>
    </row>
    <row r="516" spans="2:51" s="13" customFormat="1" ht="11.25">
      <c r="B516" s="156"/>
      <c r="D516" s="150" t="s">
        <v>221</v>
      </c>
      <c r="E516" s="157" t="s">
        <v>19</v>
      </c>
      <c r="F516" s="158" t="s">
        <v>2541</v>
      </c>
      <c r="H516" s="159">
        <v>20.166</v>
      </c>
      <c r="I516" s="160"/>
      <c r="L516" s="156"/>
      <c r="M516" s="161"/>
      <c r="T516" s="162"/>
      <c r="AT516" s="157" t="s">
        <v>221</v>
      </c>
      <c r="AU516" s="157" t="s">
        <v>83</v>
      </c>
      <c r="AV516" s="13" t="s">
        <v>83</v>
      </c>
      <c r="AW516" s="13" t="s">
        <v>34</v>
      </c>
      <c r="AX516" s="13" t="s">
        <v>74</v>
      </c>
      <c r="AY516" s="157" t="s">
        <v>210</v>
      </c>
    </row>
    <row r="517" spans="2:51" s="12" customFormat="1" ht="11.25">
      <c r="B517" s="149"/>
      <c r="D517" s="150" t="s">
        <v>221</v>
      </c>
      <c r="E517" s="151" t="s">
        <v>19</v>
      </c>
      <c r="F517" s="152" t="s">
        <v>433</v>
      </c>
      <c r="H517" s="151" t="s">
        <v>19</v>
      </c>
      <c r="I517" s="153"/>
      <c r="L517" s="149"/>
      <c r="M517" s="154"/>
      <c r="T517" s="155"/>
      <c r="AT517" s="151" t="s">
        <v>221</v>
      </c>
      <c r="AU517" s="151" t="s">
        <v>83</v>
      </c>
      <c r="AV517" s="12" t="s">
        <v>81</v>
      </c>
      <c r="AW517" s="12" t="s">
        <v>34</v>
      </c>
      <c r="AX517" s="12" t="s">
        <v>74</v>
      </c>
      <c r="AY517" s="151" t="s">
        <v>210</v>
      </c>
    </row>
    <row r="518" spans="2:51" s="13" customFormat="1" ht="11.25">
      <c r="B518" s="156"/>
      <c r="D518" s="150" t="s">
        <v>221</v>
      </c>
      <c r="E518" s="157" t="s">
        <v>19</v>
      </c>
      <c r="F518" s="158" t="s">
        <v>2542</v>
      </c>
      <c r="H518" s="159">
        <v>2.558</v>
      </c>
      <c r="I518" s="160"/>
      <c r="L518" s="156"/>
      <c r="M518" s="161"/>
      <c r="T518" s="162"/>
      <c r="AT518" s="157" t="s">
        <v>221</v>
      </c>
      <c r="AU518" s="157" t="s">
        <v>83</v>
      </c>
      <c r="AV518" s="13" t="s">
        <v>83</v>
      </c>
      <c r="AW518" s="13" t="s">
        <v>34</v>
      </c>
      <c r="AX518" s="13" t="s">
        <v>74</v>
      </c>
      <c r="AY518" s="157" t="s">
        <v>210</v>
      </c>
    </row>
    <row r="519" spans="2:51" s="15" customFormat="1" ht="11.25">
      <c r="B519" s="170"/>
      <c r="D519" s="150" t="s">
        <v>221</v>
      </c>
      <c r="E519" s="171" t="s">
        <v>19</v>
      </c>
      <c r="F519" s="172" t="s">
        <v>236</v>
      </c>
      <c r="H519" s="173">
        <v>22.724</v>
      </c>
      <c r="I519" s="174"/>
      <c r="L519" s="170"/>
      <c r="M519" s="175"/>
      <c r="T519" s="176"/>
      <c r="AT519" s="171" t="s">
        <v>221</v>
      </c>
      <c r="AU519" s="171" t="s">
        <v>83</v>
      </c>
      <c r="AV519" s="15" t="s">
        <v>217</v>
      </c>
      <c r="AW519" s="15" t="s">
        <v>34</v>
      </c>
      <c r="AX519" s="15" t="s">
        <v>81</v>
      </c>
      <c r="AY519" s="171" t="s">
        <v>210</v>
      </c>
    </row>
    <row r="520" spans="2:65" s="1" customFormat="1" ht="16.5" customHeight="1">
      <c r="B520" s="33"/>
      <c r="C520" s="132" t="s">
        <v>498</v>
      </c>
      <c r="D520" s="132" t="s">
        <v>212</v>
      </c>
      <c r="E520" s="133" t="s">
        <v>2543</v>
      </c>
      <c r="F520" s="134" t="s">
        <v>2544</v>
      </c>
      <c r="G520" s="135" t="s">
        <v>270</v>
      </c>
      <c r="H520" s="136">
        <v>1.761</v>
      </c>
      <c r="I520" s="137"/>
      <c r="J520" s="138">
        <f>ROUND(I520*H520,2)</f>
        <v>0</v>
      </c>
      <c r="K520" s="134" t="s">
        <v>296</v>
      </c>
      <c r="L520" s="33"/>
      <c r="M520" s="139" t="s">
        <v>19</v>
      </c>
      <c r="N520" s="140" t="s">
        <v>45</v>
      </c>
      <c r="P520" s="141">
        <f>O520*H520</f>
        <v>0</v>
      </c>
      <c r="Q520" s="141">
        <v>0.00977</v>
      </c>
      <c r="R520" s="141">
        <f>Q520*H520</f>
        <v>0.017204969999999997</v>
      </c>
      <c r="S520" s="141">
        <v>0</v>
      </c>
      <c r="T520" s="142">
        <f>S520*H520</f>
        <v>0</v>
      </c>
      <c r="AR520" s="143" t="s">
        <v>217</v>
      </c>
      <c r="AT520" s="143" t="s">
        <v>212</v>
      </c>
      <c r="AU520" s="143" t="s">
        <v>83</v>
      </c>
      <c r="AY520" s="18" t="s">
        <v>210</v>
      </c>
      <c r="BE520" s="144">
        <f>IF(N520="základní",J520,0)</f>
        <v>0</v>
      </c>
      <c r="BF520" s="144">
        <f>IF(N520="snížená",J520,0)</f>
        <v>0</v>
      </c>
      <c r="BG520" s="144">
        <f>IF(N520="zákl. přenesená",J520,0)</f>
        <v>0</v>
      </c>
      <c r="BH520" s="144">
        <f>IF(N520="sníž. přenesená",J520,0)</f>
        <v>0</v>
      </c>
      <c r="BI520" s="144">
        <f>IF(N520="nulová",J520,0)</f>
        <v>0</v>
      </c>
      <c r="BJ520" s="18" t="s">
        <v>81</v>
      </c>
      <c r="BK520" s="144">
        <f>ROUND(I520*H520,2)</f>
        <v>0</v>
      </c>
      <c r="BL520" s="18" t="s">
        <v>217</v>
      </c>
      <c r="BM520" s="143" t="s">
        <v>2545</v>
      </c>
    </row>
    <row r="521" spans="2:51" s="12" customFormat="1" ht="11.25">
      <c r="B521" s="149"/>
      <c r="D521" s="150" t="s">
        <v>221</v>
      </c>
      <c r="E521" s="151" t="s">
        <v>19</v>
      </c>
      <c r="F521" s="152" t="s">
        <v>825</v>
      </c>
      <c r="H521" s="151" t="s">
        <v>19</v>
      </c>
      <c r="I521" s="153"/>
      <c r="L521" s="149"/>
      <c r="M521" s="154"/>
      <c r="T521" s="155"/>
      <c r="AT521" s="151" t="s">
        <v>221</v>
      </c>
      <c r="AU521" s="151" t="s">
        <v>83</v>
      </c>
      <c r="AV521" s="12" t="s">
        <v>81</v>
      </c>
      <c r="AW521" s="12" t="s">
        <v>34</v>
      </c>
      <c r="AX521" s="12" t="s">
        <v>74</v>
      </c>
      <c r="AY521" s="151" t="s">
        <v>210</v>
      </c>
    </row>
    <row r="522" spans="2:51" s="13" customFormat="1" ht="11.25">
      <c r="B522" s="156"/>
      <c r="D522" s="150" t="s">
        <v>221</v>
      </c>
      <c r="E522" s="157" t="s">
        <v>19</v>
      </c>
      <c r="F522" s="158" t="s">
        <v>2546</v>
      </c>
      <c r="H522" s="159">
        <v>1.34</v>
      </c>
      <c r="I522" s="160"/>
      <c r="L522" s="156"/>
      <c r="M522" s="161"/>
      <c r="T522" s="162"/>
      <c r="AT522" s="157" t="s">
        <v>221</v>
      </c>
      <c r="AU522" s="157" t="s">
        <v>83</v>
      </c>
      <c r="AV522" s="13" t="s">
        <v>83</v>
      </c>
      <c r="AW522" s="13" t="s">
        <v>34</v>
      </c>
      <c r="AX522" s="13" t="s">
        <v>74</v>
      </c>
      <c r="AY522" s="157" t="s">
        <v>210</v>
      </c>
    </row>
    <row r="523" spans="2:51" s="12" customFormat="1" ht="11.25">
      <c r="B523" s="149"/>
      <c r="D523" s="150" t="s">
        <v>221</v>
      </c>
      <c r="E523" s="151" t="s">
        <v>19</v>
      </c>
      <c r="F523" s="152" t="s">
        <v>433</v>
      </c>
      <c r="H523" s="151" t="s">
        <v>19</v>
      </c>
      <c r="I523" s="153"/>
      <c r="L523" s="149"/>
      <c r="M523" s="154"/>
      <c r="T523" s="155"/>
      <c r="AT523" s="151" t="s">
        <v>221</v>
      </c>
      <c r="AU523" s="151" t="s">
        <v>83</v>
      </c>
      <c r="AV523" s="12" t="s">
        <v>81</v>
      </c>
      <c r="AW523" s="12" t="s">
        <v>34</v>
      </c>
      <c r="AX523" s="12" t="s">
        <v>74</v>
      </c>
      <c r="AY523" s="151" t="s">
        <v>210</v>
      </c>
    </row>
    <row r="524" spans="2:51" s="13" customFormat="1" ht="11.25">
      <c r="B524" s="156"/>
      <c r="D524" s="150" t="s">
        <v>221</v>
      </c>
      <c r="E524" s="157" t="s">
        <v>19</v>
      </c>
      <c r="F524" s="158" t="s">
        <v>2547</v>
      </c>
      <c r="H524" s="159">
        <v>0.421</v>
      </c>
      <c r="I524" s="160"/>
      <c r="L524" s="156"/>
      <c r="M524" s="161"/>
      <c r="T524" s="162"/>
      <c r="AT524" s="157" t="s">
        <v>221</v>
      </c>
      <c r="AU524" s="157" t="s">
        <v>83</v>
      </c>
      <c r="AV524" s="13" t="s">
        <v>83</v>
      </c>
      <c r="AW524" s="13" t="s">
        <v>34</v>
      </c>
      <c r="AX524" s="13" t="s">
        <v>74</v>
      </c>
      <c r="AY524" s="157" t="s">
        <v>210</v>
      </c>
    </row>
    <row r="525" spans="2:51" s="15" customFormat="1" ht="11.25">
      <c r="B525" s="170"/>
      <c r="D525" s="150" t="s">
        <v>221</v>
      </c>
      <c r="E525" s="171" t="s">
        <v>19</v>
      </c>
      <c r="F525" s="172" t="s">
        <v>236</v>
      </c>
      <c r="H525" s="173">
        <v>1.761</v>
      </c>
      <c r="I525" s="174"/>
      <c r="L525" s="170"/>
      <c r="M525" s="175"/>
      <c r="T525" s="176"/>
      <c r="AT525" s="171" t="s">
        <v>221</v>
      </c>
      <c r="AU525" s="171" t="s">
        <v>83</v>
      </c>
      <c r="AV525" s="15" t="s">
        <v>217</v>
      </c>
      <c r="AW525" s="15" t="s">
        <v>34</v>
      </c>
      <c r="AX525" s="15" t="s">
        <v>81</v>
      </c>
      <c r="AY525" s="171" t="s">
        <v>210</v>
      </c>
    </row>
    <row r="526" spans="2:65" s="1" customFormat="1" ht="24.2" customHeight="1">
      <c r="B526" s="33"/>
      <c r="C526" s="132" t="s">
        <v>504</v>
      </c>
      <c r="D526" s="132" t="s">
        <v>212</v>
      </c>
      <c r="E526" s="133" t="s">
        <v>2548</v>
      </c>
      <c r="F526" s="134" t="s">
        <v>2549</v>
      </c>
      <c r="G526" s="135" t="s">
        <v>270</v>
      </c>
      <c r="H526" s="136">
        <v>26.31</v>
      </c>
      <c r="I526" s="137"/>
      <c r="J526" s="138">
        <f>ROUND(I526*H526,2)</f>
        <v>0</v>
      </c>
      <c r="K526" s="134" t="s">
        <v>216</v>
      </c>
      <c r="L526" s="33"/>
      <c r="M526" s="139" t="s">
        <v>19</v>
      </c>
      <c r="N526" s="140" t="s">
        <v>45</v>
      </c>
      <c r="P526" s="141">
        <f>O526*H526</f>
        <v>0</v>
      </c>
      <c r="Q526" s="141">
        <v>0.01709</v>
      </c>
      <c r="R526" s="141">
        <f>Q526*H526</f>
        <v>0.4496379</v>
      </c>
      <c r="S526" s="141">
        <v>0</v>
      </c>
      <c r="T526" s="142">
        <f>S526*H526</f>
        <v>0</v>
      </c>
      <c r="AR526" s="143" t="s">
        <v>217</v>
      </c>
      <c r="AT526" s="143" t="s">
        <v>212</v>
      </c>
      <c r="AU526" s="143" t="s">
        <v>83</v>
      </c>
      <c r="AY526" s="18" t="s">
        <v>210</v>
      </c>
      <c r="BE526" s="144">
        <f>IF(N526="základní",J526,0)</f>
        <v>0</v>
      </c>
      <c r="BF526" s="144">
        <f>IF(N526="snížená",J526,0)</f>
        <v>0</v>
      </c>
      <c r="BG526" s="144">
        <f>IF(N526="zákl. přenesená",J526,0)</f>
        <v>0</v>
      </c>
      <c r="BH526" s="144">
        <f>IF(N526="sníž. přenesená",J526,0)</f>
        <v>0</v>
      </c>
      <c r="BI526" s="144">
        <f>IF(N526="nulová",J526,0)</f>
        <v>0</v>
      </c>
      <c r="BJ526" s="18" t="s">
        <v>81</v>
      </c>
      <c r="BK526" s="144">
        <f>ROUND(I526*H526,2)</f>
        <v>0</v>
      </c>
      <c r="BL526" s="18" t="s">
        <v>217</v>
      </c>
      <c r="BM526" s="143" t="s">
        <v>2550</v>
      </c>
    </row>
    <row r="527" spans="2:47" s="1" customFormat="1" ht="11.25">
      <c r="B527" s="33"/>
      <c r="D527" s="145" t="s">
        <v>219</v>
      </c>
      <c r="F527" s="146" t="s">
        <v>2551</v>
      </c>
      <c r="I527" s="147"/>
      <c r="L527" s="33"/>
      <c r="M527" s="148"/>
      <c r="T527" s="54"/>
      <c r="AT527" s="18" t="s">
        <v>219</v>
      </c>
      <c r="AU527" s="18" t="s">
        <v>83</v>
      </c>
    </row>
    <row r="528" spans="2:51" s="13" customFormat="1" ht="11.25">
      <c r="B528" s="156"/>
      <c r="D528" s="150" t="s">
        <v>221</v>
      </c>
      <c r="E528" s="157" t="s">
        <v>19</v>
      </c>
      <c r="F528" s="158" t="s">
        <v>2552</v>
      </c>
      <c r="H528" s="159">
        <v>26.31</v>
      </c>
      <c r="I528" s="160"/>
      <c r="L528" s="156"/>
      <c r="M528" s="161"/>
      <c r="T528" s="162"/>
      <c r="AT528" s="157" t="s">
        <v>221</v>
      </c>
      <c r="AU528" s="157" t="s">
        <v>83</v>
      </c>
      <c r="AV528" s="13" t="s">
        <v>83</v>
      </c>
      <c r="AW528" s="13" t="s">
        <v>34</v>
      </c>
      <c r="AX528" s="13" t="s">
        <v>81</v>
      </c>
      <c r="AY528" s="157" t="s">
        <v>210</v>
      </c>
    </row>
    <row r="529" spans="2:65" s="1" customFormat="1" ht="16.5" customHeight="1">
      <c r="B529" s="33"/>
      <c r="C529" s="132" t="s">
        <v>514</v>
      </c>
      <c r="D529" s="132" t="s">
        <v>212</v>
      </c>
      <c r="E529" s="133" t="s">
        <v>2553</v>
      </c>
      <c r="F529" s="134" t="s">
        <v>2554</v>
      </c>
      <c r="G529" s="135" t="s">
        <v>215</v>
      </c>
      <c r="H529" s="136">
        <v>1.7</v>
      </c>
      <c r="I529" s="137"/>
      <c r="J529" s="138">
        <f>ROUND(I529*H529,2)</f>
        <v>0</v>
      </c>
      <c r="K529" s="134" t="s">
        <v>2555</v>
      </c>
      <c r="L529" s="33"/>
      <c r="M529" s="139" t="s">
        <v>19</v>
      </c>
      <c r="N529" s="140" t="s">
        <v>45</v>
      </c>
      <c r="P529" s="141">
        <f>O529*H529</f>
        <v>0</v>
      </c>
      <c r="Q529" s="141">
        <v>0.08219</v>
      </c>
      <c r="R529" s="141">
        <f>Q529*H529</f>
        <v>0.13972299999999999</v>
      </c>
      <c r="S529" s="141">
        <v>0</v>
      </c>
      <c r="T529" s="142">
        <f>S529*H529</f>
        <v>0</v>
      </c>
      <c r="AR529" s="143" t="s">
        <v>217</v>
      </c>
      <c r="AT529" s="143" t="s">
        <v>212</v>
      </c>
      <c r="AU529" s="143" t="s">
        <v>83</v>
      </c>
      <c r="AY529" s="18" t="s">
        <v>210</v>
      </c>
      <c r="BE529" s="144">
        <f>IF(N529="základní",J529,0)</f>
        <v>0</v>
      </c>
      <c r="BF529" s="144">
        <f>IF(N529="snížená",J529,0)</f>
        <v>0</v>
      </c>
      <c r="BG529" s="144">
        <f>IF(N529="zákl. přenesená",J529,0)</f>
        <v>0</v>
      </c>
      <c r="BH529" s="144">
        <f>IF(N529="sníž. přenesená",J529,0)</f>
        <v>0</v>
      </c>
      <c r="BI529" s="144">
        <f>IF(N529="nulová",J529,0)</f>
        <v>0</v>
      </c>
      <c r="BJ529" s="18" t="s">
        <v>81</v>
      </c>
      <c r="BK529" s="144">
        <f>ROUND(I529*H529,2)</f>
        <v>0</v>
      </c>
      <c r="BL529" s="18" t="s">
        <v>217</v>
      </c>
      <c r="BM529" s="143" t="s">
        <v>2556</v>
      </c>
    </row>
    <row r="530" spans="2:51" s="12" customFormat="1" ht="11.25">
      <c r="B530" s="149"/>
      <c r="D530" s="150" t="s">
        <v>221</v>
      </c>
      <c r="E530" s="151" t="s">
        <v>19</v>
      </c>
      <c r="F530" s="152" t="s">
        <v>433</v>
      </c>
      <c r="H530" s="151" t="s">
        <v>19</v>
      </c>
      <c r="I530" s="153"/>
      <c r="L530" s="149"/>
      <c r="M530" s="154"/>
      <c r="T530" s="155"/>
      <c r="AT530" s="151" t="s">
        <v>221</v>
      </c>
      <c r="AU530" s="151" t="s">
        <v>83</v>
      </c>
      <c r="AV530" s="12" t="s">
        <v>81</v>
      </c>
      <c r="AW530" s="12" t="s">
        <v>34</v>
      </c>
      <c r="AX530" s="12" t="s">
        <v>74</v>
      </c>
      <c r="AY530" s="151" t="s">
        <v>210</v>
      </c>
    </row>
    <row r="531" spans="2:51" s="12" customFormat="1" ht="11.25">
      <c r="B531" s="149"/>
      <c r="D531" s="150" t="s">
        <v>221</v>
      </c>
      <c r="E531" s="151" t="s">
        <v>19</v>
      </c>
      <c r="F531" s="152" t="s">
        <v>2557</v>
      </c>
      <c r="H531" s="151" t="s">
        <v>19</v>
      </c>
      <c r="I531" s="153"/>
      <c r="L531" s="149"/>
      <c r="M531" s="154"/>
      <c r="T531" s="155"/>
      <c r="AT531" s="151" t="s">
        <v>221</v>
      </c>
      <c r="AU531" s="151" t="s">
        <v>83</v>
      </c>
      <c r="AV531" s="12" t="s">
        <v>81</v>
      </c>
      <c r="AW531" s="12" t="s">
        <v>34</v>
      </c>
      <c r="AX531" s="12" t="s">
        <v>74</v>
      </c>
      <c r="AY531" s="151" t="s">
        <v>210</v>
      </c>
    </row>
    <row r="532" spans="2:51" s="13" customFormat="1" ht="11.25">
      <c r="B532" s="156"/>
      <c r="D532" s="150" t="s">
        <v>221</v>
      </c>
      <c r="E532" s="157" t="s">
        <v>19</v>
      </c>
      <c r="F532" s="158" t="s">
        <v>2558</v>
      </c>
      <c r="H532" s="159">
        <v>0.3</v>
      </c>
      <c r="I532" s="160"/>
      <c r="L532" s="156"/>
      <c r="M532" s="161"/>
      <c r="T532" s="162"/>
      <c r="AT532" s="157" t="s">
        <v>221</v>
      </c>
      <c r="AU532" s="157" t="s">
        <v>83</v>
      </c>
      <c r="AV532" s="13" t="s">
        <v>83</v>
      </c>
      <c r="AW532" s="13" t="s">
        <v>34</v>
      </c>
      <c r="AX532" s="13" t="s">
        <v>74</v>
      </c>
      <c r="AY532" s="157" t="s">
        <v>210</v>
      </c>
    </row>
    <row r="533" spans="2:51" s="13" customFormat="1" ht="11.25">
      <c r="B533" s="156"/>
      <c r="D533" s="150" t="s">
        <v>221</v>
      </c>
      <c r="E533" s="157" t="s">
        <v>19</v>
      </c>
      <c r="F533" s="158" t="s">
        <v>2559</v>
      </c>
      <c r="H533" s="159">
        <v>1.4</v>
      </c>
      <c r="I533" s="160"/>
      <c r="L533" s="156"/>
      <c r="M533" s="161"/>
      <c r="T533" s="162"/>
      <c r="AT533" s="157" t="s">
        <v>221</v>
      </c>
      <c r="AU533" s="157" t="s">
        <v>83</v>
      </c>
      <c r="AV533" s="13" t="s">
        <v>83</v>
      </c>
      <c r="AW533" s="13" t="s">
        <v>34</v>
      </c>
      <c r="AX533" s="13" t="s">
        <v>74</v>
      </c>
      <c r="AY533" s="157" t="s">
        <v>210</v>
      </c>
    </row>
    <row r="534" spans="2:51" s="15" customFormat="1" ht="11.25">
      <c r="B534" s="170"/>
      <c r="D534" s="150" t="s">
        <v>221</v>
      </c>
      <c r="E534" s="171" t="s">
        <v>19</v>
      </c>
      <c r="F534" s="172" t="s">
        <v>236</v>
      </c>
      <c r="H534" s="173">
        <v>1.7</v>
      </c>
      <c r="I534" s="174"/>
      <c r="L534" s="170"/>
      <c r="M534" s="175"/>
      <c r="T534" s="176"/>
      <c r="AT534" s="171" t="s">
        <v>221</v>
      </c>
      <c r="AU534" s="171" t="s">
        <v>83</v>
      </c>
      <c r="AV534" s="15" t="s">
        <v>217</v>
      </c>
      <c r="AW534" s="15" t="s">
        <v>34</v>
      </c>
      <c r="AX534" s="15" t="s">
        <v>81</v>
      </c>
      <c r="AY534" s="171" t="s">
        <v>210</v>
      </c>
    </row>
    <row r="535" spans="2:65" s="1" customFormat="1" ht="16.5" customHeight="1">
      <c r="B535" s="33"/>
      <c r="C535" s="132" t="s">
        <v>521</v>
      </c>
      <c r="D535" s="132" t="s">
        <v>212</v>
      </c>
      <c r="E535" s="133" t="s">
        <v>2560</v>
      </c>
      <c r="F535" s="134" t="s">
        <v>2561</v>
      </c>
      <c r="G535" s="135" t="s">
        <v>295</v>
      </c>
      <c r="H535" s="136">
        <v>1</v>
      </c>
      <c r="I535" s="137"/>
      <c r="J535" s="138">
        <f>ROUND(I535*H535,2)</f>
        <v>0</v>
      </c>
      <c r="K535" s="134" t="s">
        <v>296</v>
      </c>
      <c r="L535" s="33"/>
      <c r="M535" s="139" t="s">
        <v>19</v>
      </c>
      <c r="N535" s="140" t="s">
        <v>45</v>
      </c>
      <c r="P535" s="141">
        <f>O535*H535</f>
        <v>0</v>
      </c>
      <c r="Q535" s="141">
        <v>0</v>
      </c>
      <c r="R535" s="141">
        <f>Q535*H535</f>
        <v>0</v>
      </c>
      <c r="S535" s="141">
        <v>0</v>
      </c>
      <c r="T535" s="142">
        <f>S535*H535</f>
        <v>0</v>
      </c>
      <c r="AR535" s="143" t="s">
        <v>217</v>
      </c>
      <c r="AT535" s="143" t="s">
        <v>212</v>
      </c>
      <c r="AU535" s="143" t="s">
        <v>83</v>
      </c>
      <c r="AY535" s="18" t="s">
        <v>210</v>
      </c>
      <c r="BE535" s="144">
        <f>IF(N535="základní",J535,0)</f>
        <v>0</v>
      </c>
      <c r="BF535" s="144">
        <f>IF(N535="snížená",J535,0)</f>
        <v>0</v>
      </c>
      <c r="BG535" s="144">
        <f>IF(N535="zákl. přenesená",J535,0)</f>
        <v>0</v>
      </c>
      <c r="BH535" s="144">
        <f>IF(N535="sníž. přenesená",J535,0)</f>
        <v>0</v>
      </c>
      <c r="BI535" s="144">
        <f>IF(N535="nulová",J535,0)</f>
        <v>0</v>
      </c>
      <c r="BJ535" s="18" t="s">
        <v>81</v>
      </c>
      <c r="BK535" s="144">
        <f>ROUND(I535*H535,2)</f>
        <v>0</v>
      </c>
      <c r="BL535" s="18" t="s">
        <v>217</v>
      </c>
      <c r="BM535" s="143" t="s">
        <v>2562</v>
      </c>
    </row>
    <row r="536" spans="2:65" s="1" customFormat="1" ht="16.5" customHeight="1">
      <c r="B536" s="33"/>
      <c r="C536" s="177" t="s">
        <v>540</v>
      </c>
      <c r="D536" s="177" t="s">
        <v>424</v>
      </c>
      <c r="E536" s="178" t="s">
        <v>2563</v>
      </c>
      <c r="F536" s="179" t="s">
        <v>2564</v>
      </c>
      <c r="G536" s="180" t="s">
        <v>295</v>
      </c>
      <c r="H536" s="181">
        <v>1</v>
      </c>
      <c r="I536" s="182"/>
      <c r="J536" s="183">
        <f>ROUND(I536*H536,2)</f>
        <v>0</v>
      </c>
      <c r="K536" s="179" t="s">
        <v>296</v>
      </c>
      <c r="L536" s="184"/>
      <c r="M536" s="185" t="s">
        <v>19</v>
      </c>
      <c r="N536" s="186" t="s">
        <v>45</v>
      </c>
      <c r="P536" s="141">
        <f>O536*H536</f>
        <v>0</v>
      </c>
      <c r="Q536" s="141">
        <v>0</v>
      </c>
      <c r="R536" s="141">
        <f>Q536*H536</f>
        <v>0</v>
      </c>
      <c r="S536" s="141">
        <v>0</v>
      </c>
      <c r="T536" s="142">
        <f>S536*H536</f>
        <v>0</v>
      </c>
      <c r="AR536" s="143" t="s">
        <v>286</v>
      </c>
      <c r="AT536" s="143" t="s">
        <v>424</v>
      </c>
      <c r="AU536" s="143" t="s">
        <v>83</v>
      </c>
      <c r="AY536" s="18" t="s">
        <v>210</v>
      </c>
      <c r="BE536" s="144">
        <f>IF(N536="základní",J536,0)</f>
        <v>0</v>
      </c>
      <c r="BF536" s="144">
        <f>IF(N536="snížená",J536,0)</f>
        <v>0</v>
      </c>
      <c r="BG536" s="144">
        <f>IF(N536="zákl. přenesená",J536,0)</f>
        <v>0</v>
      </c>
      <c r="BH536" s="144">
        <f>IF(N536="sníž. přenesená",J536,0)</f>
        <v>0</v>
      </c>
      <c r="BI536" s="144">
        <f>IF(N536="nulová",J536,0)</f>
        <v>0</v>
      </c>
      <c r="BJ536" s="18" t="s">
        <v>81</v>
      </c>
      <c r="BK536" s="144">
        <f>ROUND(I536*H536,2)</f>
        <v>0</v>
      </c>
      <c r="BL536" s="18" t="s">
        <v>217</v>
      </c>
      <c r="BM536" s="143" t="s">
        <v>2565</v>
      </c>
    </row>
    <row r="537" spans="2:65" s="1" customFormat="1" ht="16.5" customHeight="1">
      <c r="B537" s="33"/>
      <c r="C537" s="177" t="s">
        <v>548</v>
      </c>
      <c r="D537" s="177" t="s">
        <v>424</v>
      </c>
      <c r="E537" s="178" t="s">
        <v>2566</v>
      </c>
      <c r="F537" s="179" t="s">
        <v>2567</v>
      </c>
      <c r="G537" s="180" t="s">
        <v>295</v>
      </c>
      <c r="H537" s="181">
        <v>1</v>
      </c>
      <c r="I537" s="182"/>
      <c r="J537" s="183">
        <f>ROUND(I537*H537,2)</f>
        <v>0</v>
      </c>
      <c r="K537" s="179" t="s">
        <v>296</v>
      </c>
      <c r="L537" s="184"/>
      <c r="M537" s="185" t="s">
        <v>19</v>
      </c>
      <c r="N537" s="186" t="s">
        <v>45</v>
      </c>
      <c r="P537" s="141">
        <f>O537*H537</f>
        <v>0</v>
      </c>
      <c r="Q537" s="141">
        <v>0.08</v>
      </c>
      <c r="R537" s="141">
        <f>Q537*H537</f>
        <v>0.08</v>
      </c>
      <c r="S537" s="141">
        <v>0</v>
      </c>
      <c r="T537" s="142">
        <f>S537*H537</f>
        <v>0</v>
      </c>
      <c r="AR537" s="143" t="s">
        <v>286</v>
      </c>
      <c r="AT537" s="143" t="s">
        <v>424</v>
      </c>
      <c r="AU537" s="143" t="s">
        <v>83</v>
      </c>
      <c r="AY537" s="18" t="s">
        <v>210</v>
      </c>
      <c r="BE537" s="144">
        <f>IF(N537="základní",J537,0)</f>
        <v>0</v>
      </c>
      <c r="BF537" s="144">
        <f>IF(N537="snížená",J537,0)</f>
        <v>0</v>
      </c>
      <c r="BG537" s="144">
        <f>IF(N537="zákl. přenesená",J537,0)</f>
        <v>0</v>
      </c>
      <c r="BH537" s="144">
        <f>IF(N537="sníž. přenesená",J537,0)</f>
        <v>0</v>
      </c>
      <c r="BI537" s="144">
        <f>IF(N537="nulová",J537,0)</f>
        <v>0</v>
      </c>
      <c r="BJ537" s="18" t="s">
        <v>81</v>
      </c>
      <c r="BK537" s="144">
        <f>ROUND(I537*H537,2)</f>
        <v>0</v>
      </c>
      <c r="BL537" s="18" t="s">
        <v>217</v>
      </c>
      <c r="BM537" s="143" t="s">
        <v>2568</v>
      </c>
    </row>
    <row r="538" spans="2:51" s="12" customFormat="1" ht="11.25">
      <c r="B538" s="149"/>
      <c r="D538" s="150" t="s">
        <v>221</v>
      </c>
      <c r="E538" s="151" t="s">
        <v>19</v>
      </c>
      <c r="F538" s="152" t="s">
        <v>2569</v>
      </c>
      <c r="H538" s="151" t="s">
        <v>19</v>
      </c>
      <c r="I538" s="153"/>
      <c r="L538" s="149"/>
      <c r="M538" s="154"/>
      <c r="T538" s="155"/>
      <c r="AT538" s="151" t="s">
        <v>221</v>
      </c>
      <c r="AU538" s="151" t="s">
        <v>83</v>
      </c>
      <c r="AV538" s="12" t="s">
        <v>81</v>
      </c>
      <c r="AW538" s="12" t="s">
        <v>34</v>
      </c>
      <c r="AX538" s="12" t="s">
        <v>74</v>
      </c>
      <c r="AY538" s="151" t="s">
        <v>210</v>
      </c>
    </row>
    <row r="539" spans="2:51" s="13" customFormat="1" ht="11.25">
      <c r="B539" s="156"/>
      <c r="D539" s="150" t="s">
        <v>221</v>
      </c>
      <c r="E539" s="157" t="s">
        <v>19</v>
      </c>
      <c r="F539" s="158" t="s">
        <v>81</v>
      </c>
      <c r="H539" s="159">
        <v>1</v>
      </c>
      <c r="I539" s="160"/>
      <c r="L539" s="156"/>
      <c r="M539" s="161"/>
      <c r="T539" s="162"/>
      <c r="AT539" s="157" t="s">
        <v>221</v>
      </c>
      <c r="AU539" s="157" t="s">
        <v>83</v>
      </c>
      <c r="AV539" s="13" t="s">
        <v>83</v>
      </c>
      <c r="AW539" s="13" t="s">
        <v>34</v>
      </c>
      <c r="AX539" s="13" t="s">
        <v>81</v>
      </c>
      <c r="AY539" s="157" t="s">
        <v>210</v>
      </c>
    </row>
    <row r="540" spans="2:65" s="1" customFormat="1" ht="16.5" customHeight="1">
      <c r="B540" s="33"/>
      <c r="C540" s="177" t="s">
        <v>560</v>
      </c>
      <c r="D540" s="177" t="s">
        <v>424</v>
      </c>
      <c r="E540" s="178" t="s">
        <v>2570</v>
      </c>
      <c r="F540" s="179" t="s">
        <v>2571</v>
      </c>
      <c r="G540" s="180" t="s">
        <v>295</v>
      </c>
      <c r="H540" s="181">
        <v>1</v>
      </c>
      <c r="I540" s="182"/>
      <c r="J540" s="183">
        <f>ROUND(I540*H540,2)</f>
        <v>0</v>
      </c>
      <c r="K540" s="179" t="s">
        <v>296</v>
      </c>
      <c r="L540" s="184"/>
      <c r="M540" s="185" t="s">
        <v>19</v>
      </c>
      <c r="N540" s="186" t="s">
        <v>45</v>
      </c>
      <c r="P540" s="141">
        <f>O540*H540</f>
        <v>0</v>
      </c>
      <c r="Q540" s="141">
        <v>0.08</v>
      </c>
      <c r="R540" s="141">
        <f>Q540*H540</f>
        <v>0.08</v>
      </c>
      <c r="S540" s="141">
        <v>0</v>
      </c>
      <c r="T540" s="142">
        <f>S540*H540</f>
        <v>0</v>
      </c>
      <c r="AR540" s="143" t="s">
        <v>286</v>
      </c>
      <c r="AT540" s="143" t="s">
        <v>424</v>
      </c>
      <c r="AU540" s="143" t="s">
        <v>83</v>
      </c>
      <c r="AY540" s="18" t="s">
        <v>210</v>
      </c>
      <c r="BE540" s="144">
        <f>IF(N540="základní",J540,0)</f>
        <v>0</v>
      </c>
      <c r="BF540" s="144">
        <f>IF(N540="snížená",J540,0)</f>
        <v>0</v>
      </c>
      <c r="BG540" s="144">
        <f>IF(N540="zákl. přenesená",J540,0)</f>
        <v>0</v>
      </c>
      <c r="BH540" s="144">
        <f>IF(N540="sníž. přenesená",J540,0)</f>
        <v>0</v>
      </c>
      <c r="BI540" s="144">
        <f>IF(N540="nulová",J540,0)</f>
        <v>0</v>
      </c>
      <c r="BJ540" s="18" t="s">
        <v>81</v>
      </c>
      <c r="BK540" s="144">
        <f>ROUND(I540*H540,2)</f>
        <v>0</v>
      </c>
      <c r="BL540" s="18" t="s">
        <v>217</v>
      </c>
      <c r="BM540" s="143" t="s">
        <v>2572</v>
      </c>
    </row>
    <row r="541" spans="2:51" s="12" customFormat="1" ht="11.25">
      <c r="B541" s="149"/>
      <c r="D541" s="150" t="s">
        <v>221</v>
      </c>
      <c r="E541" s="151" t="s">
        <v>19</v>
      </c>
      <c r="F541" s="152" t="s">
        <v>2573</v>
      </c>
      <c r="H541" s="151" t="s">
        <v>19</v>
      </c>
      <c r="I541" s="153"/>
      <c r="L541" s="149"/>
      <c r="M541" s="154"/>
      <c r="T541" s="155"/>
      <c r="AT541" s="151" t="s">
        <v>221</v>
      </c>
      <c r="AU541" s="151" t="s">
        <v>83</v>
      </c>
      <c r="AV541" s="12" t="s">
        <v>81</v>
      </c>
      <c r="AW541" s="12" t="s">
        <v>34</v>
      </c>
      <c r="AX541" s="12" t="s">
        <v>74</v>
      </c>
      <c r="AY541" s="151" t="s">
        <v>210</v>
      </c>
    </row>
    <row r="542" spans="2:51" s="13" customFormat="1" ht="11.25">
      <c r="B542" s="156"/>
      <c r="D542" s="150" t="s">
        <v>221</v>
      </c>
      <c r="E542" s="157" t="s">
        <v>19</v>
      </c>
      <c r="F542" s="158" t="s">
        <v>81</v>
      </c>
      <c r="H542" s="159">
        <v>1</v>
      </c>
      <c r="I542" s="160"/>
      <c r="L542" s="156"/>
      <c r="M542" s="161"/>
      <c r="T542" s="162"/>
      <c r="AT542" s="157" t="s">
        <v>221</v>
      </c>
      <c r="AU542" s="157" t="s">
        <v>83</v>
      </c>
      <c r="AV542" s="13" t="s">
        <v>83</v>
      </c>
      <c r="AW542" s="13" t="s">
        <v>34</v>
      </c>
      <c r="AX542" s="13" t="s">
        <v>81</v>
      </c>
      <c r="AY542" s="157" t="s">
        <v>210</v>
      </c>
    </row>
    <row r="543" spans="2:65" s="1" customFormat="1" ht="16.5" customHeight="1">
      <c r="B543" s="33"/>
      <c r="C543" s="132" t="s">
        <v>566</v>
      </c>
      <c r="D543" s="132" t="s">
        <v>212</v>
      </c>
      <c r="E543" s="133" t="s">
        <v>2574</v>
      </c>
      <c r="F543" s="134" t="s">
        <v>2575</v>
      </c>
      <c r="G543" s="135" t="s">
        <v>417</v>
      </c>
      <c r="H543" s="136">
        <v>2.23</v>
      </c>
      <c r="I543" s="137"/>
      <c r="J543" s="138">
        <f>ROUND(I543*H543,2)</f>
        <v>0</v>
      </c>
      <c r="K543" s="134" t="s">
        <v>296</v>
      </c>
      <c r="L543" s="33"/>
      <c r="M543" s="139" t="s">
        <v>19</v>
      </c>
      <c r="N543" s="140" t="s">
        <v>45</v>
      </c>
      <c r="P543" s="141">
        <f>O543*H543</f>
        <v>0</v>
      </c>
      <c r="Q543" s="141">
        <v>0</v>
      </c>
      <c r="R543" s="141">
        <f>Q543*H543</f>
        <v>0</v>
      </c>
      <c r="S543" s="141">
        <v>0</v>
      </c>
      <c r="T543" s="142">
        <f>S543*H543</f>
        <v>0</v>
      </c>
      <c r="AR543" s="143" t="s">
        <v>217</v>
      </c>
      <c r="AT543" s="143" t="s">
        <v>212</v>
      </c>
      <c r="AU543" s="143" t="s">
        <v>83</v>
      </c>
      <c r="AY543" s="18" t="s">
        <v>210</v>
      </c>
      <c r="BE543" s="144">
        <f>IF(N543="základní",J543,0)</f>
        <v>0</v>
      </c>
      <c r="BF543" s="144">
        <f>IF(N543="snížená",J543,0)</f>
        <v>0</v>
      </c>
      <c r="BG543" s="144">
        <f>IF(N543="zákl. přenesená",J543,0)</f>
        <v>0</v>
      </c>
      <c r="BH543" s="144">
        <f>IF(N543="sníž. přenesená",J543,0)</f>
        <v>0</v>
      </c>
      <c r="BI543" s="144">
        <f>IF(N543="nulová",J543,0)</f>
        <v>0</v>
      </c>
      <c r="BJ543" s="18" t="s">
        <v>81</v>
      </c>
      <c r="BK543" s="144">
        <f>ROUND(I543*H543,2)</f>
        <v>0</v>
      </c>
      <c r="BL543" s="18" t="s">
        <v>217</v>
      </c>
      <c r="BM543" s="143" t="s">
        <v>2576</v>
      </c>
    </row>
    <row r="544" spans="2:51" s="12" customFormat="1" ht="11.25">
      <c r="B544" s="149"/>
      <c r="D544" s="150" t="s">
        <v>221</v>
      </c>
      <c r="E544" s="151" t="s">
        <v>19</v>
      </c>
      <c r="F544" s="152" t="s">
        <v>825</v>
      </c>
      <c r="H544" s="151" t="s">
        <v>19</v>
      </c>
      <c r="I544" s="153"/>
      <c r="L544" s="149"/>
      <c r="M544" s="154"/>
      <c r="T544" s="155"/>
      <c r="AT544" s="151" t="s">
        <v>221</v>
      </c>
      <c r="AU544" s="151" t="s">
        <v>83</v>
      </c>
      <c r="AV544" s="12" t="s">
        <v>81</v>
      </c>
      <c r="AW544" s="12" t="s">
        <v>34</v>
      </c>
      <c r="AX544" s="12" t="s">
        <v>74</v>
      </c>
      <c r="AY544" s="151" t="s">
        <v>210</v>
      </c>
    </row>
    <row r="545" spans="2:51" s="13" customFormat="1" ht="11.25">
      <c r="B545" s="156"/>
      <c r="D545" s="150" t="s">
        <v>221</v>
      </c>
      <c r="E545" s="157" t="s">
        <v>19</v>
      </c>
      <c r="F545" s="158" t="s">
        <v>2577</v>
      </c>
      <c r="H545" s="159">
        <v>2.23</v>
      </c>
      <c r="I545" s="160"/>
      <c r="L545" s="156"/>
      <c r="M545" s="161"/>
      <c r="T545" s="162"/>
      <c r="AT545" s="157" t="s">
        <v>221</v>
      </c>
      <c r="AU545" s="157" t="s">
        <v>83</v>
      </c>
      <c r="AV545" s="13" t="s">
        <v>83</v>
      </c>
      <c r="AW545" s="13" t="s">
        <v>34</v>
      </c>
      <c r="AX545" s="13" t="s">
        <v>81</v>
      </c>
      <c r="AY545" s="157" t="s">
        <v>210</v>
      </c>
    </row>
    <row r="546" spans="2:65" s="1" customFormat="1" ht="16.5" customHeight="1">
      <c r="B546" s="33"/>
      <c r="C546" s="132" t="s">
        <v>572</v>
      </c>
      <c r="D546" s="132" t="s">
        <v>212</v>
      </c>
      <c r="E546" s="133" t="s">
        <v>2578</v>
      </c>
      <c r="F546" s="134" t="s">
        <v>2579</v>
      </c>
      <c r="G546" s="135" t="s">
        <v>295</v>
      </c>
      <c r="H546" s="136">
        <v>1</v>
      </c>
      <c r="I546" s="137"/>
      <c r="J546" s="138">
        <f>ROUND(I546*H546,2)</f>
        <v>0</v>
      </c>
      <c r="K546" s="134" t="s">
        <v>296</v>
      </c>
      <c r="L546" s="33"/>
      <c r="M546" s="139" t="s">
        <v>19</v>
      </c>
      <c r="N546" s="140" t="s">
        <v>45</v>
      </c>
      <c r="P546" s="141">
        <f>O546*H546</f>
        <v>0</v>
      </c>
      <c r="Q546" s="141">
        <v>0</v>
      </c>
      <c r="R546" s="141">
        <f>Q546*H546</f>
        <v>0</v>
      </c>
      <c r="S546" s="141">
        <v>0</v>
      </c>
      <c r="T546" s="142">
        <f>S546*H546</f>
        <v>0</v>
      </c>
      <c r="AR546" s="143" t="s">
        <v>217</v>
      </c>
      <c r="AT546" s="143" t="s">
        <v>212</v>
      </c>
      <c r="AU546" s="143" t="s">
        <v>83</v>
      </c>
      <c r="AY546" s="18" t="s">
        <v>210</v>
      </c>
      <c r="BE546" s="144">
        <f>IF(N546="základní",J546,0)</f>
        <v>0</v>
      </c>
      <c r="BF546" s="144">
        <f>IF(N546="snížená",J546,0)</f>
        <v>0</v>
      </c>
      <c r="BG546" s="144">
        <f>IF(N546="zákl. přenesená",J546,0)</f>
        <v>0</v>
      </c>
      <c r="BH546" s="144">
        <f>IF(N546="sníž. přenesená",J546,0)</f>
        <v>0</v>
      </c>
      <c r="BI546" s="144">
        <f>IF(N546="nulová",J546,0)</f>
        <v>0</v>
      </c>
      <c r="BJ546" s="18" t="s">
        <v>81</v>
      </c>
      <c r="BK546" s="144">
        <f>ROUND(I546*H546,2)</f>
        <v>0</v>
      </c>
      <c r="BL546" s="18" t="s">
        <v>217</v>
      </c>
      <c r="BM546" s="143" t="s">
        <v>2580</v>
      </c>
    </row>
    <row r="547" spans="2:65" s="1" customFormat="1" ht="16.5" customHeight="1">
      <c r="B547" s="33"/>
      <c r="C547" s="132" t="s">
        <v>578</v>
      </c>
      <c r="D547" s="132" t="s">
        <v>212</v>
      </c>
      <c r="E547" s="133" t="s">
        <v>2581</v>
      </c>
      <c r="F547" s="134" t="s">
        <v>2582</v>
      </c>
      <c r="G547" s="135" t="s">
        <v>295</v>
      </c>
      <c r="H547" s="136">
        <v>1</v>
      </c>
      <c r="I547" s="137"/>
      <c r="J547" s="138">
        <f>ROUND(I547*H547,2)</f>
        <v>0</v>
      </c>
      <c r="K547" s="134" t="s">
        <v>296</v>
      </c>
      <c r="L547" s="33"/>
      <c r="M547" s="139" t="s">
        <v>19</v>
      </c>
      <c r="N547" s="140" t="s">
        <v>45</v>
      </c>
      <c r="P547" s="141">
        <f>O547*H547</f>
        <v>0</v>
      </c>
      <c r="Q547" s="141">
        <v>0</v>
      </c>
      <c r="R547" s="141">
        <f>Q547*H547</f>
        <v>0</v>
      </c>
      <c r="S547" s="141">
        <v>0</v>
      </c>
      <c r="T547" s="142">
        <f>S547*H547</f>
        <v>0</v>
      </c>
      <c r="AR547" s="143" t="s">
        <v>217</v>
      </c>
      <c r="AT547" s="143" t="s">
        <v>212</v>
      </c>
      <c r="AU547" s="143" t="s">
        <v>83</v>
      </c>
      <c r="AY547" s="18" t="s">
        <v>210</v>
      </c>
      <c r="BE547" s="144">
        <f>IF(N547="základní",J547,0)</f>
        <v>0</v>
      </c>
      <c r="BF547" s="144">
        <f>IF(N547="snížená",J547,0)</f>
        <v>0</v>
      </c>
      <c r="BG547" s="144">
        <f>IF(N547="zákl. přenesená",J547,0)</f>
        <v>0</v>
      </c>
      <c r="BH547" s="144">
        <f>IF(N547="sníž. přenesená",J547,0)</f>
        <v>0</v>
      </c>
      <c r="BI547" s="144">
        <f>IF(N547="nulová",J547,0)</f>
        <v>0</v>
      </c>
      <c r="BJ547" s="18" t="s">
        <v>81</v>
      </c>
      <c r="BK547" s="144">
        <f>ROUND(I547*H547,2)</f>
        <v>0</v>
      </c>
      <c r="BL547" s="18" t="s">
        <v>217</v>
      </c>
      <c r="BM547" s="143" t="s">
        <v>2583</v>
      </c>
    </row>
    <row r="548" spans="2:63" s="11" customFormat="1" ht="22.9" customHeight="1">
      <c r="B548" s="120"/>
      <c r="D548" s="121" t="s">
        <v>73</v>
      </c>
      <c r="E548" s="130" t="s">
        <v>292</v>
      </c>
      <c r="F548" s="130" t="s">
        <v>455</v>
      </c>
      <c r="I548" s="123"/>
      <c r="J548" s="131">
        <f>BK548</f>
        <v>0</v>
      </c>
      <c r="L548" s="120"/>
      <c r="M548" s="125"/>
      <c r="P548" s="126">
        <f>SUM(P549:P733)</f>
        <v>0</v>
      </c>
      <c r="R548" s="126">
        <f>SUM(R549:R733)</f>
        <v>0.9784536800000001</v>
      </c>
      <c r="T548" s="127">
        <f>SUM(T549:T733)</f>
        <v>0</v>
      </c>
      <c r="AR548" s="121" t="s">
        <v>81</v>
      </c>
      <c r="AT548" s="128" t="s">
        <v>73</v>
      </c>
      <c r="AU548" s="128" t="s">
        <v>81</v>
      </c>
      <c r="AY548" s="121" t="s">
        <v>210</v>
      </c>
      <c r="BK548" s="129">
        <f>SUM(BK549:BK733)</f>
        <v>0</v>
      </c>
    </row>
    <row r="549" spans="2:65" s="1" customFormat="1" ht="24.2" customHeight="1">
      <c r="B549" s="33"/>
      <c r="C549" s="132" t="s">
        <v>589</v>
      </c>
      <c r="D549" s="132" t="s">
        <v>212</v>
      </c>
      <c r="E549" s="133" t="s">
        <v>2584</v>
      </c>
      <c r="F549" s="134" t="s">
        <v>2585</v>
      </c>
      <c r="G549" s="135" t="s">
        <v>270</v>
      </c>
      <c r="H549" s="136">
        <v>276.59</v>
      </c>
      <c r="I549" s="137"/>
      <c r="J549" s="138">
        <f>ROUND(I549*H549,2)</f>
        <v>0</v>
      </c>
      <c r="K549" s="134" t="s">
        <v>216</v>
      </c>
      <c r="L549" s="33"/>
      <c r="M549" s="139" t="s">
        <v>19</v>
      </c>
      <c r="N549" s="140" t="s">
        <v>45</v>
      </c>
      <c r="P549" s="141">
        <f>O549*H549</f>
        <v>0</v>
      </c>
      <c r="Q549" s="141">
        <v>0.00021</v>
      </c>
      <c r="R549" s="141">
        <f>Q549*H549</f>
        <v>0.058083899999999994</v>
      </c>
      <c r="S549" s="141">
        <v>0</v>
      </c>
      <c r="T549" s="142">
        <f>S549*H549</f>
        <v>0</v>
      </c>
      <c r="AR549" s="143" t="s">
        <v>217</v>
      </c>
      <c r="AT549" s="143" t="s">
        <v>212</v>
      </c>
      <c r="AU549" s="143" t="s">
        <v>83</v>
      </c>
      <c r="AY549" s="18" t="s">
        <v>210</v>
      </c>
      <c r="BE549" s="144">
        <f>IF(N549="základní",J549,0)</f>
        <v>0</v>
      </c>
      <c r="BF549" s="144">
        <f>IF(N549="snížená",J549,0)</f>
        <v>0</v>
      </c>
      <c r="BG549" s="144">
        <f>IF(N549="zákl. přenesená",J549,0)</f>
        <v>0</v>
      </c>
      <c r="BH549" s="144">
        <f>IF(N549="sníž. přenesená",J549,0)</f>
        <v>0</v>
      </c>
      <c r="BI549" s="144">
        <f>IF(N549="nulová",J549,0)</f>
        <v>0</v>
      </c>
      <c r="BJ549" s="18" t="s">
        <v>81</v>
      </c>
      <c r="BK549" s="144">
        <f>ROUND(I549*H549,2)</f>
        <v>0</v>
      </c>
      <c r="BL549" s="18" t="s">
        <v>217</v>
      </c>
      <c r="BM549" s="143" t="s">
        <v>2586</v>
      </c>
    </row>
    <row r="550" spans="2:47" s="1" customFormat="1" ht="11.25">
      <c r="B550" s="33"/>
      <c r="D550" s="145" t="s">
        <v>219</v>
      </c>
      <c r="F550" s="146" t="s">
        <v>2587</v>
      </c>
      <c r="I550" s="147"/>
      <c r="L550" s="33"/>
      <c r="M550" s="148"/>
      <c r="T550" s="54"/>
      <c r="AT550" s="18" t="s">
        <v>219</v>
      </c>
      <c r="AU550" s="18" t="s">
        <v>83</v>
      </c>
    </row>
    <row r="551" spans="2:51" s="13" customFormat="1" ht="11.25">
      <c r="B551" s="156"/>
      <c r="D551" s="150" t="s">
        <v>221</v>
      </c>
      <c r="E551" s="157" t="s">
        <v>19</v>
      </c>
      <c r="F551" s="158" t="s">
        <v>2588</v>
      </c>
      <c r="H551" s="159">
        <v>276.59</v>
      </c>
      <c r="I551" s="160"/>
      <c r="L551" s="156"/>
      <c r="M551" s="161"/>
      <c r="T551" s="162"/>
      <c r="AT551" s="157" t="s">
        <v>221</v>
      </c>
      <c r="AU551" s="157" t="s">
        <v>83</v>
      </c>
      <c r="AV551" s="13" t="s">
        <v>83</v>
      </c>
      <c r="AW551" s="13" t="s">
        <v>34</v>
      </c>
      <c r="AX551" s="13" t="s">
        <v>81</v>
      </c>
      <c r="AY551" s="157" t="s">
        <v>210</v>
      </c>
    </row>
    <row r="552" spans="2:65" s="1" customFormat="1" ht="16.5" customHeight="1">
      <c r="B552" s="33"/>
      <c r="C552" s="132" t="s">
        <v>595</v>
      </c>
      <c r="D552" s="132" t="s">
        <v>212</v>
      </c>
      <c r="E552" s="133" t="s">
        <v>2589</v>
      </c>
      <c r="F552" s="134" t="s">
        <v>2590</v>
      </c>
      <c r="G552" s="135" t="s">
        <v>270</v>
      </c>
      <c r="H552" s="136">
        <v>390</v>
      </c>
      <c r="I552" s="137"/>
      <c r="J552" s="138">
        <f>ROUND(I552*H552,2)</f>
        <v>0</v>
      </c>
      <c r="K552" s="134" t="s">
        <v>296</v>
      </c>
      <c r="L552" s="33"/>
      <c r="M552" s="139" t="s">
        <v>19</v>
      </c>
      <c r="N552" s="140" t="s">
        <v>45</v>
      </c>
      <c r="P552" s="141">
        <f>O552*H552</f>
        <v>0</v>
      </c>
      <c r="Q552" s="141">
        <v>0</v>
      </c>
      <c r="R552" s="141">
        <f>Q552*H552</f>
        <v>0</v>
      </c>
      <c r="S552" s="141">
        <v>0</v>
      </c>
      <c r="T552" s="142">
        <f>S552*H552</f>
        <v>0</v>
      </c>
      <c r="AR552" s="143" t="s">
        <v>217</v>
      </c>
      <c r="AT552" s="143" t="s">
        <v>212</v>
      </c>
      <c r="AU552" s="143" t="s">
        <v>83</v>
      </c>
      <c r="AY552" s="18" t="s">
        <v>210</v>
      </c>
      <c r="BE552" s="144">
        <f>IF(N552="základní",J552,0)</f>
        <v>0</v>
      </c>
      <c r="BF552" s="144">
        <f>IF(N552="snížená",J552,0)</f>
        <v>0</v>
      </c>
      <c r="BG552" s="144">
        <f>IF(N552="zákl. přenesená",J552,0)</f>
        <v>0</v>
      </c>
      <c r="BH552" s="144">
        <f>IF(N552="sníž. přenesená",J552,0)</f>
        <v>0</v>
      </c>
      <c r="BI552" s="144">
        <f>IF(N552="nulová",J552,0)</f>
        <v>0</v>
      </c>
      <c r="BJ552" s="18" t="s">
        <v>81</v>
      </c>
      <c r="BK552" s="144">
        <f>ROUND(I552*H552,2)</f>
        <v>0</v>
      </c>
      <c r="BL552" s="18" t="s">
        <v>217</v>
      </c>
      <c r="BM552" s="143" t="s">
        <v>2591</v>
      </c>
    </row>
    <row r="553" spans="2:51" s="12" customFormat="1" ht="11.25">
      <c r="B553" s="149"/>
      <c r="D553" s="150" t="s">
        <v>221</v>
      </c>
      <c r="E553" s="151" t="s">
        <v>19</v>
      </c>
      <c r="F553" s="152" t="s">
        <v>852</v>
      </c>
      <c r="H553" s="151" t="s">
        <v>19</v>
      </c>
      <c r="I553" s="153"/>
      <c r="L553" s="149"/>
      <c r="M553" s="154"/>
      <c r="T553" s="155"/>
      <c r="AT553" s="151" t="s">
        <v>221</v>
      </c>
      <c r="AU553" s="151" t="s">
        <v>83</v>
      </c>
      <c r="AV553" s="12" t="s">
        <v>81</v>
      </c>
      <c r="AW553" s="12" t="s">
        <v>34</v>
      </c>
      <c r="AX553" s="12" t="s">
        <v>74</v>
      </c>
      <c r="AY553" s="151" t="s">
        <v>210</v>
      </c>
    </row>
    <row r="554" spans="2:51" s="12" customFormat="1" ht="11.25">
      <c r="B554" s="149"/>
      <c r="D554" s="150" t="s">
        <v>221</v>
      </c>
      <c r="E554" s="151" t="s">
        <v>19</v>
      </c>
      <c r="F554" s="152" t="s">
        <v>853</v>
      </c>
      <c r="H554" s="151" t="s">
        <v>19</v>
      </c>
      <c r="I554" s="153"/>
      <c r="L554" s="149"/>
      <c r="M554" s="154"/>
      <c r="T554" s="155"/>
      <c r="AT554" s="151" t="s">
        <v>221</v>
      </c>
      <c r="AU554" s="151" t="s">
        <v>83</v>
      </c>
      <c r="AV554" s="12" t="s">
        <v>81</v>
      </c>
      <c r="AW554" s="12" t="s">
        <v>34</v>
      </c>
      <c r="AX554" s="12" t="s">
        <v>74</v>
      </c>
      <c r="AY554" s="151" t="s">
        <v>210</v>
      </c>
    </row>
    <row r="555" spans="2:51" s="13" customFormat="1" ht="11.25">
      <c r="B555" s="156"/>
      <c r="D555" s="150" t="s">
        <v>221</v>
      </c>
      <c r="E555" s="157" t="s">
        <v>19</v>
      </c>
      <c r="F555" s="158" t="s">
        <v>2592</v>
      </c>
      <c r="H555" s="159">
        <v>390</v>
      </c>
      <c r="I555" s="160"/>
      <c r="L555" s="156"/>
      <c r="M555" s="161"/>
      <c r="T555" s="162"/>
      <c r="AT555" s="157" t="s">
        <v>221</v>
      </c>
      <c r="AU555" s="157" t="s">
        <v>83</v>
      </c>
      <c r="AV555" s="13" t="s">
        <v>83</v>
      </c>
      <c r="AW555" s="13" t="s">
        <v>34</v>
      </c>
      <c r="AX555" s="13" t="s">
        <v>74</v>
      </c>
      <c r="AY555" s="157" t="s">
        <v>210</v>
      </c>
    </row>
    <row r="556" spans="2:51" s="15" customFormat="1" ht="11.25">
      <c r="B556" s="170"/>
      <c r="D556" s="150" t="s">
        <v>221</v>
      </c>
      <c r="E556" s="171" t="s">
        <v>19</v>
      </c>
      <c r="F556" s="172" t="s">
        <v>236</v>
      </c>
      <c r="H556" s="173">
        <v>390</v>
      </c>
      <c r="I556" s="174"/>
      <c r="L556" s="170"/>
      <c r="M556" s="175"/>
      <c r="T556" s="176"/>
      <c r="AT556" s="171" t="s">
        <v>221</v>
      </c>
      <c r="AU556" s="171" t="s">
        <v>83</v>
      </c>
      <c r="AV556" s="15" t="s">
        <v>217</v>
      </c>
      <c r="AW556" s="15" t="s">
        <v>34</v>
      </c>
      <c r="AX556" s="15" t="s">
        <v>81</v>
      </c>
      <c r="AY556" s="171" t="s">
        <v>210</v>
      </c>
    </row>
    <row r="557" spans="2:65" s="1" customFormat="1" ht="16.5" customHeight="1">
      <c r="B557" s="33"/>
      <c r="C557" s="132" t="s">
        <v>601</v>
      </c>
      <c r="D557" s="132" t="s">
        <v>212</v>
      </c>
      <c r="E557" s="133" t="s">
        <v>2593</v>
      </c>
      <c r="F557" s="134" t="s">
        <v>2594</v>
      </c>
      <c r="G557" s="135" t="s">
        <v>417</v>
      </c>
      <c r="H557" s="136">
        <v>42.858</v>
      </c>
      <c r="I557" s="137"/>
      <c r="J557" s="138">
        <f>ROUND(I557*H557,2)</f>
        <v>0</v>
      </c>
      <c r="K557" s="134" t="s">
        <v>296</v>
      </c>
      <c r="L557" s="33"/>
      <c r="M557" s="139" t="s">
        <v>19</v>
      </c>
      <c r="N557" s="140" t="s">
        <v>45</v>
      </c>
      <c r="P557" s="141">
        <f>O557*H557</f>
        <v>0</v>
      </c>
      <c r="Q557" s="141">
        <v>0.00165</v>
      </c>
      <c r="R557" s="141">
        <f>Q557*H557</f>
        <v>0.07071569999999999</v>
      </c>
      <c r="S557" s="141">
        <v>0</v>
      </c>
      <c r="T557" s="142">
        <f>S557*H557</f>
        <v>0</v>
      </c>
      <c r="AR557" s="143" t="s">
        <v>217</v>
      </c>
      <c r="AT557" s="143" t="s">
        <v>212</v>
      </c>
      <c r="AU557" s="143" t="s">
        <v>83</v>
      </c>
      <c r="AY557" s="18" t="s">
        <v>210</v>
      </c>
      <c r="BE557" s="144">
        <f>IF(N557="základní",J557,0)</f>
        <v>0</v>
      </c>
      <c r="BF557" s="144">
        <f>IF(N557="snížená",J557,0)</f>
        <v>0</v>
      </c>
      <c r="BG557" s="144">
        <f>IF(N557="zákl. přenesená",J557,0)</f>
        <v>0</v>
      </c>
      <c r="BH557" s="144">
        <f>IF(N557="sníž. přenesená",J557,0)</f>
        <v>0</v>
      </c>
      <c r="BI557" s="144">
        <f>IF(N557="nulová",J557,0)</f>
        <v>0</v>
      </c>
      <c r="BJ557" s="18" t="s">
        <v>81</v>
      </c>
      <c r="BK557" s="144">
        <f>ROUND(I557*H557,2)</f>
        <v>0</v>
      </c>
      <c r="BL557" s="18" t="s">
        <v>217</v>
      </c>
      <c r="BM557" s="143" t="s">
        <v>2595</v>
      </c>
    </row>
    <row r="558" spans="2:51" s="12" customFormat="1" ht="11.25">
      <c r="B558" s="149"/>
      <c r="D558" s="150" t="s">
        <v>221</v>
      </c>
      <c r="E558" s="151" t="s">
        <v>19</v>
      </c>
      <c r="F558" s="152" t="s">
        <v>2596</v>
      </c>
      <c r="H558" s="151" t="s">
        <v>19</v>
      </c>
      <c r="I558" s="153"/>
      <c r="L558" s="149"/>
      <c r="M558" s="154"/>
      <c r="T558" s="155"/>
      <c r="AT558" s="151" t="s">
        <v>221</v>
      </c>
      <c r="AU558" s="151" t="s">
        <v>83</v>
      </c>
      <c r="AV558" s="12" t="s">
        <v>81</v>
      </c>
      <c r="AW558" s="12" t="s">
        <v>34</v>
      </c>
      <c r="AX558" s="12" t="s">
        <v>74</v>
      </c>
      <c r="AY558" s="151" t="s">
        <v>210</v>
      </c>
    </row>
    <row r="559" spans="2:51" s="12" customFormat="1" ht="11.25">
      <c r="B559" s="149"/>
      <c r="D559" s="150" t="s">
        <v>221</v>
      </c>
      <c r="E559" s="151" t="s">
        <v>19</v>
      </c>
      <c r="F559" s="152" t="s">
        <v>723</v>
      </c>
      <c r="H559" s="151" t="s">
        <v>19</v>
      </c>
      <c r="I559" s="153"/>
      <c r="L559" s="149"/>
      <c r="M559" s="154"/>
      <c r="T559" s="155"/>
      <c r="AT559" s="151" t="s">
        <v>221</v>
      </c>
      <c r="AU559" s="151" t="s">
        <v>83</v>
      </c>
      <c r="AV559" s="12" t="s">
        <v>81</v>
      </c>
      <c r="AW559" s="12" t="s">
        <v>34</v>
      </c>
      <c r="AX559" s="12" t="s">
        <v>74</v>
      </c>
      <c r="AY559" s="151" t="s">
        <v>210</v>
      </c>
    </row>
    <row r="560" spans="2:51" s="14" customFormat="1" ht="11.25">
      <c r="B560" s="163"/>
      <c r="D560" s="150" t="s">
        <v>221</v>
      </c>
      <c r="E560" s="164" t="s">
        <v>19</v>
      </c>
      <c r="F560" s="165" t="s">
        <v>234</v>
      </c>
      <c r="H560" s="166">
        <v>0</v>
      </c>
      <c r="I560" s="167"/>
      <c r="L560" s="163"/>
      <c r="M560" s="168"/>
      <c r="T560" s="169"/>
      <c r="AT560" s="164" t="s">
        <v>221</v>
      </c>
      <c r="AU560" s="164" t="s">
        <v>83</v>
      </c>
      <c r="AV560" s="14" t="s">
        <v>91</v>
      </c>
      <c r="AW560" s="14" t="s">
        <v>34</v>
      </c>
      <c r="AX560" s="14" t="s">
        <v>74</v>
      </c>
      <c r="AY560" s="164" t="s">
        <v>210</v>
      </c>
    </row>
    <row r="561" spans="2:51" s="12" customFormat="1" ht="11.25">
      <c r="B561" s="149"/>
      <c r="D561" s="150" t="s">
        <v>221</v>
      </c>
      <c r="E561" s="151" t="s">
        <v>19</v>
      </c>
      <c r="F561" s="152" t="s">
        <v>730</v>
      </c>
      <c r="H561" s="151" t="s">
        <v>19</v>
      </c>
      <c r="I561" s="153"/>
      <c r="L561" s="149"/>
      <c r="M561" s="154"/>
      <c r="T561" s="155"/>
      <c r="AT561" s="151" t="s">
        <v>221</v>
      </c>
      <c r="AU561" s="151" t="s">
        <v>83</v>
      </c>
      <c r="AV561" s="12" t="s">
        <v>81</v>
      </c>
      <c r="AW561" s="12" t="s">
        <v>34</v>
      </c>
      <c r="AX561" s="12" t="s">
        <v>74</v>
      </c>
      <c r="AY561" s="151" t="s">
        <v>210</v>
      </c>
    </row>
    <row r="562" spans="2:51" s="13" customFormat="1" ht="11.25">
      <c r="B562" s="156"/>
      <c r="D562" s="150" t="s">
        <v>221</v>
      </c>
      <c r="E562" s="157" t="s">
        <v>19</v>
      </c>
      <c r="F562" s="158" t="s">
        <v>2597</v>
      </c>
      <c r="H562" s="159">
        <v>6.96</v>
      </c>
      <c r="I562" s="160"/>
      <c r="L562" s="156"/>
      <c r="M562" s="161"/>
      <c r="T562" s="162"/>
      <c r="AT562" s="157" t="s">
        <v>221</v>
      </c>
      <c r="AU562" s="157" t="s">
        <v>83</v>
      </c>
      <c r="AV562" s="13" t="s">
        <v>83</v>
      </c>
      <c r="AW562" s="13" t="s">
        <v>34</v>
      </c>
      <c r="AX562" s="13" t="s">
        <v>74</v>
      </c>
      <c r="AY562" s="157" t="s">
        <v>210</v>
      </c>
    </row>
    <row r="563" spans="2:51" s="13" customFormat="1" ht="11.25">
      <c r="B563" s="156"/>
      <c r="D563" s="150" t="s">
        <v>221</v>
      </c>
      <c r="E563" s="157" t="s">
        <v>19</v>
      </c>
      <c r="F563" s="158" t="s">
        <v>2598</v>
      </c>
      <c r="H563" s="159">
        <v>7.56</v>
      </c>
      <c r="I563" s="160"/>
      <c r="L563" s="156"/>
      <c r="M563" s="161"/>
      <c r="T563" s="162"/>
      <c r="AT563" s="157" t="s">
        <v>221</v>
      </c>
      <c r="AU563" s="157" t="s">
        <v>83</v>
      </c>
      <c r="AV563" s="13" t="s">
        <v>83</v>
      </c>
      <c r="AW563" s="13" t="s">
        <v>34</v>
      </c>
      <c r="AX563" s="13" t="s">
        <v>74</v>
      </c>
      <c r="AY563" s="157" t="s">
        <v>210</v>
      </c>
    </row>
    <row r="564" spans="2:51" s="13" customFormat="1" ht="11.25">
      <c r="B564" s="156"/>
      <c r="D564" s="150" t="s">
        <v>221</v>
      </c>
      <c r="E564" s="157" t="s">
        <v>19</v>
      </c>
      <c r="F564" s="158" t="s">
        <v>2599</v>
      </c>
      <c r="H564" s="159">
        <v>3.12</v>
      </c>
      <c r="I564" s="160"/>
      <c r="L564" s="156"/>
      <c r="M564" s="161"/>
      <c r="T564" s="162"/>
      <c r="AT564" s="157" t="s">
        <v>221</v>
      </c>
      <c r="AU564" s="157" t="s">
        <v>83</v>
      </c>
      <c r="AV564" s="13" t="s">
        <v>83</v>
      </c>
      <c r="AW564" s="13" t="s">
        <v>34</v>
      </c>
      <c r="AX564" s="13" t="s">
        <v>74</v>
      </c>
      <c r="AY564" s="157" t="s">
        <v>210</v>
      </c>
    </row>
    <row r="565" spans="2:51" s="13" customFormat="1" ht="11.25">
      <c r="B565" s="156"/>
      <c r="D565" s="150" t="s">
        <v>221</v>
      </c>
      <c r="E565" s="157" t="s">
        <v>19</v>
      </c>
      <c r="F565" s="158" t="s">
        <v>2600</v>
      </c>
      <c r="H565" s="159">
        <v>1.518</v>
      </c>
      <c r="I565" s="160"/>
      <c r="L565" s="156"/>
      <c r="M565" s="161"/>
      <c r="T565" s="162"/>
      <c r="AT565" s="157" t="s">
        <v>221</v>
      </c>
      <c r="AU565" s="157" t="s">
        <v>83</v>
      </c>
      <c r="AV565" s="13" t="s">
        <v>83</v>
      </c>
      <c r="AW565" s="13" t="s">
        <v>34</v>
      </c>
      <c r="AX565" s="13" t="s">
        <v>74</v>
      </c>
      <c r="AY565" s="157" t="s">
        <v>210</v>
      </c>
    </row>
    <row r="566" spans="2:51" s="13" customFormat="1" ht="11.25">
      <c r="B566" s="156"/>
      <c r="D566" s="150" t="s">
        <v>221</v>
      </c>
      <c r="E566" s="157" t="s">
        <v>19</v>
      </c>
      <c r="F566" s="158" t="s">
        <v>2601</v>
      </c>
      <c r="H566" s="159">
        <v>0.624</v>
      </c>
      <c r="I566" s="160"/>
      <c r="L566" s="156"/>
      <c r="M566" s="161"/>
      <c r="T566" s="162"/>
      <c r="AT566" s="157" t="s">
        <v>221</v>
      </c>
      <c r="AU566" s="157" t="s">
        <v>83</v>
      </c>
      <c r="AV566" s="13" t="s">
        <v>83</v>
      </c>
      <c r="AW566" s="13" t="s">
        <v>34</v>
      </c>
      <c r="AX566" s="13" t="s">
        <v>74</v>
      </c>
      <c r="AY566" s="157" t="s">
        <v>210</v>
      </c>
    </row>
    <row r="567" spans="2:51" s="13" customFormat="1" ht="11.25">
      <c r="B567" s="156"/>
      <c r="D567" s="150" t="s">
        <v>221</v>
      </c>
      <c r="E567" s="157" t="s">
        <v>19</v>
      </c>
      <c r="F567" s="158" t="s">
        <v>2602</v>
      </c>
      <c r="H567" s="159">
        <v>4.74</v>
      </c>
      <c r="I567" s="160"/>
      <c r="L567" s="156"/>
      <c r="M567" s="161"/>
      <c r="T567" s="162"/>
      <c r="AT567" s="157" t="s">
        <v>221</v>
      </c>
      <c r="AU567" s="157" t="s">
        <v>83</v>
      </c>
      <c r="AV567" s="13" t="s">
        <v>83</v>
      </c>
      <c r="AW567" s="13" t="s">
        <v>34</v>
      </c>
      <c r="AX567" s="13" t="s">
        <v>74</v>
      </c>
      <c r="AY567" s="157" t="s">
        <v>210</v>
      </c>
    </row>
    <row r="568" spans="2:51" s="13" customFormat="1" ht="11.25">
      <c r="B568" s="156"/>
      <c r="D568" s="150" t="s">
        <v>221</v>
      </c>
      <c r="E568" s="157" t="s">
        <v>19</v>
      </c>
      <c r="F568" s="158" t="s">
        <v>2603</v>
      </c>
      <c r="H568" s="159">
        <v>6.6</v>
      </c>
      <c r="I568" s="160"/>
      <c r="L568" s="156"/>
      <c r="M568" s="161"/>
      <c r="T568" s="162"/>
      <c r="AT568" s="157" t="s">
        <v>221</v>
      </c>
      <c r="AU568" s="157" t="s">
        <v>83</v>
      </c>
      <c r="AV568" s="13" t="s">
        <v>83</v>
      </c>
      <c r="AW568" s="13" t="s">
        <v>34</v>
      </c>
      <c r="AX568" s="13" t="s">
        <v>74</v>
      </c>
      <c r="AY568" s="157" t="s">
        <v>210</v>
      </c>
    </row>
    <row r="569" spans="2:51" s="13" customFormat="1" ht="11.25">
      <c r="B569" s="156"/>
      <c r="D569" s="150" t="s">
        <v>221</v>
      </c>
      <c r="E569" s="157" t="s">
        <v>19</v>
      </c>
      <c r="F569" s="158" t="s">
        <v>2604</v>
      </c>
      <c r="H569" s="159">
        <v>4.716</v>
      </c>
      <c r="I569" s="160"/>
      <c r="L569" s="156"/>
      <c r="M569" s="161"/>
      <c r="T569" s="162"/>
      <c r="AT569" s="157" t="s">
        <v>221</v>
      </c>
      <c r="AU569" s="157" t="s">
        <v>83</v>
      </c>
      <c r="AV569" s="13" t="s">
        <v>83</v>
      </c>
      <c r="AW569" s="13" t="s">
        <v>34</v>
      </c>
      <c r="AX569" s="13" t="s">
        <v>74</v>
      </c>
      <c r="AY569" s="157" t="s">
        <v>210</v>
      </c>
    </row>
    <row r="570" spans="2:51" s="13" customFormat="1" ht="11.25">
      <c r="B570" s="156"/>
      <c r="D570" s="150" t="s">
        <v>221</v>
      </c>
      <c r="E570" s="157" t="s">
        <v>19</v>
      </c>
      <c r="F570" s="158" t="s">
        <v>2605</v>
      </c>
      <c r="H570" s="159">
        <v>1.44</v>
      </c>
      <c r="I570" s="160"/>
      <c r="L570" s="156"/>
      <c r="M570" s="161"/>
      <c r="T570" s="162"/>
      <c r="AT570" s="157" t="s">
        <v>221</v>
      </c>
      <c r="AU570" s="157" t="s">
        <v>83</v>
      </c>
      <c r="AV570" s="13" t="s">
        <v>83</v>
      </c>
      <c r="AW570" s="13" t="s">
        <v>34</v>
      </c>
      <c r="AX570" s="13" t="s">
        <v>74</v>
      </c>
      <c r="AY570" s="157" t="s">
        <v>210</v>
      </c>
    </row>
    <row r="571" spans="2:51" s="13" customFormat="1" ht="11.25">
      <c r="B571" s="156"/>
      <c r="D571" s="150" t="s">
        <v>221</v>
      </c>
      <c r="E571" s="157" t="s">
        <v>19</v>
      </c>
      <c r="F571" s="158" t="s">
        <v>2606</v>
      </c>
      <c r="H571" s="159">
        <v>0.9</v>
      </c>
      <c r="I571" s="160"/>
      <c r="L571" s="156"/>
      <c r="M571" s="161"/>
      <c r="T571" s="162"/>
      <c r="AT571" s="157" t="s">
        <v>221</v>
      </c>
      <c r="AU571" s="157" t="s">
        <v>83</v>
      </c>
      <c r="AV571" s="13" t="s">
        <v>83</v>
      </c>
      <c r="AW571" s="13" t="s">
        <v>34</v>
      </c>
      <c r="AX571" s="13" t="s">
        <v>74</v>
      </c>
      <c r="AY571" s="157" t="s">
        <v>210</v>
      </c>
    </row>
    <row r="572" spans="2:51" s="13" customFormat="1" ht="11.25">
      <c r="B572" s="156"/>
      <c r="D572" s="150" t="s">
        <v>221</v>
      </c>
      <c r="E572" s="157" t="s">
        <v>19</v>
      </c>
      <c r="F572" s="158" t="s">
        <v>2607</v>
      </c>
      <c r="H572" s="159">
        <v>3.48</v>
      </c>
      <c r="I572" s="160"/>
      <c r="L572" s="156"/>
      <c r="M572" s="161"/>
      <c r="T572" s="162"/>
      <c r="AT572" s="157" t="s">
        <v>221</v>
      </c>
      <c r="AU572" s="157" t="s">
        <v>83</v>
      </c>
      <c r="AV572" s="13" t="s">
        <v>83</v>
      </c>
      <c r="AW572" s="13" t="s">
        <v>34</v>
      </c>
      <c r="AX572" s="13" t="s">
        <v>74</v>
      </c>
      <c r="AY572" s="157" t="s">
        <v>210</v>
      </c>
    </row>
    <row r="573" spans="2:51" s="14" customFormat="1" ht="11.25">
      <c r="B573" s="163"/>
      <c r="D573" s="150" t="s">
        <v>221</v>
      </c>
      <c r="E573" s="164" t="s">
        <v>19</v>
      </c>
      <c r="F573" s="165" t="s">
        <v>234</v>
      </c>
      <c r="H573" s="166">
        <v>41.657999999999994</v>
      </c>
      <c r="I573" s="167"/>
      <c r="L573" s="163"/>
      <c r="M573" s="168"/>
      <c r="T573" s="169"/>
      <c r="AT573" s="164" t="s">
        <v>221</v>
      </c>
      <c r="AU573" s="164" t="s">
        <v>83</v>
      </c>
      <c r="AV573" s="14" t="s">
        <v>91</v>
      </c>
      <c r="AW573" s="14" t="s">
        <v>34</v>
      </c>
      <c r="AX573" s="14" t="s">
        <v>74</v>
      </c>
      <c r="AY573" s="164" t="s">
        <v>210</v>
      </c>
    </row>
    <row r="574" spans="2:51" s="12" customFormat="1" ht="11.25">
      <c r="B574" s="149"/>
      <c r="D574" s="150" t="s">
        <v>221</v>
      </c>
      <c r="E574" s="151" t="s">
        <v>19</v>
      </c>
      <c r="F574" s="152" t="s">
        <v>558</v>
      </c>
      <c r="H574" s="151" t="s">
        <v>19</v>
      </c>
      <c r="I574" s="153"/>
      <c r="L574" s="149"/>
      <c r="M574" s="154"/>
      <c r="T574" s="155"/>
      <c r="AT574" s="151" t="s">
        <v>221</v>
      </c>
      <c r="AU574" s="151" t="s">
        <v>83</v>
      </c>
      <c r="AV574" s="12" t="s">
        <v>81</v>
      </c>
      <c r="AW574" s="12" t="s">
        <v>34</v>
      </c>
      <c r="AX574" s="12" t="s">
        <v>74</v>
      </c>
      <c r="AY574" s="151" t="s">
        <v>210</v>
      </c>
    </row>
    <row r="575" spans="2:51" s="14" customFormat="1" ht="11.25">
      <c r="B575" s="163"/>
      <c r="D575" s="150" t="s">
        <v>221</v>
      </c>
      <c r="E575" s="164" t="s">
        <v>19</v>
      </c>
      <c r="F575" s="165" t="s">
        <v>234</v>
      </c>
      <c r="H575" s="166">
        <v>0</v>
      </c>
      <c r="I575" s="167"/>
      <c r="L575" s="163"/>
      <c r="M575" s="168"/>
      <c r="T575" s="169"/>
      <c r="AT575" s="164" t="s">
        <v>221</v>
      </c>
      <c r="AU575" s="164" t="s">
        <v>83</v>
      </c>
      <c r="AV575" s="14" t="s">
        <v>91</v>
      </c>
      <c r="AW575" s="14" t="s">
        <v>34</v>
      </c>
      <c r="AX575" s="14" t="s">
        <v>74</v>
      </c>
      <c r="AY575" s="164" t="s">
        <v>210</v>
      </c>
    </row>
    <row r="576" spans="2:51" s="12" customFormat="1" ht="11.25">
      <c r="B576" s="149"/>
      <c r="D576" s="150" t="s">
        <v>221</v>
      </c>
      <c r="E576" s="151" t="s">
        <v>19</v>
      </c>
      <c r="F576" s="152" t="s">
        <v>672</v>
      </c>
      <c r="H576" s="151" t="s">
        <v>19</v>
      </c>
      <c r="I576" s="153"/>
      <c r="L576" s="149"/>
      <c r="M576" s="154"/>
      <c r="T576" s="155"/>
      <c r="AT576" s="151" t="s">
        <v>221</v>
      </c>
      <c r="AU576" s="151" t="s">
        <v>83</v>
      </c>
      <c r="AV576" s="12" t="s">
        <v>81</v>
      </c>
      <c r="AW576" s="12" t="s">
        <v>34</v>
      </c>
      <c r="AX576" s="12" t="s">
        <v>74</v>
      </c>
      <c r="AY576" s="151" t="s">
        <v>210</v>
      </c>
    </row>
    <row r="577" spans="2:51" s="14" customFormat="1" ht="11.25">
      <c r="B577" s="163"/>
      <c r="D577" s="150" t="s">
        <v>221</v>
      </c>
      <c r="E577" s="164" t="s">
        <v>19</v>
      </c>
      <c r="F577" s="165" t="s">
        <v>234</v>
      </c>
      <c r="H577" s="166">
        <v>0</v>
      </c>
      <c r="I577" s="167"/>
      <c r="L577" s="163"/>
      <c r="M577" s="168"/>
      <c r="T577" s="169"/>
      <c r="AT577" s="164" t="s">
        <v>221</v>
      </c>
      <c r="AU577" s="164" t="s">
        <v>83</v>
      </c>
      <c r="AV577" s="14" t="s">
        <v>91</v>
      </c>
      <c r="AW577" s="14" t="s">
        <v>34</v>
      </c>
      <c r="AX577" s="14" t="s">
        <v>74</v>
      </c>
      <c r="AY577" s="164" t="s">
        <v>210</v>
      </c>
    </row>
    <row r="578" spans="2:51" s="12" customFormat="1" ht="11.25">
      <c r="B578" s="149"/>
      <c r="D578" s="150" t="s">
        <v>221</v>
      </c>
      <c r="E578" s="151" t="s">
        <v>19</v>
      </c>
      <c r="F578" s="152" t="s">
        <v>677</v>
      </c>
      <c r="H578" s="151" t="s">
        <v>19</v>
      </c>
      <c r="I578" s="153"/>
      <c r="L578" s="149"/>
      <c r="M578" s="154"/>
      <c r="T578" s="155"/>
      <c r="AT578" s="151" t="s">
        <v>221</v>
      </c>
      <c r="AU578" s="151" t="s">
        <v>83</v>
      </c>
      <c r="AV578" s="12" t="s">
        <v>81</v>
      </c>
      <c r="AW578" s="12" t="s">
        <v>34</v>
      </c>
      <c r="AX578" s="12" t="s">
        <v>74</v>
      </c>
      <c r="AY578" s="151" t="s">
        <v>210</v>
      </c>
    </row>
    <row r="579" spans="2:51" s="13" customFormat="1" ht="11.25">
      <c r="B579" s="156"/>
      <c r="D579" s="150" t="s">
        <v>221</v>
      </c>
      <c r="E579" s="157" t="s">
        <v>19</v>
      </c>
      <c r="F579" s="158" t="s">
        <v>2608</v>
      </c>
      <c r="H579" s="159">
        <v>0.42</v>
      </c>
      <c r="I579" s="160"/>
      <c r="L579" s="156"/>
      <c r="M579" s="161"/>
      <c r="T579" s="162"/>
      <c r="AT579" s="157" t="s">
        <v>221</v>
      </c>
      <c r="AU579" s="157" t="s">
        <v>83</v>
      </c>
      <c r="AV579" s="13" t="s">
        <v>83</v>
      </c>
      <c r="AW579" s="13" t="s">
        <v>34</v>
      </c>
      <c r="AX579" s="13" t="s">
        <v>74</v>
      </c>
      <c r="AY579" s="157" t="s">
        <v>210</v>
      </c>
    </row>
    <row r="580" spans="2:51" s="13" customFormat="1" ht="11.25">
      <c r="B580" s="156"/>
      <c r="D580" s="150" t="s">
        <v>221</v>
      </c>
      <c r="E580" s="157" t="s">
        <v>19</v>
      </c>
      <c r="F580" s="158" t="s">
        <v>2609</v>
      </c>
      <c r="H580" s="159">
        <v>0.78</v>
      </c>
      <c r="I580" s="160"/>
      <c r="L580" s="156"/>
      <c r="M580" s="161"/>
      <c r="T580" s="162"/>
      <c r="AT580" s="157" t="s">
        <v>221</v>
      </c>
      <c r="AU580" s="157" t="s">
        <v>83</v>
      </c>
      <c r="AV580" s="13" t="s">
        <v>83</v>
      </c>
      <c r="AW580" s="13" t="s">
        <v>34</v>
      </c>
      <c r="AX580" s="13" t="s">
        <v>74</v>
      </c>
      <c r="AY580" s="157" t="s">
        <v>210</v>
      </c>
    </row>
    <row r="581" spans="2:51" s="14" customFormat="1" ht="11.25">
      <c r="B581" s="163"/>
      <c r="D581" s="150" t="s">
        <v>221</v>
      </c>
      <c r="E581" s="164" t="s">
        <v>19</v>
      </c>
      <c r="F581" s="165" t="s">
        <v>234</v>
      </c>
      <c r="H581" s="166">
        <v>1.2</v>
      </c>
      <c r="I581" s="167"/>
      <c r="L581" s="163"/>
      <c r="M581" s="168"/>
      <c r="T581" s="169"/>
      <c r="AT581" s="164" t="s">
        <v>221</v>
      </c>
      <c r="AU581" s="164" t="s">
        <v>83</v>
      </c>
      <c r="AV581" s="14" t="s">
        <v>91</v>
      </c>
      <c r="AW581" s="14" t="s">
        <v>34</v>
      </c>
      <c r="AX581" s="14" t="s">
        <v>74</v>
      </c>
      <c r="AY581" s="164" t="s">
        <v>210</v>
      </c>
    </row>
    <row r="582" spans="2:51" s="15" customFormat="1" ht="11.25">
      <c r="B582" s="170"/>
      <c r="D582" s="150" t="s">
        <v>221</v>
      </c>
      <c r="E582" s="171" t="s">
        <v>19</v>
      </c>
      <c r="F582" s="172" t="s">
        <v>236</v>
      </c>
      <c r="H582" s="173">
        <v>42.858</v>
      </c>
      <c r="I582" s="174"/>
      <c r="L582" s="170"/>
      <c r="M582" s="175"/>
      <c r="T582" s="176"/>
      <c r="AT582" s="171" t="s">
        <v>221</v>
      </c>
      <c r="AU582" s="171" t="s">
        <v>83</v>
      </c>
      <c r="AV582" s="15" t="s">
        <v>217</v>
      </c>
      <c r="AW582" s="15" t="s">
        <v>34</v>
      </c>
      <c r="AX582" s="15" t="s">
        <v>81</v>
      </c>
      <c r="AY582" s="171" t="s">
        <v>210</v>
      </c>
    </row>
    <row r="583" spans="2:65" s="1" customFormat="1" ht="16.5" customHeight="1">
      <c r="B583" s="33"/>
      <c r="C583" s="132" t="s">
        <v>607</v>
      </c>
      <c r="D583" s="132" t="s">
        <v>212</v>
      </c>
      <c r="E583" s="133" t="s">
        <v>2610</v>
      </c>
      <c r="F583" s="134" t="s">
        <v>2611</v>
      </c>
      <c r="G583" s="135" t="s">
        <v>417</v>
      </c>
      <c r="H583" s="136">
        <v>62.74</v>
      </c>
      <c r="I583" s="137"/>
      <c r="J583" s="138">
        <f>ROUND(I583*H583,2)</f>
        <v>0</v>
      </c>
      <c r="K583" s="134" t="s">
        <v>296</v>
      </c>
      <c r="L583" s="33"/>
      <c r="M583" s="139" t="s">
        <v>19</v>
      </c>
      <c r="N583" s="140" t="s">
        <v>45</v>
      </c>
      <c r="P583" s="141">
        <f>O583*H583</f>
        <v>0</v>
      </c>
      <c r="Q583" s="141">
        <v>0.00281</v>
      </c>
      <c r="R583" s="141">
        <f>Q583*H583</f>
        <v>0.1762994</v>
      </c>
      <c r="S583" s="141">
        <v>0</v>
      </c>
      <c r="T583" s="142">
        <f>S583*H583</f>
        <v>0</v>
      </c>
      <c r="AR583" s="143" t="s">
        <v>217</v>
      </c>
      <c r="AT583" s="143" t="s">
        <v>212</v>
      </c>
      <c r="AU583" s="143" t="s">
        <v>83</v>
      </c>
      <c r="AY583" s="18" t="s">
        <v>210</v>
      </c>
      <c r="BE583" s="144">
        <f>IF(N583="základní",J583,0)</f>
        <v>0</v>
      </c>
      <c r="BF583" s="144">
        <f>IF(N583="snížená",J583,0)</f>
        <v>0</v>
      </c>
      <c r="BG583" s="144">
        <f>IF(N583="zákl. přenesená",J583,0)</f>
        <v>0</v>
      </c>
      <c r="BH583" s="144">
        <f>IF(N583="sníž. přenesená",J583,0)</f>
        <v>0</v>
      </c>
      <c r="BI583" s="144">
        <f>IF(N583="nulová",J583,0)</f>
        <v>0</v>
      </c>
      <c r="BJ583" s="18" t="s">
        <v>81</v>
      </c>
      <c r="BK583" s="144">
        <f>ROUND(I583*H583,2)</f>
        <v>0</v>
      </c>
      <c r="BL583" s="18" t="s">
        <v>217</v>
      </c>
      <c r="BM583" s="143" t="s">
        <v>2612</v>
      </c>
    </row>
    <row r="584" spans="2:51" s="12" customFormat="1" ht="11.25">
      <c r="B584" s="149"/>
      <c r="D584" s="150" t="s">
        <v>221</v>
      </c>
      <c r="E584" s="151" t="s">
        <v>19</v>
      </c>
      <c r="F584" s="152" t="s">
        <v>2596</v>
      </c>
      <c r="H584" s="151" t="s">
        <v>19</v>
      </c>
      <c r="I584" s="153"/>
      <c r="L584" s="149"/>
      <c r="M584" s="154"/>
      <c r="T584" s="155"/>
      <c r="AT584" s="151" t="s">
        <v>221</v>
      </c>
      <c r="AU584" s="151" t="s">
        <v>83</v>
      </c>
      <c r="AV584" s="12" t="s">
        <v>81</v>
      </c>
      <c r="AW584" s="12" t="s">
        <v>34</v>
      </c>
      <c r="AX584" s="12" t="s">
        <v>74</v>
      </c>
      <c r="AY584" s="151" t="s">
        <v>210</v>
      </c>
    </row>
    <row r="585" spans="2:51" s="12" customFormat="1" ht="11.25">
      <c r="B585" s="149"/>
      <c r="D585" s="150" t="s">
        <v>221</v>
      </c>
      <c r="E585" s="151" t="s">
        <v>19</v>
      </c>
      <c r="F585" s="152" t="s">
        <v>723</v>
      </c>
      <c r="H585" s="151" t="s">
        <v>19</v>
      </c>
      <c r="I585" s="153"/>
      <c r="L585" s="149"/>
      <c r="M585" s="154"/>
      <c r="T585" s="155"/>
      <c r="AT585" s="151" t="s">
        <v>221</v>
      </c>
      <c r="AU585" s="151" t="s">
        <v>83</v>
      </c>
      <c r="AV585" s="12" t="s">
        <v>81</v>
      </c>
      <c r="AW585" s="12" t="s">
        <v>34</v>
      </c>
      <c r="AX585" s="12" t="s">
        <v>74</v>
      </c>
      <c r="AY585" s="151" t="s">
        <v>210</v>
      </c>
    </row>
    <row r="586" spans="2:51" s="14" customFormat="1" ht="11.25">
      <c r="B586" s="163"/>
      <c r="D586" s="150" t="s">
        <v>221</v>
      </c>
      <c r="E586" s="164" t="s">
        <v>19</v>
      </c>
      <c r="F586" s="165" t="s">
        <v>234</v>
      </c>
      <c r="H586" s="166">
        <v>0</v>
      </c>
      <c r="I586" s="167"/>
      <c r="L586" s="163"/>
      <c r="M586" s="168"/>
      <c r="T586" s="169"/>
      <c r="AT586" s="164" t="s">
        <v>221</v>
      </c>
      <c r="AU586" s="164" t="s">
        <v>83</v>
      </c>
      <c r="AV586" s="14" t="s">
        <v>91</v>
      </c>
      <c r="AW586" s="14" t="s">
        <v>34</v>
      </c>
      <c r="AX586" s="14" t="s">
        <v>74</v>
      </c>
      <c r="AY586" s="164" t="s">
        <v>210</v>
      </c>
    </row>
    <row r="587" spans="2:51" s="12" customFormat="1" ht="11.25">
      <c r="B587" s="149"/>
      <c r="D587" s="150" t="s">
        <v>221</v>
      </c>
      <c r="E587" s="151" t="s">
        <v>19</v>
      </c>
      <c r="F587" s="152" t="s">
        <v>730</v>
      </c>
      <c r="H587" s="151" t="s">
        <v>19</v>
      </c>
      <c r="I587" s="153"/>
      <c r="L587" s="149"/>
      <c r="M587" s="154"/>
      <c r="T587" s="155"/>
      <c r="AT587" s="151" t="s">
        <v>221</v>
      </c>
      <c r="AU587" s="151" t="s">
        <v>83</v>
      </c>
      <c r="AV587" s="12" t="s">
        <v>81</v>
      </c>
      <c r="AW587" s="12" t="s">
        <v>34</v>
      </c>
      <c r="AX587" s="12" t="s">
        <v>74</v>
      </c>
      <c r="AY587" s="151" t="s">
        <v>210</v>
      </c>
    </row>
    <row r="588" spans="2:51" s="13" customFormat="1" ht="11.25">
      <c r="B588" s="156"/>
      <c r="D588" s="150" t="s">
        <v>221</v>
      </c>
      <c r="E588" s="157" t="s">
        <v>19</v>
      </c>
      <c r="F588" s="158" t="s">
        <v>2613</v>
      </c>
      <c r="H588" s="159">
        <v>0.636</v>
      </c>
      <c r="I588" s="160"/>
      <c r="L588" s="156"/>
      <c r="M588" s="161"/>
      <c r="T588" s="162"/>
      <c r="AT588" s="157" t="s">
        <v>221</v>
      </c>
      <c r="AU588" s="157" t="s">
        <v>83</v>
      </c>
      <c r="AV588" s="13" t="s">
        <v>83</v>
      </c>
      <c r="AW588" s="13" t="s">
        <v>34</v>
      </c>
      <c r="AX588" s="13" t="s">
        <v>74</v>
      </c>
      <c r="AY588" s="157" t="s">
        <v>210</v>
      </c>
    </row>
    <row r="589" spans="2:51" s="13" customFormat="1" ht="11.25">
      <c r="B589" s="156"/>
      <c r="D589" s="150" t="s">
        <v>221</v>
      </c>
      <c r="E589" s="157" t="s">
        <v>19</v>
      </c>
      <c r="F589" s="158" t="s">
        <v>2614</v>
      </c>
      <c r="H589" s="159">
        <v>4.45</v>
      </c>
      <c r="I589" s="160"/>
      <c r="L589" s="156"/>
      <c r="M589" s="161"/>
      <c r="T589" s="162"/>
      <c r="AT589" s="157" t="s">
        <v>221</v>
      </c>
      <c r="AU589" s="157" t="s">
        <v>83</v>
      </c>
      <c r="AV589" s="13" t="s">
        <v>83</v>
      </c>
      <c r="AW589" s="13" t="s">
        <v>34</v>
      </c>
      <c r="AX589" s="13" t="s">
        <v>74</v>
      </c>
      <c r="AY589" s="157" t="s">
        <v>210</v>
      </c>
    </row>
    <row r="590" spans="2:51" s="13" customFormat="1" ht="11.25">
      <c r="B590" s="156"/>
      <c r="D590" s="150" t="s">
        <v>221</v>
      </c>
      <c r="E590" s="157" t="s">
        <v>19</v>
      </c>
      <c r="F590" s="158" t="s">
        <v>2615</v>
      </c>
      <c r="H590" s="159">
        <v>4.08</v>
      </c>
      <c r="I590" s="160"/>
      <c r="L590" s="156"/>
      <c r="M590" s="161"/>
      <c r="T590" s="162"/>
      <c r="AT590" s="157" t="s">
        <v>221</v>
      </c>
      <c r="AU590" s="157" t="s">
        <v>83</v>
      </c>
      <c r="AV590" s="13" t="s">
        <v>83</v>
      </c>
      <c r="AW590" s="13" t="s">
        <v>34</v>
      </c>
      <c r="AX590" s="13" t="s">
        <v>74</v>
      </c>
      <c r="AY590" s="157" t="s">
        <v>210</v>
      </c>
    </row>
    <row r="591" spans="2:51" s="13" customFormat="1" ht="11.25">
      <c r="B591" s="156"/>
      <c r="D591" s="150" t="s">
        <v>221</v>
      </c>
      <c r="E591" s="157" t="s">
        <v>19</v>
      </c>
      <c r="F591" s="158" t="s">
        <v>2616</v>
      </c>
      <c r="H591" s="159">
        <v>2.28</v>
      </c>
      <c r="I591" s="160"/>
      <c r="L591" s="156"/>
      <c r="M591" s="161"/>
      <c r="T591" s="162"/>
      <c r="AT591" s="157" t="s">
        <v>221</v>
      </c>
      <c r="AU591" s="157" t="s">
        <v>83</v>
      </c>
      <c r="AV591" s="13" t="s">
        <v>83</v>
      </c>
      <c r="AW591" s="13" t="s">
        <v>34</v>
      </c>
      <c r="AX591" s="13" t="s">
        <v>74</v>
      </c>
      <c r="AY591" s="157" t="s">
        <v>210</v>
      </c>
    </row>
    <row r="592" spans="2:51" s="13" customFormat="1" ht="11.25">
      <c r="B592" s="156"/>
      <c r="D592" s="150" t="s">
        <v>221</v>
      </c>
      <c r="E592" s="157" t="s">
        <v>19</v>
      </c>
      <c r="F592" s="158" t="s">
        <v>2617</v>
      </c>
      <c r="H592" s="159">
        <v>1.74</v>
      </c>
      <c r="I592" s="160"/>
      <c r="L592" s="156"/>
      <c r="M592" s="161"/>
      <c r="T592" s="162"/>
      <c r="AT592" s="157" t="s">
        <v>221</v>
      </c>
      <c r="AU592" s="157" t="s">
        <v>83</v>
      </c>
      <c r="AV592" s="13" t="s">
        <v>83</v>
      </c>
      <c r="AW592" s="13" t="s">
        <v>34</v>
      </c>
      <c r="AX592" s="13" t="s">
        <v>74</v>
      </c>
      <c r="AY592" s="157" t="s">
        <v>210</v>
      </c>
    </row>
    <row r="593" spans="2:51" s="13" customFormat="1" ht="11.25">
      <c r="B593" s="156"/>
      <c r="D593" s="150" t="s">
        <v>221</v>
      </c>
      <c r="E593" s="157" t="s">
        <v>19</v>
      </c>
      <c r="F593" s="158" t="s">
        <v>2618</v>
      </c>
      <c r="H593" s="159">
        <v>3.24</v>
      </c>
      <c r="I593" s="160"/>
      <c r="L593" s="156"/>
      <c r="M593" s="161"/>
      <c r="T593" s="162"/>
      <c r="AT593" s="157" t="s">
        <v>221</v>
      </c>
      <c r="AU593" s="157" t="s">
        <v>83</v>
      </c>
      <c r="AV593" s="13" t="s">
        <v>83</v>
      </c>
      <c r="AW593" s="13" t="s">
        <v>34</v>
      </c>
      <c r="AX593" s="13" t="s">
        <v>74</v>
      </c>
      <c r="AY593" s="157" t="s">
        <v>210</v>
      </c>
    </row>
    <row r="594" spans="2:51" s="13" customFormat="1" ht="11.25">
      <c r="B594" s="156"/>
      <c r="D594" s="150" t="s">
        <v>221</v>
      </c>
      <c r="E594" s="157" t="s">
        <v>19</v>
      </c>
      <c r="F594" s="158" t="s">
        <v>2619</v>
      </c>
      <c r="H594" s="159">
        <v>3.45</v>
      </c>
      <c r="I594" s="160"/>
      <c r="L594" s="156"/>
      <c r="M594" s="161"/>
      <c r="T594" s="162"/>
      <c r="AT594" s="157" t="s">
        <v>221</v>
      </c>
      <c r="AU594" s="157" t="s">
        <v>83</v>
      </c>
      <c r="AV594" s="13" t="s">
        <v>83</v>
      </c>
      <c r="AW594" s="13" t="s">
        <v>34</v>
      </c>
      <c r="AX594" s="13" t="s">
        <v>74</v>
      </c>
      <c r="AY594" s="157" t="s">
        <v>210</v>
      </c>
    </row>
    <row r="595" spans="2:51" s="13" customFormat="1" ht="11.25">
      <c r="B595" s="156"/>
      <c r="D595" s="150" t="s">
        <v>221</v>
      </c>
      <c r="E595" s="157" t="s">
        <v>19</v>
      </c>
      <c r="F595" s="158" t="s">
        <v>2620</v>
      </c>
      <c r="H595" s="159">
        <v>6.96</v>
      </c>
      <c r="I595" s="160"/>
      <c r="L595" s="156"/>
      <c r="M595" s="161"/>
      <c r="T595" s="162"/>
      <c r="AT595" s="157" t="s">
        <v>221</v>
      </c>
      <c r="AU595" s="157" t="s">
        <v>83</v>
      </c>
      <c r="AV595" s="13" t="s">
        <v>83</v>
      </c>
      <c r="AW595" s="13" t="s">
        <v>34</v>
      </c>
      <c r="AX595" s="13" t="s">
        <v>74</v>
      </c>
      <c r="AY595" s="157" t="s">
        <v>210</v>
      </c>
    </row>
    <row r="596" spans="2:51" s="13" customFormat="1" ht="11.25">
      <c r="B596" s="156"/>
      <c r="D596" s="150" t="s">
        <v>221</v>
      </c>
      <c r="E596" s="157" t="s">
        <v>19</v>
      </c>
      <c r="F596" s="158" t="s">
        <v>2621</v>
      </c>
      <c r="H596" s="159">
        <v>2.28</v>
      </c>
      <c r="I596" s="160"/>
      <c r="L596" s="156"/>
      <c r="M596" s="161"/>
      <c r="T596" s="162"/>
      <c r="AT596" s="157" t="s">
        <v>221</v>
      </c>
      <c r="AU596" s="157" t="s">
        <v>83</v>
      </c>
      <c r="AV596" s="13" t="s">
        <v>83</v>
      </c>
      <c r="AW596" s="13" t="s">
        <v>34</v>
      </c>
      <c r="AX596" s="13" t="s">
        <v>74</v>
      </c>
      <c r="AY596" s="157" t="s">
        <v>210</v>
      </c>
    </row>
    <row r="597" spans="2:51" s="13" customFormat="1" ht="11.25">
      <c r="B597" s="156"/>
      <c r="D597" s="150" t="s">
        <v>221</v>
      </c>
      <c r="E597" s="157" t="s">
        <v>19</v>
      </c>
      <c r="F597" s="158" t="s">
        <v>2622</v>
      </c>
      <c r="H597" s="159">
        <v>0.9</v>
      </c>
      <c r="I597" s="160"/>
      <c r="L597" s="156"/>
      <c r="M597" s="161"/>
      <c r="T597" s="162"/>
      <c r="AT597" s="157" t="s">
        <v>221</v>
      </c>
      <c r="AU597" s="157" t="s">
        <v>83</v>
      </c>
      <c r="AV597" s="13" t="s">
        <v>83</v>
      </c>
      <c r="AW597" s="13" t="s">
        <v>34</v>
      </c>
      <c r="AX597" s="13" t="s">
        <v>74</v>
      </c>
      <c r="AY597" s="157" t="s">
        <v>210</v>
      </c>
    </row>
    <row r="598" spans="2:51" s="13" customFormat="1" ht="11.25">
      <c r="B598" s="156"/>
      <c r="D598" s="150" t="s">
        <v>221</v>
      </c>
      <c r="E598" s="157" t="s">
        <v>19</v>
      </c>
      <c r="F598" s="158" t="s">
        <v>2623</v>
      </c>
      <c r="H598" s="159">
        <v>6.6</v>
      </c>
      <c r="I598" s="160"/>
      <c r="L598" s="156"/>
      <c r="M598" s="161"/>
      <c r="T598" s="162"/>
      <c r="AT598" s="157" t="s">
        <v>221</v>
      </c>
      <c r="AU598" s="157" t="s">
        <v>83</v>
      </c>
      <c r="AV598" s="13" t="s">
        <v>83</v>
      </c>
      <c r="AW598" s="13" t="s">
        <v>34</v>
      </c>
      <c r="AX598" s="13" t="s">
        <v>74</v>
      </c>
      <c r="AY598" s="157" t="s">
        <v>210</v>
      </c>
    </row>
    <row r="599" spans="2:51" s="13" customFormat="1" ht="11.25">
      <c r="B599" s="156"/>
      <c r="D599" s="150" t="s">
        <v>221</v>
      </c>
      <c r="E599" s="157" t="s">
        <v>19</v>
      </c>
      <c r="F599" s="158" t="s">
        <v>2624</v>
      </c>
      <c r="H599" s="159">
        <v>0.888</v>
      </c>
      <c r="I599" s="160"/>
      <c r="L599" s="156"/>
      <c r="M599" s="161"/>
      <c r="T599" s="162"/>
      <c r="AT599" s="157" t="s">
        <v>221</v>
      </c>
      <c r="AU599" s="157" t="s">
        <v>83</v>
      </c>
      <c r="AV599" s="13" t="s">
        <v>83</v>
      </c>
      <c r="AW599" s="13" t="s">
        <v>34</v>
      </c>
      <c r="AX599" s="13" t="s">
        <v>74</v>
      </c>
      <c r="AY599" s="157" t="s">
        <v>210</v>
      </c>
    </row>
    <row r="600" spans="2:51" s="13" customFormat="1" ht="11.25">
      <c r="B600" s="156"/>
      <c r="D600" s="150" t="s">
        <v>221</v>
      </c>
      <c r="E600" s="157" t="s">
        <v>19</v>
      </c>
      <c r="F600" s="158" t="s">
        <v>2625</v>
      </c>
      <c r="H600" s="159">
        <v>6.36</v>
      </c>
      <c r="I600" s="160"/>
      <c r="L600" s="156"/>
      <c r="M600" s="161"/>
      <c r="T600" s="162"/>
      <c r="AT600" s="157" t="s">
        <v>221</v>
      </c>
      <c r="AU600" s="157" t="s">
        <v>83</v>
      </c>
      <c r="AV600" s="13" t="s">
        <v>83</v>
      </c>
      <c r="AW600" s="13" t="s">
        <v>34</v>
      </c>
      <c r="AX600" s="13" t="s">
        <v>74</v>
      </c>
      <c r="AY600" s="157" t="s">
        <v>210</v>
      </c>
    </row>
    <row r="601" spans="2:51" s="13" customFormat="1" ht="11.25">
      <c r="B601" s="156"/>
      <c r="D601" s="150" t="s">
        <v>221</v>
      </c>
      <c r="E601" s="157" t="s">
        <v>19</v>
      </c>
      <c r="F601" s="158" t="s">
        <v>2626</v>
      </c>
      <c r="H601" s="159">
        <v>3.78</v>
      </c>
      <c r="I601" s="160"/>
      <c r="L601" s="156"/>
      <c r="M601" s="161"/>
      <c r="T601" s="162"/>
      <c r="AT601" s="157" t="s">
        <v>221</v>
      </c>
      <c r="AU601" s="157" t="s">
        <v>83</v>
      </c>
      <c r="AV601" s="13" t="s">
        <v>83</v>
      </c>
      <c r="AW601" s="13" t="s">
        <v>34</v>
      </c>
      <c r="AX601" s="13" t="s">
        <v>74</v>
      </c>
      <c r="AY601" s="157" t="s">
        <v>210</v>
      </c>
    </row>
    <row r="602" spans="2:51" s="13" customFormat="1" ht="11.25">
      <c r="B602" s="156"/>
      <c r="D602" s="150" t="s">
        <v>221</v>
      </c>
      <c r="E602" s="157" t="s">
        <v>19</v>
      </c>
      <c r="F602" s="158" t="s">
        <v>2627</v>
      </c>
      <c r="H602" s="159">
        <v>3.3</v>
      </c>
      <c r="I602" s="160"/>
      <c r="L602" s="156"/>
      <c r="M602" s="161"/>
      <c r="T602" s="162"/>
      <c r="AT602" s="157" t="s">
        <v>221</v>
      </c>
      <c r="AU602" s="157" t="s">
        <v>83</v>
      </c>
      <c r="AV602" s="13" t="s">
        <v>83</v>
      </c>
      <c r="AW602" s="13" t="s">
        <v>34</v>
      </c>
      <c r="AX602" s="13" t="s">
        <v>74</v>
      </c>
      <c r="AY602" s="157" t="s">
        <v>210</v>
      </c>
    </row>
    <row r="603" spans="2:51" s="14" customFormat="1" ht="11.25">
      <c r="B603" s="163"/>
      <c r="D603" s="150" t="s">
        <v>221</v>
      </c>
      <c r="E603" s="164" t="s">
        <v>19</v>
      </c>
      <c r="F603" s="165" t="s">
        <v>234</v>
      </c>
      <c r="H603" s="166">
        <v>50.943999999999996</v>
      </c>
      <c r="I603" s="167"/>
      <c r="L603" s="163"/>
      <c r="M603" s="168"/>
      <c r="T603" s="169"/>
      <c r="AT603" s="164" t="s">
        <v>221</v>
      </c>
      <c r="AU603" s="164" t="s">
        <v>83</v>
      </c>
      <c r="AV603" s="14" t="s">
        <v>91</v>
      </c>
      <c r="AW603" s="14" t="s">
        <v>34</v>
      </c>
      <c r="AX603" s="14" t="s">
        <v>74</v>
      </c>
      <c r="AY603" s="164" t="s">
        <v>210</v>
      </c>
    </row>
    <row r="604" spans="2:51" s="12" customFormat="1" ht="11.25">
      <c r="B604" s="149"/>
      <c r="D604" s="150" t="s">
        <v>221</v>
      </c>
      <c r="E604" s="151" t="s">
        <v>19</v>
      </c>
      <c r="F604" s="152" t="s">
        <v>558</v>
      </c>
      <c r="H604" s="151" t="s">
        <v>19</v>
      </c>
      <c r="I604" s="153"/>
      <c r="L604" s="149"/>
      <c r="M604" s="154"/>
      <c r="T604" s="155"/>
      <c r="AT604" s="151" t="s">
        <v>221</v>
      </c>
      <c r="AU604" s="151" t="s">
        <v>83</v>
      </c>
      <c r="AV604" s="12" t="s">
        <v>81</v>
      </c>
      <c r="AW604" s="12" t="s">
        <v>34</v>
      </c>
      <c r="AX604" s="12" t="s">
        <v>74</v>
      </c>
      <c r="AY604" s="151" t="s">
        <v>210</v>
      </c>
    </row>
    <row r="605" spans="2:51" s="13" customFormat="1" ht="11.25">
      <c r="B605" s="156"/>
      <c r="D605" s="150" t="s">
        <v>221</v>
      </c>
      <c r="E605" s="157" t="s">
        <v>19</v>
      </c>
      <c r="F605" s="158" t="s">
        <v>2628</v>
      </c>
      <c r="H605" s="159">
        <v>2.16</v>
      </c>
      <c r="I605" s="160"/>
      <c r="L605" s="156"/>
      <c r="M605" s="161"/>
      <c r="T605" s="162"/>
      <c r="AT605" s="157" t="s">
        <v>221</v>
      </c>
      <c r="AU605" s="157" t="s">
        <v>83</v>
      </c>
      <c r="AV605" s="13" t="s">
        <v>83</v>
      </c>
      <c r="AW605" s="13" t="s">
        <v>34</v>
      </c>
      <c r="AX605" s="13" t="s">
        <v>74</v>
      </c>
      <c r="AY605" s="157" t="s">
        <v>210</v>
      </c>
    </row>
    <row r="606" spans="2:51" s="14" customFormat="1" ht="11.25">
      <c r="B606" s="163"/>
      <c r="D606" s="150" t="s">
        <v>221</v>
      </c>
      <c r="E606" s="164" t="s">
        <v>19</v>
      </c>
      <c r="F606" s="165" t="s">
        <v>234</v>
      </c>
      <c r="H606" s="166">
        <v>2.16</v>
      </c>
      <c r="I606" s="167"/>
      <c r="L606" s="163"/>
      <c r="M606" s="168"/>
      <c r="T606" s="169"/>
      <c r="AT606" s="164" t="s">
        <v>221</v>
      </c>
      <c r="AU606" s="164" t="s">
        <v>83</v>
      </c>
      <c r="AV606" s="14" t="s">
        <v>91</v>
      </c>
      <c r="AW606" s="14" t="s">
        <v>34</v>
      </c>
      <c r="AX606" s="14" t="s">
        <v>74</v>
      </c>
      <c r="AY606" s="164" t="s">
        <v>210</v>
      </c>
    </row>
    <row r="607" spans="2:51" s="12" customFormat="1" ht="11.25">
      <c r="B607" s="149"/>
      <c r="D607" s="150" t="s">
        <v>221</v>
      </c>
      <c r="E607" s="151" t="s">
        <v>19</v>
      </c>
      <c r="F607" s="152" t="s">
        <v>672</v>
      </c>
      <c r="H607" s="151" t="s">
        <v>19</v>
      </c>
      <c r="I607" s="153"/>
      <c r="L607" s="149"/>
      <c r="M607" s="154"/>
      <c r="T607" s="155"/>
      <c r="AT607" s="151" t="s">
        <v>221</v>
      </c>
      <c r="AU607" s="151" t="s">
        <v>83</v>
      </c>
      <c r="AV607" s="12" t="s">
        <v>81</v>
      </c>
      <c r="AW607" s="12" t="s">
        <v>34</v>
      </c>
      <c r="AX607" s="12" t="s">
        <v>74</v>
      </c>
      <c r="AY607" s="151" t="s">
        <v>210</v>
      </c>
    </row>
    <row r="608" spans="2:51" s="13" customFormat="1" ht="11.25">
      <c r="B608" s="156"/>
      <c r="D608" s="150" t="s">
        <v>221</v>
      </c>
      <c r="E608" s="157" t="s">
        <v>19</v>
      </c>
      <c r="F608" s="158" t="s">
        <v>2629</v>
      </c>
      <c r="H608" s="159">
        <v>2.916</v>
      </c>
      <c r="I608" s="160"/>
      <c r="L608" s="156"/>
      <c r="M608" s="161"/>
      <c r="T608" s="162"/>
      <c r="AT608" s="157" t="s">
        <v>221</v>
      </c>
      <c r="AU608" s="157" t="s">
        <v>83</v>
      </c>
      <c r="AV608" s="13" t="s">
        <v>83</v>
      </c>
      <c r="AW608" s="13" t="s">
        <v>34</v>
      </c>
      <c r="AX608" s="13" t="s">
        <v>74</v>
      </c>
      <c r="AY608" s="157" t="s">
        <v>210</v>
      </c>
    </row>
    <row r="609" spans="2:51" s="13" customFormat="1" ht="11.25">
      <c r="B609" s="156"/>
      <c r="D609" s="150" t="s">
        <v>221</v>
      </c>
      <c r="E609" s="157" t="s">
        <v>19</v>
      </c>
      <c r="F609" s="158" t="s">
        <v>2630</v>
      </c>
      <c r="H609" s="159">
        <v>6.72</v>
      </c>
      <c r="I609" s="160"/>
      <c r="L609" s="156"/>
      <c r="M609" s="161"/>
      <c r="T609" s="162"/>
      <c r="AT609" s="157" t="s">
        <v>221</v>
      </c>
      <c r="AU609" s="157" t="s">
        <v>83</v>
      </c>
      <c r="AV609" s="13" t="s">
        <v>83</v>
      </c>
      <c r="AW609" s="13" t="s">
        <v>34</v>
      </c>
      <c r="AX609" s="13" t="s">
        <v>74</v>
      </c>
      <c r="AY609" s="157" t="s">
        <v>210</v>
      </c>
    </row>
    <row r="610" spans="2:51" s="14" customFormat="1" ht="11.25">
      <c r="B610" s="163"/>
      <c r="D610" s="150" t="s">
        <v>221</v>
      </c>
      <c r="E610" s="164" t="s">
        <v>19</v>
      </c>
      <c r="F610" s="165" t="s">
        <v>234</v>
      </c>
      <c r="H610" s="166">
        <v>9.636</v>
      </c>
      <c r="I610" s="167"/>
      <c r="L610" s="163"/>
      <c r="M610" s="168"/>
      <c r="T610" s="169"/>
      <c r="AT610" s="164" t="s">
        <v>221</v>
      </c>
      <c r="AU610" s="164" t="s">
        <v>83</v>
      </c>
      <c r="AV610" s="14" t="s">
        <v>91</v>
      </c>
      <c r="AW610" s="14" t="s">
        <v>34</v>
      </c>
      <c r="AX610" s="14" t="s">
        <v>74</v>
      </c>
      <c r="AY610" s="164" t="s">
        <v>210</v>
      </c>
    </row>
    <row r="611" spans="2:51" s="12" customFormat="1" ht="11.25">
      <c r="B611" s="149"/>
      <c r="D611" s="150" t="s">
        <v>221</v>
      </c>
      <c r="E611" s="151" t="s">
        <v>19</v>
      </c>
      <c r="F611" s="152" t="s">
        <v>677</v>
      </c>
      <c r="H611" s="151" t="s">
        <v>19</v>
      </c>
      <c r="I611" s="153"/>
      <c r="L611" s="149"/>
      <c r="M611" s="154"/>
      <c r="T611" s="155"/>
      <c r="AT611" s="151" t="s">
        <v>221</v>
      </c>
      <c r="AU611" s="151" t="s">
        <v>83</v>
      </c>
      <c r="AV611" s="12" t="s">
        <v>81</v>
      </c>
      <c r="AW611" s="12" t="s">
        <v>34</v>
      </c>
      <c r="AX611" s="12" t="s">
        <v>74</v>
      </c>
      <c r="AY611" s="151" t="s">
        <v>210</v>
      </c>
    </row>
    <row r="612" spans="2:51" s="14" customFormat="1" ht="11.25">
      <c r="B612" s="163"/>
      <c r="D612" s="150" t="s">
        <v>221</v>
      </c>
      <c r="E612" s="164" t="s">
        <v>19</v>
      </c>
      <c r="F612" s="165" t="s">
        <v>234</v>
      </c>
      <c r="H612" s="166">
        <v>0</v>
      </c>
      <c r="I612" s="167"/>
      <c r="L612" s="163"/>
      <c r="M612" s="168"/>
      <c r="T612" s="169"/>
      <c r="AT612" s="164" t="s">
        <v>221</v>
      </c>
      <c r="AU612" s="164" t="s">
        <v>83</v>
      </c>
      <c r="AV612" s="14" t="s">
        <v>91</v>
      </c>
      <c r="AW612" s="14" t="s">
        <v>34</v>
      </c>
      <c r="AX612" s="14" t="s">
        <v>74</v>
      </c>
      <c r="AY612" s="164" t="s">
        <v>210</v>
      </c>
    </row>
    <row r="613" spans="2:51" s="15" customFormat="1" ht="11.25">
      <c r="B613" s="170"/>
      <c r="D613" s="150" t="s">
        <v>221</v>
      </c>
      <c r="E613" s="171" t="s">
        <v>19</v>
      </c>
      <c r="F613" s="172" t="s">
        <v>236</v>
      </c>
      <c r="H613" s="173">
        <v>62.739999999999995</v>
      </c>
      <c r="I613" s="174"/>
      <c r="L613" s="170"/>
      <c r="M613" s="175"/>
      <c r="T613" s="176"/>
      <c r="AT613" s="171" t="s">
        <v>221</v>
      </c>
      <c r="AU613" s="171" t="s">
        <v>83</v>
      </c>
      <c r="AV613" s="15" t="s">
        <v>217</v>
      </c>
      <c r="AW613" s="15" t="s">
        <v>34</v>
      </c>
      <c r="AX613" s="15" t="s">
        <v>81</v>
      </c>
      <c r="AY613" s="171" t="s">
        <v>210</v>
      </c>
    </row>
    <row r="614" spans="2:65" s="1" customFormat="1" ht="16.5" customHeight="1">
      <c r="B614" s="33"/>
      <c r="C614" s="132" t="s">
        <v>618</v>
      </c>
      <c r="D614" s="132" t="s">
        <v>212</v>
      </c>
      <c r="E614" s="133" t="s">
        <v>2631</v>
      </c>
      <c r="F614" s="134" t="s">
        <v>2632</v>
      </c>
      <c r="G614" s="135" t="s">
        <v>417</v>
      </c>
      <c r="H614" s="136">
        <v>116.96</v>
      </c>
      <c r="I614" s="137"/>
      <c r="J614" s="138">
        <f>ROUND(I614*H614,2)</f>
        <v>0</v>
      </c>
      <c r="K614" s="134" t="s">
        <v>296</v>
      </c>
      <c r="L614" s="33"/>
      <c r="M614" s="139" t="s">
        <v>19</v>
      </c>
      <c r="N614" s="140" t="s">
        <v>45</v>
      </c>
      <c r="P614" s="141">
        <f>O614*H614</f>
        <v>0</v>
      </c>
      <c r="Q614" s="141">
        <v>0.00281</v>
      </c>
      <c r="R614" s="141">
        <f>Q614*H614</f>
        <v>0.3286576</v>
      </c>
      <c r="S614" s="141">
        <v>0</v>
      </c>
      <c r="T614" s="142">
        <f>S614*H614</f>
        <v>0</v>
      </c>
      <c r="AR614" s="143" t="s">
        <v>217</v>
      </c>
      <c r="AT614" s="143" t="s">
        <v>212</v>
      </c>
      <c r="AU614" s="143" t="s">
        <v>83</v>
      </c>
      <c r="AY614" s="18" t="s">
        <v>210</v>
      </c>
      <c r="BE614" s="144">
        <f>IF(N614="základní",J614,0)</f>
        <v>0</v>
      </c>
      <c r="BF614" s="144">
        <f>IF(N614="snížená",J614,0)</f>
        <v>0</v>
      </c>
      <c r="BG614" s="144">
        <f>IF(N614="zákl. přenesená",J614,0)</f>
        <v>0</v>
      </c>
      <c r="BH614" s="144">
        <f>IF(N614="sníž. přenesená",J614,0)</f>
        <v>0</v>
      </c>
      <c r="BI614" s="144">
        <f>IF(N614="nulová",J614,0)</f>
        <v>0</v>
      </c>
      <c r="BJ614" s="18" t="s">
        <v>81</v>
      </c>
      <c r="BK614" s="144">
        <f>ROUND(I614*H614,2)</f>
        <v>0</v>
      </c>
      <c r="BL614" s="18" t="s">
        <v>217</v>
      </c>
      <c r="BM614" s="143" t="s">
        <v>2633</v>
      </c>
    </row>
    <row r="615" spans="2:51" s="12" customFormat="1" ht="11.25">
      <c r="B615" s="149"/>
      <c r="D615" s="150" t="s">
        <v>221</v>
      </c>
      <c r="E615" s="151" t="s">
        <v>19</v>
      </c>
      <c r="F615" s="152" t="s">
        <v>2596</v>
      </c>
      <c r="H615" s="151" t="s">
        <v>19</v>
      </c>
      <c r="I615" s="153"/>
      <c r="L615" s="149"/>
      <c r="M615" s="154"/>
      <c r="T615" s="155"/>
      <c r="AT615" s="151" t="s">
        <v>221</v>
      </c>
      <c r="AU615" s="151" t="s">
        <v>83</v>
      </c>
      <c r="AV615" s="12" t="s">
        <v>81</v>
      </c>
      <c r="AW615" s="12" t="s">
        <v>34</v>
      </c>
      <c r="AX615" s="12" t="s">
        <v>74</v>
      </c>
      <c r="AY615" s="151" t="s">
        <v>210</v>
      </c>
    </row>
    <row r="616" spans="2:51" s="12" customFormat="1" ht="11.25">
      <c r="B616" s="149"/>
      <c r="D616" s="150" t="s">
        <v>221</v>
      </c>
      <c r="E616" s="151" t="s">
        <v>19</v>
      </c>
      <c r="F616" s="152" t="s">
        <v>723</v>
      </c>
      <c r="H616" s="151" t="s">
        <v>19</v>
      </c>
      <c r="I616" s="153"/>
      <c r="L616" s="149"/>
      <c r="M616" s="154"/>
      <c r="T616" s="155"/>
      <c r="AT616" s="151" t="s">
        <v>221</v>
      </c>
      <c r="AU616" s="151" t="s">
        <v>83</v>
      </c>
      <c r="AV616" s="12" t="s">
        <v>81</v>
      </c>
      <c r="AW616" s="12" t="s">
        <v>34</v>
      </c>
      <c r="AX616" s="12" t="s">
        <v>74</v>
      </c>
      <c r="AY616" s="151" t="s">
        <v>210</v>
      </c>
    </row>
    <row r="617" spans="2:51" s="13" customFormat="1" ht="11.25">
      <c r="B617" s="156"/>
      <c r="D617" s="150" t="s">
        <v>221</v>
      </c>
      <c r="E617" s="157" t="s">
        <v>19</v>
      </c>
      <c r="F617" s="158" t="s">
        <v>2634</v>
      </c>
      <c r="H617" s="159">
        <v>1.92</v>
      </c>
      <c r="I617" s="160"/>
      <c r="L617" s="156"/>
      <c r="M617" s="161"/>
      <c r="T617" s="162"/>
      <c r="AT617" s="157" t="s">
        <v>221</v>
      </c>
      <c r="AU617" s="157" t="s">
        <v>83</v>
      </c>
      <c r="AV617" s="13" t="s">
        <v>83</v>
      </c>
      <c r="AW617" s="13" t="s">
        <v>34</v>
      </c>
      <c r="AX617" s="13" t="s">
        <v>74</v>
      </c>
      <c r="AY617" s="157" t="s">
        <v>210</v>
      </c>
    </row>
    <row r="618" spans="2:51" s="14" customFormat="1" ht="11.25">
      <c r="B618" s="163"/>
      <c r="D618" s="150" t="s">
        <v>221</v>
      </c>
      <c r="E618" s="164" t="s">
        <v>19</v>
      </c>
      <c r="F618" s="165" t="s">
        <v>234</v>
      </c>
      <c r="H618" s="166">
        <v>1.92</v>
      </c>
      <c r="I618" s="167"/>
      <c r="L618" s="163"/>
      <c r="M618" s="168"/>
      <c r="T618" s="169"/>
      <c r="AT618" s="164" t="s">
        <v>221</v>
      </c>
      <c r="AU618" s="164" t="s">
        <v>83</v>
      </c>
      <c r="AV618" s="14" t="s">
        <v>91</v>
      </c>
      <c r="AW618" s="14" t="s">
        <v>34</v>
      </c>
      <c r="AX618" s="14" t="s">
        <v>74</v>
      </c>
      <c r="AY618" s="164" t="s">
        <v>210</v>
      </c>
    </row>
    <row r="619" spans="2:51" s="12" customFormat="1" ht="11.25">
      <c r="B619" s="149"/>
      <c r="D619" s="150" t="s">
        <v>221</v>
      </c>
      <c r="E619" s="151" t="s">
        <v>19</v>
      </c>
      <c r="F619" s="152" t="s">
        <v>730</v>
      </c>
      <c r="H619" s="151" t="s">
        <v>19</v>
      </c>
      <c r="I619" s="153"/>
      <c r="L619" s="149"/>
      <c r="M619" s="154"/>
      <c r="T619" s="155"/>
      <c r="AT619" s="151" t="s">
        <v>221</v>
      </c>
      <c r="AU619" s="151" t="s">
        <v>83</v>
      </c>
      <c r="AV619" s="12" t="s">
        <v>81</v>
      </c>
      <c r="AW619" s="12" t="s">
        <v>34</v>
      </c>
      <c r="AX619" s="12" t="s">
        <v>74</v>
      </c>
      <c r="AY619" s="151" t="s">
        <v>210</v>
      </c>
    </row>
    <row r="620" spans="2:51" s="13" customFormat="1" ht="11.25">
      <c r="B620" s="156"/>
      <c r="D620" s="150" t="s">
        <v>221</v>
      </c>
      <c r="E620" s="157" t="s">
        <v>19</v>
      </c>
      <c r="F620" s="158" t="s">
        <v>2635</v>
      </c>
      <c r="H620" s="159">
        <v>4.45</v>
      </c>
      <c r="I620" s="160"/>
      <c r="L620" s="156"/>
      <c r="M620" s="161"/>
      <c r="T620" s="162"/>
      <c r="AT620" s="157" t="s">
        <v>221</v>
      </c>
      <c r="AU620" s="157" t="s">
        <v>83</v>
      </c>
      <c r="AV620" s="13" t="s">
        <v>83</v>
      </c>
      <c r="AW620" s="13" t="s">
        <v>34</v>
      </c>
      <c r="AX620" s="13" t="s">
        <v>74</v>
      </c>
      <c r="AY620" s="157" t="s">
        <v>210</v>
      </c>
    </row>
    <row r="621" spans="2:51" s="13" customFormat="1" ht="11.25">
      <c r="B621" s="156"/>
      <c r="D621" s="150" t="s">
        <v>221</v>
      </c>
      <c r="E621" s="157" t="s">
        <v>19</v>
      </c>
      <c r="F621" s="158" t="s">
        <v>2636</v>
      </c>
      <c r="H621" s="159">
        <v>10.14</v>
      </c>
      <c r="I621" s="160"/>
      <c r="L621" s="156"/>
      <c r="M621" s="161"/>
      <c r="T621" s="162"/>
      <c r="AT621" s="157" t="s">
        <v>221</v>
      </c>
      <c r="AU621" s="157" t="s">
        <v>83</v>
      </c>
      <c r="AV621" s="13" t="s">
        <v>83</v>
      </c>
      <c r="AW621" s="13" t="s">
        <v>34</v>
      </c>
      <c r="AX621" s="13" t="s">
        <v>74</v>
      </c>
      <c r="AY621" s="157" t="s">
        <v>210</v>
      </c>
    </row>
    <row r="622" spans="2:51" s="13" customFormat="1" ht="11.25">
      <c r="B622" s="156"/>
      <c r="D622" s="150" t="s">
        <v>221</v>
      </c>
      <c r="E622" s="157" t="s">
        <v>19</v>
      </c>
      <c r="F622" s="158" t="s">
        <v>2637</v>
      </c>
      <c r="H622" s="159">
        <v>5.64</v>
      </c>
      <c r="I622" s="160"/>
      <c r="L622" s="156"/>
      <c r="M622" s="161"/>
      <c r="T622" s="162"/>
      <c r="AT622" s="157" t="s">
        <v>221</v>
      </c>
      <c r="AU622" s="157" t="s">
        <v>83</v>
      </c>
      <c r="AV622" s="13" t="s">
        <v>83</v>
      </c>
      <c r="AW622" s="13" t="s">
        <v>34</v>
      </c>
      <c r="AX622" s="13" t="s">
        <v>74</v>
      </c>
      <c r="AY622" s="157" t="s">
        <v>210</v>
      </c>
    </row>
    <row r="623" spans="2:51" s="13" customFormat="1" ht="11.25">
      <c r="B623" s="156"/>
      <c r="D623" s="150" t="s">
        <v>221</v>
      </c>
      <c r="E623" s="157" t="s">
        <v>19</v>
      </c>
      <c r="F623" s="158" t="s">
        <v>2638</v>
      </c>
      <c r="H623" s="159">
        <v>4.45</v>
      </c>
      <c r="I623" s="160"/>
      <c r="L623" s="156"/>
      <c r="M623" s="161"/>
      <c r="T623" s="162"/>
      <c r="AT623" s="157" t="s">
        <v>221</v>
      </c>
      <c r="AU623" s="157" t="s">
        <v>83</v>
      </c>
      <c r="AV623" s="13" t="s">
        <v>83</v>
      </c>
      <c r="AW623" s="13" t="s">
        <v>34</v>
      </c>
      <c r="AX623" s="13" t="s">
        <v>74</v>
      </c>
      <c r="AY623" s="157" t="s">
        <v>210</v>
      </c>
    </row>
    <row r="624" spans="2:51" s="13" customFormat="1" ht="11.25">
      <c r="B624" s="156"/>
      <c r="D624" s="150" t="s">
        <v>221</v>
      </c>
      <c r="E624" s="157" t="s">
        <v>19</v>
      </c>
      <c r="F624" s="158" t="s">
        <v>2639</v>
      </c>
      <c r="H624" s="159">
        <v>4.45</v>
      </c>
      <c r="I624" s="160"/>
      <c r="L624" s="156"/>
      <c r="M624" s="161"/>
      <c r="T624" s="162"/>
      <c r="AT624" s="157" t="s">
        <v>221</v>
      </c>
      <c r="AU624" s="157" t="s">
        <v>83</v>
      </c>
      <c r="AV624" s="13" t="s">
        <v>83</v>
      </c>
      <c r="AW624" s="13" t="s">
        <v>34</v>
      </c>
      <c r="AX624" s="13" t="s">
        <v>74</v>
      </c>
      <c r="AY624" s="157" t="s">
        <v>210</v>
      </c>
    </row>
    <row r="625" spans="2:51" s="13" customFormat="1" ht="11.25">
      <c r="B625" s="156"/>
      <c r="D625" s="150" t="s">
        <v>221</v>
      </c>
      <c r="E625" s="157" t="s">
        <v>19</v>
      </c>
      <c r="F625" s="158" t="s">
        <v>2640</v>
      </c>
      <c r="H625" s="159">
        <v>1.56</v>
      </c>
      <c r="I625" s="160"/>
      <c r="L625" s="156"/>
      <c r="M625" s="161"/>
      <c r="T625" s="162"/>
      <c r="AT625" s="157" t="s">
        <v>221</v>
      </c>
      <c r="AU625" s="157" t="s">
        <v>83</v>
      </c>
      <c r="AV625" s="13" t="s">
        <v>83</v>
      </c>
      <c r="AW625" s="13" t="s">
        <v>34</v>
      </c>
      <c r="AX625" s="13" t="s">
        <v>74</v>
      </c>
      <c r="AY625" s="157" t="s">
        <v>210</v>
      </c>
    </row>
    <row r="626" spans="2:51" s="13" customFormat="1" ht="11.25">
      <c r="B626" s="156"/>
      <c r="D626" s="150" t="s">
        <v>221</v>
      </c>
      <c r="E626" s="157" t="s">
        <v>19</v>
      </c>
      <c r="F626" s="158" t="s">
        <v>2641</v>
      </c>
      <c r="H626" s="159">
        <v>3.84</v>
      </c>
      <c r="I626" s="160"/>
      <c r="L626" s="156"/>
      <c r="M626" s="161"/>
      <c r="T626" s="162"/>
      <c r="AT626" s="157" t="s">
        <v>221</v>
      </c>
      <c r="AU626" s="157" t="s">
        <v>83</v>
      </c>
      <c r="AV626" s="13" t="s">
        <v>83</v>
      </c>
      <c r="AW626" s="13" t="s">
        <v>34</v>
      </c>
      <c r="AX626" s="13" t="s">
        <v>74</v>
      </c>
      <c r="AY626" s="157" t="s">
        <v>210</v>
      </c>
    </row>
    <row r="627" spans="2:51" s="13" customFormat="1" ht="11.25">
      <c r="B627" s="156"/>
      <c r="D627" s="150" t="s">
        <v>221</v>
      </c>
      <c r="E627" s="157" t="s">
        <v>19</v>
      </c>
      <c r="F627" s="158" t="s">
        <v>2642</v>
      </c>
      <c r="H627" s="159">
        <v>3.72</v>
      </c>
      <c r="I627" s="160"/>
      <c r="L627" s="156"/>
      <c r="M627" s="161"/>
      <c r="T627" s="162"/>
      <c r="AT627" s="157" t="s">
        <v>221</v>
      </c>
      <c r="AU627" s="157" t="s">
        <v>83</v>
      </c>
      <c r="AV627" s="13" t="s">
        <v>83</v>
      </c>
      <c r="AW627" s="13" t="s">
        <v>34</v>
      </c>
      <c r="AX627" s="13" t="s">
        <v>74</v>
      </c>
      <c r="AY627" s="157" t="s">
        <v>210</v>
      </c>
    </row>
    <row r="628" spans="2:51" s="13" customFormat="1" ht="11.25">
      <c r="B628" s="156"/>
      <c r="D628" s="150" t="s">
        <v>221</v>
      </c>
      <c r="E628" s="157" t="s">
        <v>19</v>
      </c>
      <c r="F628" s="158" t="s">
        <v>2643</v>
      </c>
      <c r="H628" s="159">
        <v>1.14</v>
      </c>
      <c r="I628" s="160"/>
      <c r="L628" s="156"/>
      <c r="M628" s="161"/>
      <c r="T628" s="162"/>
      <c r="AT628" s="157" t="s">
        <v>221</v>
      </c>
      <c r="AU628" s="157" t="s">
        <v>83</v>
      </c>
      <c r="AV628" s="13" t="s">
        <v>83</v>
      </c>
      <c r="AW628" s="13" t="s">
        <v>34</v>
      </c>
      <c r="AX628" s="13" t="s">
        <v>74</v>
      </c>
      <c r="AY628" s="157" t="s">
        <v>210</v>
      </c>
    </row>
    <row r="629" spans="2:51" s="13" customFormat="1" ht="11.25">
      <c r="B629" s="156"/>
      <c r="D629" s="150" t="s">
        <v>221</v>
      </c>
      <c r="E629" s="157" t="s">
        <v>19</v>
      </c>
      <c r="F629" s="158" t="s">
        <v>2644</v>
      </c>
      <c r="H629" s="159">
        <v>3.72</v>
      </c>
      <c r="I629" s="160"/>
      <c r="L629" s="156"/>
      <c r="M629" s="161"/>
      <c r="T629" s="162"/>
      <c r="AT629" s="157" t="s">
        <v>221</v>
      </c>
      <c r="AU629" s="157" t="s">
        <v>83</v>
      </c>
      <c r="AV629" s="13" t="s">
        <v>83</v>
      </c>
      <c r="AW629" s="13" t="s">
        <v>34</v>
      </c>
      <c r="AX629" s="13" t="s">
        <v>74</v>
      </c>
      <c r="AY629" s="157" t="s">
        <v>210</v>
      </c>
    </row>
    <row r="630" spans="2:51" s="13" customFormat="1" ht="11.25">
      <c r="B630" s="156"/>
      <c r="D630" s="150" t="s">
        <v>221</v>
      </c>
      <c r="E630" s="157" t="s">
        <v>19</v>
      </c>
      <c r="F630" s="158" t="s">
        <v>2645</v>
      </c>
      <c r="H630" s="159">
        <v>0.588</v>
      </c>
      <c r="I630" s="160"/>
      <c r="L630" s="156"/>
      <c r="M630" s="161"/>
      <c r="T630" s="162"/>
      <c r="AT630" s="157" t="s">
        <v>221</v>
      </c>
      <c r="AU630" s="157" t="s">
        <v>83</v>
      </c>
      <c r="AV630" s="13" t="s">
        <v>83</v>
      </c>
      <c r="AW630" s="13" t="s">
        <v>34</v>
      </c>
      <c r="AX630" s="13" t="s">
        <v>74</v>
      </c>
      <c r="AY630" s="157" t="s">
        <v>210</v>
      </c>
    </row>
    <row r="631" spans="2:51" s="13" customFormat="1" ht="11.25">
      <c r="B631" s="156"/>
      <c r="D631" s="150" t="s">
        <v>221</v>
      </c>
      <c r="E631" s="157" t="s">
        <v>19</v>
      </c>
      <c r="F631" s="158" t="s">
        <v>2646</v>
      </c>
      <c r="H631" s="159">
        <v>7.32</v>
      </c>
      <c r="I631" s="160"/>
      <c r="L631" s="156"/>
      <c r="M631" s="161"/>
      <c r="T631" s="162"/>
      <c r="AT631" s="157" t="s">
        <v>221</v>
      </c>
      <c r="AU631" s="157" t="s">
        <v>83</v>
      </c>
      <c r="AV631" s="13" t="s">
        <v>83</v>
      </c>
      <c r="AW631" s="13" t="s">
        <v>34</v>
      </c>
      <c r="AX631" s="13" t="s">
        <v>74</v>
      </c>
      <c r="AY631" s="157" t="s">
        <v>210</v>
      </c>
    </row>
    <row r="632" spans="2:51" s="13" customFormat="1" ht="11.25">
      <c r="B632" s="156"/>
      <c r="D632" s="150" t="s">
        <v>221</v>
      </c>
      <c r="E632" s="157" t="s">
        <v>19</v>
      </c>
      <c r="F632" s="158" t="s">
        <v>2647</v>
      </c>
      <c r="H632" s="159">
        <v>2</v>
      </c>
      <c r="I632" s="160"/>
      <c r="L632" s="156"/>
      <c r="M632" s="161"/>
      <c r="T632" s="162"/>
      <c r="AT632" s="157" t="s">
        <v>221</v>
      </c>
      <c r="AU632" s="157" t="s">
        <v>83</v>
      </c>
      <c r="AV632" s="13" t="s">
        <v>83</v>
      </c>
      <c r="AW632" s="13" t="s">
        <v>34</v>
      </c>
      <c r="AX632" s="13" t="s">
        <v>74</v>
      </c>
      <c r="AY632" s="157" t="s">
        <v>210</v>
      </c>
    </row>
    <row r="633" spans="2:51" s="13" customFormat="1" ht="11.25">
      <c r="B633" s="156"/>
      <c r="D633" s="150" t="s">
        <v>221</v>
      </c>
      <c r="E633" s="157" t="s">
        <v>19</v>
      </c>
      <c r="F633" s="158" t="s">
        <v>2648</v>
      </c>
      <c r="H633" s="159">
        <v>0.6</v>
      </c>
      <c r="I633" s="160"/>
      <c r="L633" s="156"/>
      <c r="M633" s="161"/>
      <c r="T633" s="162"/>
      <c r="AT633" s="157" t="s">
        <v>221</v>
      </c>
      <c r="AU633" s="157" t="s">
        <v>83</v>
      </c>
      <c r="AV633" s="13" t="s">
        <v>83</v>
      </c>
      <c r="AW633" s="13" t="s">
        <v>34</v>
      </c>
      <c r="AX633" s="13" t="s">
        <v>74</v>
      </c>
      <c r="AY633" s="157" t="s">
        <v>210</v>
      </c>
    </row>
    <row r="634" spans="2:51" s="13" customFormat="1" ht="11.25">
      <c r="B634" s="156"/>
      <c r="D634" s="150" t="s">
        <v>221</v>
      </c>
      <c r="E634" s="157" t="s">
        <v>19</v>
      </c>
      <c r="F634" s="158" t="s">
        <v>2649</v>
      </c>
      <c r="H634" s="159">
        <v>1.44</v>
      </c>
      <c r="I634" s="160"/>
      <c r="L634" s="156"/>
      <c r="M634" s="161"/>
      <c r="T634" s="162"/>
      <c r="AT634" s="157" t="s">
        <v>221</v>
      </c>
      <c r="AU634" s="157" t="s">
        <v>83</v>
      </c>
      <c r="AV634" s="13" t="s">
        <v>83</v>
      </c>
      <c r="AW634" s="13" t="s">
        <v>34</v>
      </c>
      <c r="AX634" s="13" t="s">
        <v>74</v>
      </c>
      <c r="AY634" s="157" t="s">
        <v>210</v>
      </c>
    </row>
    <row r="635" spans="2:51" s="13" customFormat="1" ht="11.25">
      <c r="B635" s="156"/>
      <c r="D635" s="150" t="s">
        <v>221</v>
      </c>
      <c r="E635" s="157" t="s">
        <v>19</v>
      </c>
      <c r="F635" s="158" t="s">
        <v>2650</v>
      </c>
      <c r="H635" s="159">
        <v>3.45</v>
      </c>
      <c r="I635" s="160"/>
      <c r="L635" s="156"/>
      <c r="M635" s="161"/>
      <c r="T635" s="162"/>
      <c r="AT635" s="157" t="s">
        <v>221</v>
      </c>
      <c r="AU635" s="157" t="s">
        <v>83</v>
      </c>
      <c r="AV635" s="13" t="s">
        <v>83</v>
      </c>
      <c r="AW635" s="13" t="s">
        <v>34</v>
      </c>
      <c r="AX635" s="13" t="s">
        <v>74</v>
      </c>
      <c r="AY635" s="157" t="s">
        <v>210</v>
      </c>
    </row>
    <row r="636" spans="2:51" s="13" customFormat="1" ht="11.25">
      <c r="B636" s="156"/>
      <c r="D636" s="150" t="s">
        <v>221</v>
      </c>
      <c r="E636" s="157" t="s">
        <v>19</v>
      </c>
      <c r="F636" s="158" t="s">
        <v>2651</v>
      </c>
      <c r="H636" s="159">
        <v>4.32</v>
      </c>
      <c r="I636" s="160"/>
      <c r="L636" s="156"/>
      <c r="M636" s="161"/>
      <c r="T636" s="162"/>
      <c r="AT636" s="157" t="s">
        <v>221</v>
      </c>
      <c r="AU636" s="157" t="s">
        <v>83</v>
      </c>
      <c r="AV636" s="13" t="s">
        <v>83</v>
      </c>
      <c r="AW636" s="13" t="s">
        <v>34</v>
      </c>
      <c r="AX636" s="13" t="s">
        <v>74</v>
      </c>
      <c r="AY636" s="157" t="s">
        <v>210</v>
      </c>
    </row>
    <row r="637" spans="2:51" s="13" customFormat="1" ht="11.25">
      <c r="B637" s="156"/>
      <c r="D637" s="150" t="s">
        <v>221</v>
      </c>
      <c r="E637" s="157" t="s">
        <v>19</v>
      </c>
      <c r="F637" s="158" t="s">
        <v>2652</v>
      </c>
      <c r="H637" s="159">
        <v>0.66</v>
      </c>
      <c r="I637" s="160"/>
      <c r="L637" s="156"/>
      <c r="M637" s="161"/>
      <c r="T637" s="162"/>
      <c r="AT637" s="157" t="s">
        <v>221</v>
      </c>
      <c r="AU637" s="157" t="s">
        <v>83</v>
      </c>
      <c r="AV637" s="13" t="s">
        <v>83</v>
      </c>
      <c r="AW637" s="13" t="s">
        <v>34</v>
      </c>
      <c r="AX637" s="13" t="s">
        <v>74</v>
      </c>
      <c r="AY637" s="157" t="s">
        <v>210</v>
      </c>
    </row>
    <row r="638" spans="2:51" s="13" customFormat="1" ht="11.25">
      <c r="B638" s="156"/>
      <c r="D638" s="150" t="s">
        <v>221</v>
      </c>
      <c r="E638" s="157" t="s">
        <v>19</v>
      </c>
      <c r="F638" s="158" t="s">
        <v>2653</v>
      </c>
      <c r="H638" s="159">
        <v>6.84</v>
      </c>
      <c r="I638" s="160"/>
      <c r="L638" s="156"/>
      <c r="M638" s="161"/>
      <c r="T638" s="162"/>
      <c r="AT638" s="157" t="s">
        <v>221</v>
      </c>
      <c r="AU638" s="157" t="s">
        <v>83</v>
      </c>
      <c r="AV638" s="13" t="s">
        <v>83</v>
      </c>
      <c r="AW638" s="13" t="s">
        <v>34</v>
      </c>
      <c r="AX638" s="13" t="s">
        <v>74</v>
      </c>
      <c r="AY638" s="157" t="s">
        <v>210</v>
      </c>
    </row>
    <row r="639" spans="2:51" s="13" customFormat="1" ht="11.25">
      <c r="B639" s="156"/>
      <c r="D639" s="150" t="s">
        <v>221</v>
      </c>
      <c r="E639" s="157" t="s">
        <v>19</v>
      </c>
      <c r="F639" s="158" t="s">
        <v>2654</v>
      </c>
      <c r="H639" s="159">
        <v>1.44</v>
      </c>
      <c r="I639" s="160"/>
      <c r="L639" s="156"/>
      <c r="M639" s="161"/>
      <c r="T639" s="162"/>
      <c r="AT639" s="157" t="s">
        <v>221</v>
      </c>
      <c r="AU639" s="157" t="s">
        <v>83</v>
      </c>
      <c r="AV639" s="13" t="s">
        <v>83</v>
      </c>
      <c r="AW639" s="13" t="s">
        <v>34</v>
      </c>
      <c r="AX639" s="13" t="s">
        <v>74</v>
      </c>
      <c r="AY639" s="157" t="s">
        <v>210</v>
      </c>
    </row>
    <row r="640" spans="2:51" s="13" customFormat="1" ht="11.25">
      <c r="B640" s="156"/>
      <c r="D640" s="150" t="s">
        <v>221</v>
      </c>
      <c r="E640" s="157" t="s">
        <v>19</v>
      </c>
      <c r="F640" s="158" t="s">
        <v>2655</v>
      </c>
      <c r="H640" s="159">
        <v>1.92</v>
      </c>
      <c r="I640" s="160"/>
      <c r="L640" s="156"/>
      <c r="M640" s="161"/>
      <c r="T640" s="162"/>
      <c r="AT640" s="157" t="s">
        <v>221</v>
      </c>
      <c r="AU640" s="157" t="s">
        <v>83</v>
      </c>
      <c r="AV640" s="13" t="s">
        <v>83</v>
      </c>
      <c r="AW640" s="13" t="s">
        <v>34</v>
      </c>
      <c r="AX640" s="13" t="s">
        <v>74</v>
      </c>
      <c r="AY640" s="157" t="s">
        <v>210</v>
      </c>
    </row>
    <row r="641" spans="2:51" s="13" customFormat="1" ht="11.25">
      <c r="B641" s="156"/>
      <c r="D641" s="150" t="s">
        <v>221</v>
      </c>
      <c r="E641" s="157" t="s">
        <v>19</v>
      </c>
      <c r="F641" s="158" t="s">
        <v>2656</v>
      </c>
      <c r="H641" s="159">
        <v>3.18</v>
      </c>
      <c r="I641" s="160"/>
      <c r="L641" s="156"/>
      <c r="M641" s="161"/>
      <c r="T641" s="162"/>
      <c r="AT641" s="157" t="s">
        <v>221</v>
      </c>
      <c r="AU641" s="157" t="s">
        <v>83</v>
      </c>
      <c r="AV641" s="13" t="s">
        <v>83</v>
      </c>
      <c r="AW641" s="13" t="s">
        <v>34</v>
      </c>
      <c r="AX641" s="13" t="s">
        <v>74</v>
      </c>
      <c r="AY641" s="157" t="s">
        <v>210</v>
      </c>
    </row>
    <row r="642" spans="2:51" s="13" customFormat="1" ht="11.25">
      <c r="B642" s="156"/>
      <c r="D642" s="150" t="s">
        <v>221</v>
      </c>
      <c r="E642" s="157" t="s">
        <v>19</v>
      </c>
      <c r="F642" s="158" t="s">
        <v>2657</v>
      </c>
      <c r="H642" s="159">
        <v>3.18</v>
      </c>
      <c r="I642" s="160"/>
      <c r="L642" s="156"/>
      <c r="M642" s="161"/>
      <c r="T642" s="162"/>
      <c r="AT642" s="157" t="s">
        <v>221</v>
      </c>
      <c r="AU642" s="157" t="s">
        <v>83</v>
      </c>
      <c r="AV642" s="13" t="s">
        <v>83</v>
      </c>
      <c r="AW642" s="13" t="s">
        <v>34</v>
      </c>
      <c r="AX642" s="13" t="s">
        <v>74</v>
      </c>
      <c r="AY642" s="157" t="s">
        <v>210</v>
      </c>
    </row>
    <row r="643" spans="2:51" s="13" customFormat="1" ht="11.25">
      <c r="B643" s="156"/>
      <c r="D643" s="150" t="s">
        <v>221</v>
      </c>
      <c r="E643" s="157" t="s">
        <v>19</v>
      </c>
      <c r="F643" s="158" t="s">
        <v>2658</v>
      </c>
      <c r="H643" s="159">
        <v>1.44</v>
      </c>
      <c r="I643" s="160"/>
      <c r="L643" s="156"/>
      <c r="M643" s="161"/>
      <c r="T643" s="162"/>
      <c r="AT643" s="157" t="s">
        <v>221</v>
      </c>
      <c r="AU643" s="157" t="s">
        <v>83</v>
      </c>
      <c r="AV643" s="13" t="s">
        <v>83</v>
      </c>
      <c r="AW643" s="13" t="s">
        <v>34</v>
      </c>
      <c r="AX643" s="13" t="s">
        <v>74</v>
      </c>
      <c r="AY643" s="157" t="s">
        <v>210</v>
      </c>
    </row>
    <row r="644" spans="2:51" s="13" customFormat="1" ht="11.25">
      <c r="B644" s="156"/>
      <c r="D644" s="150" t="s">
        <v>221</v>
      </c>
      <c r="E644" s="157" t="s">
        <v>19</v>
      </c>
      <c r="F644" s="158" t="s">
        <v>2659</v>
      </c>
      <c r="H644" s="159">
        <v>12.96</v>
      </c>
      <c r="I644" s="160"/>
      <c r="L644" s="156"/>
      <c r="M644" s="161"/>
      <c r="T644" s="162"/>
      <c r="AT644" s="157" t="s">
        <v>221</v>
      </c>
      <c r="AU644" s="157" t="s">
        <v>83</v>
      </c>
      <c r="AV644" s="13" t="s">
        <v>83</v>
      </c>
      <c r="AW644" s="13" t="s">
        <v>34</v>
      </c>
      <c r="AX644" s="13" t="s">
        <v>74</v>
      </c>
      <c r="AY644" s="157" t="s">
        <v>210</v>
      </c>
    </row>
    <row r="645" spans="2:51" s="13" customFormat="1" ht="11.25">
      <c r="B645" s="156"/>
      <c r="D645" s="150" t="s">
        <v>221</v>
      </c>
      <c r="E645" s="157" t="s">
        <v>19</v>
      </c>
      <c r="F645" s="158" t="s">
        <v>2660</v>
      </c>
      <c r="H645" s="159">
        <v>4.92</v>
      </c>
      <c r="I645" s="160"/>
      <c r="L645" s="156"/>
      <c r="M645" s="161"/>
      <c r="T645" s="162"/>
      <c r="AT645" s="157" t="s">
        <v>221</v>
      </c>
      <c r="AU645" s="157" t="s">
        <v>83</v>
      </c>
      <c r="AV645" s="13" t="s">
        <v>83</v>
      </c>
      <c r="AW645" s="13" t="s">
        <v>34</v>
      </c>
      <c r="AX645" s="13" t="s">
        <v>74</v>
      </c>
      <c r="AY645" s="157" t="s">
        <v>210</v>
      </c>
    </row>
    <row r="646" spans="2:51" s="13" customFormat="1" ht="11.25">
      <c r="B646" s="156"/>
      <c r="D646" s="150" t="s">
        <v>221</v>
      </c>
      <c r="E646" s="157" t="s">
        <v>19</v>
      </c>
      <c r="F646" s="158" t="s">
        <v>2661</v>
      </c>
      <c r="H646" s="159">
        <v>1.14</v>
      </c>
      <c r="I646" s="160"/>
      <c r="L646" s="156"/>
      <c r="M646" s="161"/>
      <c r="T646" s="162"/>
      <c r="AT646" s="157" t="s">
        <v>221</v>
      </c>
      <c r="AU646" s="157" t="s">
        <v>83</v>
      </c>
      <c r="AV646" s="13" t="s">
        <v>83</v>
      </c>
      <c r="AW646" s="13" t="s">
        <v>34</v>
      </c>
      <c r="AX646" s="13" t="s">
        <v>74</v>
      </c>
      <c r="AY646" s="157" t="s">
        <v>210</v>
      </c>
    </row>
    <row r="647" spans="2:51" s="14" customFormat="1" ht="11.25">
      <c r="B647" s="163"/>
      <c r="D647" s="150" t="s">
        <v>221</v>
      </c>
      <c r="E647" s="164" t="s">
        <v>19</v>
      </c>
      <c r="F647" s="165" t="s">
        <v>234</v>
      </c>
      <c r="H647" s="166">
        <v>100.50800000000001</v>
      </c>
      <c r="I647" s="167"/>
      <c r="L647" s="163"/>
      <c r="M647" s="168"/>
      <c r="T647" s="169"/>
      <c r="AT647" s="164" t="s">
        <v>221</v>
      </c>
      <c r="AU647" s="164" t="s">
        <v>83</v>
      </c>
      <c r="AV647" s="14" t="s">
        <v>91</v>
      </c>
      <c r="AW647" s="14" t="s">
        <v>34</v>
      </c>
      <c r="AX647" s="14" t="s">
        <v>74</v>
      </c>
      <c r="AY647" s="164" t="s">
        <v>210</v>
      </c>
    </row>
    <row r="648" spans="2:51" s="12" customFormat="1" ht="11.25">
      <c r="B648" s="149"/>
      <c r="D648" s="150" t="s">
        <v>221</v>
      </c>
      <c r="E648" s="151" t="s">
        <v>19</v>
      </c>
      <c r="F648" s="152" t="s">
        <v>558</v>
      </c>
      <c r="H648" s="151" t="s">
        <v>19</v>
      </c>
      <c r="I648" s="153"/>
      <c r="L648" s="149"/>
      <c r="M648" s="154"/>
      <c r="T648" s="155"/>
      <c r="AT648" s="151" t="s">
        <v>221</v>
      </c>
      <c r="AU648" s="151" t="s">
        <v>83</v>
      </c>
      <c r="AV648" s="12" t="s">
        <v>81</v>
      </c>
      <c r="AW648" s="12" t="s">
        <v>34</v>
      </c>
      <c r="AX648" s="12" t="s">
        <v>74</v>
      </c>
      <c r="AY648" s="151" t="s">
        <v>210</v>
      </c>
    </row>
    <row r="649" spans="2:51" s="13" customFormat="1" ht="11.25">
      <c r="B649" s="156"/>
      <c r="D649" s="150" t="s">
        <v>221</v>
      </c>
      <c r="E649" s="157" t="s">
        <v>19</v>
      </c>
      <c r="F649" s="158" t="s">
        <v>2662</v>
      </c>
      <c r="H649" s="159">
        <v>2.82</v>
      </c>
      <c r="I649" s="160"/>
      <c r="L649" s="156"/>
      <c r="M649" s="161"/>
      <c r="T649" s="162"/>
      <c r="AT649" s="157" t="s">
        <v>221</v>
      </c>
      <c r="AU649" s="157" t="s">
        <v>83</v>
      </c>
      <c r="AV649" s="13" t="s">
        <v>83</v>
      </c>
      <c r="AW649" s="13" t="s">
        <v>34</v>
      </c>
      <c r="AX649" s="13" t="s">
        <v>74</v>
      </c>
      <c r="AY649" s="157" t="s">
        <v>210</v>
      </c>
    </row>
    <row r="650" spans="2:51" s="13" customFormat="1" ht="11.25">
      <c r="B650" s="156"/>
      <c r="D650" s="150" t="s">
        <v>221</v>
      </c>
      <c r="E650" s="157" t="s">
        <v>19</v>
      </c>
      <c r="F650" s="158" t="s">
        <v>2663</v>
      </c>
      <c r="H650" s="159">
        <v>2.34</v>
      </c>
      <c r="I650" s="160"/>
      <c r="L650" s="156"/>
      <c r="M650" s="161"/>
      <c r="T650" s="162"/>
      <c r="AT650" s="157" t="s">
        <v>221</v>
      </c>
      <c r="AU650" s="157" t="s">
        <v>83</v>
      </c>
      <c r="AV650" s="13" t="s">
        <v>83</v>
      </c>
      <c r="AW650" s="13" t="s">
        <v>34</v>
      </c>
      <c r="AX650" s="13" t="s">
        <v>74</v>
      </c>
      <c r="AY650" s="157" t="s">
        <v>210</v>
      </c>
    </row>
    <row r="651" spans="2:51" s="13" customFormat="1" ht="11.25">
      <c r="B651" s="156"/>
      <c r="D651" s="150" t="s">
        <v>221</v>
      </c>
      <c r="E651" s="157" t="s">
        <v>19</v>
      </c>
      <c r="F651" s="158" t="s">
        <v>2664</v>
      </c>
      <c r="H651" s="159">
        <v>1.02</v>
      </c>
      <c r="I651" s="160"/>
      <c r="L651" s="156"/>
      <c r="M651" s="161"/>
      <c r="T651" s="162"/>
      <c r="AT651" s="157" t="s">
        <v>221</v>
      </c>
      <c r="AU651" s="157" t="s">
        <v>83</v>
      </c>
      <c r="AV651" s="13" t="s">
        <v>83</v>
      </c>
      <c r="AW651" s="13" t="s">
        <v>34</v>
      </c>
      <c r="AX651" s="13" t="s">
        <v>74</v>
      </c>
      <c r="AY651" s="157" t="s">
        <v>210</v>
      </c>
    </row>
    <row r="652" spans="2:51" s="13" customFormat="1" ht="11.25">
      <c r="B652" s="156"/>
      <c r="D652" s="150" t="s">
        <v>221</v>
      </c>
      <c r="E652" s="157" t="s">
        <v>19</v>
      </c>
      <c r="F652" s="158" t="s">
        <v>2665</v>
      </c>
      <c r="H652" s="159">
        <v>1.152</v>
      </c>
      <c r="I652" s="160"/>
      <c r="L652" s="156"/>
      <c r="M652" s="161"/>
      <c r="T652" s="162"/>
      <c r="AT652" s="157" t="s">
        <v>221</v>
      </c>
      <c r="AU652" s="157" t="s">
        <v>83</v>
      </c>
      <c r="AV652" s="13" t="s">
        <v>83</v>
      </c>
      <c r="AW652" s="13" t="s">
        <v>34</v>
      </c>
      <c r="AX652" s="13" t="s">
        <v>74</v>
      </c>
      <c r="AY652" s="157" t="s">
        <v>210</v>
      </c>
    </row>
    <row r="653" spans="2:51" s="13" customFormat="1" ht="11.25">
      <c r="B653" s="156"/>
      <c r="D653" s="150" t="s">
        <v>221</v>
      </c>
      <c r="E653" s="157" t="s">
        <v>19</v>
      </c>
      <c r="F653" s="158" t="s">
        <v>2666</v>
      </c>
      <c r="H653" s="159">
        <v>2.82</v>
      </c>
      <c r="I653" s="160"/>
      <c r="L653" s="156"/>
      <c r="M653" s="161"/>
      <c r="T653" s="162"/>
      <c r="AT653" s="157" t="s">
        <v>221</v>
      </c>
      <c r="AU653" s="157" t="s">
        <v>83</v>
      </c>
      <c r="AV653" s="13" t="s">
        <v>83</v>
      </c>
      <c r="AW653" s="13" t="s">
        <v>34</v>
      </c>
      <c r="AX653" s="13" t="s">
        <v>74</v>
      </c>
      <c r="AY653" s="157" t="s">
        <v>210</v>
      </c>
    </row>
    <row r="654" spans="2:51" s="13" customFormat="1" ht="11.25">
      <c r="B654" s="156"/>
      <c r="D654" s="150" t="s">
        <v>221</v>
      </c>
      <c r="E654" s="157" t="s">
        <v>19</v>
      </c>
      <c r="F654" s="158" t="s">
        <v>2667</v>
      </c>
      <c r="H654" s="159">
        <v>2.82</v>
      </c>
      <c r="I654" s="160"/>
      <c r="L654" s="156"/>
      <c r="M654" s="161"/>
      <c r="T654" s="162"/>
      <c r="AT654" s="157" t="s">
        <v>221</v>
      </c>
      <c r="AU654" s="157" t="s">
        <v>83</v>
      </c>
      <c r="AV654" s="13" t="s">
        <v>83</v>
      </c>
      <c r="AW654" s="13" t="s">
        <v>34</v>
      </c>
      <c r="AX654" s="13" t="s">
        <v>74</v>
      </c>
      <c r="AY654" s="157" t="s">
        <v>210</v>
      </c>
    </row>
    <row r="655" spans="2:51" s="14" customFormat="1" ht="11.25">
      <c r="B655" s="163"/>
      <c r="D655" s="150" t="s">
        <v>221</v>
      </c>
      <c r="E655" s="164" t="s">
        <v>19</v>
      </c>
      <c r="F655" s="165" t="s">
        <v>234</v>
      </c>
      <c r="H655" s="166">
        <v>12.972</v>
      </c>
      <c r="I655" s="167"/>
      <c r="L655" s="163"/>
      <c r="M655" s="168"/>
      <c r="T655" s="169"/>
      <c r="AT655" s="164" t="s">
        <v>221</v>
      </c>
      <c r="AU655" s="164" t="s">
        <v>83</v>
      </c>
      <c r="AV655" s="14" t="s">
        <v>91</v>
      </c>
      <c r="AW655" s="14" t="s">
        <v>34</v>
      </c>
      <c r="AX655" s="14" t="s">
        <v>74</v>
      </c>
      <c r="AY655" s="164" t="s">
        <v>210</v>
      </c>
    </row>
    <row r="656" spans="2:51" s="12" customFormat="1" ht="11.25">
      <c r="B656" s="149"/>
      <c r="D656" s="150" t="s">
        <v>221</v>
      </c>
      <c r="E656" s="151" t="s">
        <v>19</v>
      </c>
      <c r="F656" s="152" t="s">
        <v>672</v>
      </c>
      <c r="H656" s="151" t="s">
        <v>19</v>
      </c>
      <c r="I656" s="153"/>
      <c r="L656" s="149"/>
      <c r="M656" s="154"/>
      <c r="T656" s="155"/>
      <c r="AT656" s="151" t="s">
        <v>221</v>
      </c>
      <c r="AU656" s="151" t="s">
        <v>83</v>
      </c>
      <c r="AV656" s="12" t="s">
        <v>81</v>
      </c>
      <c r="AW656" s="12" t="s">
        <v>34</v>
      </c>
      <c r="AX656" s="12" t="s">
        <v>74</v>
      </c>
      <c r="AY656" s="151" t="s">
        <v>210</v>
      </c>
    </row>
    <row r="657" spans="2:51" s="13" customFormat="1" ht="11.25">
      <c r="B657" s="156"/>
      <c r="D657" s="150" t="s">
        <v>221</v>
      </c>
      <c r="E657" s="157" t="s">
        <v>19</v>
      </c>
      <c r="F657" s="158" t="s">
        <v>2668</v>
      </c>
      <c r="H657" s="159">
        <v>1.56</v>
      </c>
      <c r="I657" s="160"/>
      <c r="L657" s="156"/>
      <c r="M657" s="161"/>
      <c r="T657" s="162"/>
      <c r="AT657" s="157" t="s">
        <v>221</v>
      </c>
      <c r="AU657" s="157" t="s">
        <v>83</v>
      </c>
      <c r="AV657" s="13" t="s">
        <v>83</v>
      </c>
      <c r="AW657" s="13" t="s">
        <v>34</v>
      </c>
      <c r="AX657" s="13" t="s">
        <v>74</v>
      </c>
      <c r="AY657" s="157" t="s">
        <v>210</v>
      </c>
    </row>
    <row r="658" spans="2:51" s="14" customFormat="1" ht="11.25">
      <c r="B658" s="163"/>
      <c r="D658" s="150" t="s">
        <v>221</v>
      </c>
      <c r="E658" s="164" t="s">
        <v>19</v>
      </c>
      <c r="F658" s="165" t="s">
        <v>234</v>
      </c>
      <c r="H658" s="166">
        <v>1.56</v>
      </c>
      <c r="I658" s="167"/>
      <c r="L658" s="163"/>
      <c r="M658" s="168"/>
      <c r="T658" s="169"/>
      <c r="AT658" s="164" t="s">
        <v>221</v>
      </c>
      <c r="AU658" s="164" t="s">
        <v>83</v>
      </c>
      <c r="AV658" s="14" t="s">
        <v>91</v>
      </c>
      <c r="AW658" s="14" t="s">
        <v>34</v>
      </c>
      <c r="AX658" s="14" t="s">
        <v>74</v>
      </c>
      <c r="AY658" s="164" t="s">
        <v>210</v>
      </c>
    </row>
    <row r="659" spans="2:51" s="12" customFormat="1" ht="11.25">
      <c r="B659" s="149"/>
      <c r="D659" s="150" t="s">
        <v>221</v>
      </c>
      <c r="E659" s="151" t="s">
        <v>19</v>
      </c>
      <c r="F659" s="152" t="s">
        <v>677</v>
      </c>
      <c r="H659" s="151" t="s">
        <v>19</v>
      </c>
      <c r="I659" s="153"/>
      <c r="L659" s="149"/>
      <c r="M659" s="154"/>
      <c r="T659" s="155"/>
      <c r="AT659" s="151" t="s">
        <v>221</v>
      </c>
      <c r="AU659" s="151" t="s">
        <v>83</v>
      </c>
      <c r="AV659" s="12" t="s">
        <v>81</v>
      </c>
      <c r="AW659" s="12" t="s">
        <v>34</v>
      </c>
      <c r="AX659" s="12" t="s">
        <v>74</v>
      </c>
      <c r="AY659" s="151" t="s">
        <v>210</v>
      </c>
    </row>
    <row r="660" spans="2:51" s="14" customFormat="1" ht="11.25">
      <c r="B660" s="163"/>
      <c r="D660" s="150" t="s">
        <v>221</v>
      </c>
      <c r="E660" s="164" t="s">
        <v>19</v>
      </c>
      <c r="F660" s="165" t="s">
        <v>234</v>
      </c>
      <c r="H660" s="166">
        <v>0</v>
      </c>
      <c r="I660" s="167"/>
      <c r="L660" s="163"/>
      <c r="M660" s="168"/>
      <c r="T660" s="169"/>
      <c r="AT660" s="164" t="s">
        <v>221</v>
      </c>
      <c r="AU660" s="164" t="s">
        <v>83</v>
      </c>
      <c r="AV660" s="14" t="s">
        <v>91</v>
      </c>
      <c r="AW660" s="14" t="s">
        <v>34</v>
      </c>
      <c r="AX660" s="14" t="s">
        <v>74</v>
      </c>
      <c r="AY660" s="164" t="s">
        <v>210</v>
      </c>
    </row>
    <row r="661" spans="2:51" s="15" customFormat="1" ht="11.25">
      <c r="B661" s="170"/>
      <c r="D661" s="150" t="s">
        <v>221</v>
      </c>
      <c r="E661" s="171" t="s">
        <v>19</v>
      </c>
      <c r="F661" s="172" t="s">
        <v>236</v>
      </c>
      <c r="H661" s="173">
        <v>116.96000000000001</v>
      </c>
      <c r="I661" s="174"/>
      <c r="L661" s="170"/>
      <c r="M661" s="175"/>
      <c r="T661" s="176"/>
      <c r="AT661" s="171" t="s">
        <v>221</v>
      </c>
      <c r="AU661" s="171" t="s">
        <v>83</v>
      </c>
      <c r="AV661" s="15" t="s">
        <v>217</v>
      </c>
      <c r="AW661" s="15" t="s">
        <v>34</v>
      </c>
      <c r="AX661" s="15" t="s">
        <v>81</v>
      </c>
      <c r="AY661" s="171" t="s">
        <v>210</v>
      </c>
    </row>
    <row r="662" spans="2:65" s="1" customFormat="1" ht="16.5" customHeight="1">
      <c r="B662" s="33"/>
      <c r="C662" s="132" t="s">
        <v>631</v>
      </c>
      <c r="D662" s="132" t="s">
        <v>212</v>
      </c>
      <c r="E662" s="133" t="s">
        <v>2669</v>
      </c>
      <c r="F662" s="134" t="s">
        <v>2670</v>
      </c>
      <c r="G662" s="135" t="s">
        <v>417</v>
      </c>
      <c r="H662" s="136">
        <v>69.798</v>
      </c>
      <c r="I662" s="137"/>
      <c r="J662" s="138">
        <f>ROUND(I662*H662,2)</f>
        <v>0</v>
      </c>
      <c r="K662" s="134" t="s">
        <v>296</v>
      </c>
      <c r="L662" s="33"/>
      <c r="M662" s="139" t="s">
        <v>19</v>
      </c>
      <c r="N662" s="140" t="s">
        <v>45</v>
      </c>
      <c r="P662" s="141">
        <f>O662*H662</f>
        <v>0</v>
      </c>
      <c r="Q662" s="141">
        <v>0.00281</v>
      </c>
      <c r="R662" s="141">
        <f>Q662*H662</f>
        <v>0.19613238</v>
      </c>
      <c r="S662" s="141">
        <v>0</v>
      </c>
      <c r="T662" s="142">
        <f>S662*H662</f>
        <v>0</v>
      </c>
      <c r="AR662" s="143" t="s">
        <v>217</v>
      </c>
      <c r="AT662" s="143" t="s">
        <v>212</v>
      </c>
      <c r="AU662" s="143" t="s">
        <v>83</v>
      </c>
      <c r="AY662" s="18" t="s">
        <v>210</v>
      </c>
      <c r="BE662" s="144">
        <f>IF(N662="základní",J662,0)</f>
        <v>0</v>
      </c>
      <c r="BF662" s="144">
        <f>IF(N662="snížená",J662,0)</f>
        <v>0</v>
      </c>
      <c r="BG662" s="144">
        <f>IF(N662="zákl. přenesená",J662,0)</f>
        <v>0</v>
      </c>
      <c r="BH662" s="144">
        <f>IF(N662="sníž. přenesená",J662,0)</f>
        <v>0</v>
      </c>
      <c r="BI662" s="144">
        <f>IF(N662="nulová",J662,0)</f>
        <v>0</v>
      </c>
      <c r="BJ662" s="18" t="s">
        <v>81</v>
      </c>
      <c r="BK662" s="144">
        <f>ROUND(I662*H662,2)</f>
        <v>0</v>
      </c>
      <c r="BL662" s="18" t="s">
        <v>217</v>
      </c>
      <c r="BM662" s="143" t="s">
        <v>2671</v>
      </c>
    </row>
    <row r="663" spans="2:51" s="12" customFormat="1" ht="11.25">
      <c r="B663" s="149"/>
      <c r="D663" s="150" t="s">
        <v>221</v>
      </c>
      <c r="E663" s="151" t="s">
        <v>19</v>
      </c>
      <c r="F663" s="152" t="s">
        <v>2596</v>
      </c>
      <c r="H663" s="151" t="s">
        <v>19</v>
      </c>
      <c r="I663" s="153"/>
      <c r="L663" s="149"/>
      <c r="M663" s="154"/>
      <c r="T663" s="155"/>
      <c r="AT663" s="151" t="s">
        <v>221</v>
      </c>
      <c r="AU663" s="151" t="s">
        <v>83</v>
      </c>
      <c r="AV663" s="12" t="s">
        <v>81</v>
      </c>
      <c r="AW663" s="12" t="s">
        <v>34</v>
      </c>
      <c r="AX663" s="12" t="s">
        <v>74</v>
      </c>
      <c r="AY663" s="151" t="s">
        <v>210</v>
      </c>
    </row>
    <row r="664" spans="2:51" s="12" customFormat="1" ht="11.25">
      <c r="B664" s="149"/>
      <c r="D664" s="150" t="s">
        <v>221</v>
      </c>
      <c r="E664" s="151" t="s">
        <v>19</v>
      </c>
      <c r="F664" s="152" t="s">
        <v>723</v>
      </c>
      <c r="H664" s="151" t="s">
        <v>19</v>
      </c>
      <c r="I664" s="153"/>
      <c r="L664" s="149"/>
      <c r="M664" s="154"/>
      <c r="T664" s="155"/>
      <c r="AT664" s="151" t="s">
        <v>221</v>
      </c>
      <c r="AU664" s="151" t="s">
        <v>83</v>
      </c>
      <c r="AV664" s="12" t="s">
        <v>81</v>
      </c>
      <c r="AW664" s="12" t="s">
        <v>34</v>
      </c>
      <c r="AX664" s="12" t="s">
        <v>74</v>
      </c>
      <c r="AY664" s="151" t="s">
        <v>210</v>
      </c>
    </row>
    <row r="665" spans="2:51" s="13" customFormat="1" ht="11.25">
      <c r="B665" s="156"/>
      <c r="D665" s="150" t="s">
        <v>221</v>
      </c>
      <c r="E665" s="157" t="s">
        <v>19</v>
      </c>
      <c r="F665" s="158" t="s">
        <v>2672</v>
      </c>
      <c r="H665" s="159">
        <v>16.74</v>
      </c>
      <c r="I665" s="160"/>
      <c r="L665" s="156"/>
      <c r="M665" s="161"/>
      <c r="T665" s="162"/>
      <c r="AT665" s="157" t="s">
        <v>221</v>
      </c>
      <c r="AU665" s="157" t="s">
        <v>83</v>
      </c>
      <c r="AV665" s="13" t="s">
        <v>83</v>
      </c>
      <c r="AW665" s="13" t="s">
        <v>34</v>
      </c>
      <c r="AX665" s="13" t="s">
        <v>74</v>
      </c>
      <c r="AY665" s="157" t="s">
        <v>210</v>
      </c>
    </row>
    <row r="666" spans="2:51" s="13" customFormat="1" ht="11.25">
      <c r="B666" s="156"/>
      <c r="D666" s="150" t="s">
        <v>221</v>
      </c>
      <c r="E666" s="157" t="s">
        <v>19</v>
      </c>
      <c r="F666" s="158" t="s">
        <v>2673</v>
      </c>
      <c r="H666" s="159">
        <v>3.42</v>
      </c>
      <c r="I666" s="160"/>
      <c r="L666" s="156"/>
      <c r="M666" s="161"/>
      <c r="T666" s="162"/>
      <c r="AT666" s="157" t="s">
        <v>221</v>
      </c>
      <c r="AU666" s="157" t="s">
        <v>83</v>
      </c>
      <c r="AV666" s="13" t="s">
        <v>83</v>
      </c>
      <c r="AW666" s="13" t="s">
        <v>34</v>
      </c>
      <c r="AX666" s="13" t="s">
        <v>74</v>
      </c>
      <c r="AY666" s="157" t="s">
        <v>210</v>
      </c>
    </row>
    <row r="667" spans="2:51" s="13" customFormat="1" ht="11.25">
      <c r="B667" s="156"/>
      <c r="D667" s="150" t="s">
        <v>221</v>
      </c>
      <c r="E667" s="157" t="s">
        <v>19</v>
      </c>
      <c r="F667" s="158" t="s">
        <v>2674</v>
      </c>
      <c r="H667" s="159">
        <v>3.24</v>
      </c>
      <c r="I667" s="160"/>
      <c r="L667" s="156"/>
      <c r="M667" s="161"/>
      <c r="T667" s="162"/>
      <c r="AT667" s="157" t="s">
        <v>221</v>
      </c>
      <c r="AU667" s="157" t="s">
        <v>83</v>
      </c>
      <c r="AV667" s="13" t="s">
        <v>83</v>
      </c>
      <c r="AW667" s="13" t="s">
        <v>34</v>
      </c>
      <c r="AX667" s="13" t="s">
        <v>74</v>
      </c>
      <c r="AY667" s="157" t="s">
        <v>210</v>
      </c>
    </row>
    <row r="668" spans="2:51" s="14" customFormat="1" ht="11.25">
      <c r="B668" s="163"/>
      <c r="D668" s="150" t="s">
        <v>221</v>
      </c>
      <c r="E668" s="164" t="s">
        <v>19</v>
      </c>
      <c r="F668" s="165" t="s">
        <v>234</v>
      </c>
      <c r="H668" s="166">
        <v>23.4</v>
      </c>
      <c r="I668" s="167"/>
      <c r="L668" s="163"/>
      <c r="M668" s="168"/>
      <c r="T668" s="169"/>
      <c r="AT668" s="164" t="s">
        <v>221</v>
      </c>
      <c r="AU668" s="164" t="s">
        <v>83</v>
      </c>
      <c r="AV668" s="14" t="s">
        <v>91</v>
      </c>
      <c r="AW668" s="14" t="s">
        <v>34</v>
      </c>
      <c r="AX668" s="14" t="s">
        <v>74</v>
      </c>
      <c r="AY668" s="164" t="s">
        <v>210</v>
      </c>
    </row>
    <row r="669" spans="2:51" s="12" customFormat="1" ht="11.25">
      <c r="B669" s="149"/>
      <c r="D669" s="150" t="s">
        <v>221</v>
      </c>
      <c r="E669" s="151" t="s">
        <v>19</v>
      </c>
      <c r="F669" s="152" t="s">
        <v>730</v>
      </c>
      <c r="H669" s="151" t="s">
        <v>19</v>
      </c>
      <c r="I669" s="153"/>
      <c r="L669" s="149"/>
      <c r="M669" s="154"/>
      <c r="T669" s="155"/>
      <c r="AT669" s="151" t="s">
        <v>221</v>
      </c>
      <c r="AU669" s="151" t="s">
        <v>83</v>
      </c>
      <c r="AV669" s="12" t="s">
        <v>81</v>
      </c>
      <c r="AW669" s="12" t="s">
        <v>34</v>
      </c>
      <c r="AX669" s="12" t="s">
        <v>74</v>
      </c>
      <c r="AY669" s="151" t="s">
        <v>210</v>
      </c>
    </row>
    <row r="670" spans="2:51" s="13" customFormat="1" ht="11.25">
      <c r="B670" s="156"/>
      <c r="D670" s="150" t="s">
        <v>221</v>
      </c>
      <c r="E670" s="157" t="s">
        <v>19</v>
      </c>
      <c r="F670" s="158" t="s">
        <v>2675</v>
      </c>
      <c r="H670" s="159">
        <v>13.74</v>
      </c>
      <c r="I670" s="160"/>
      <c r="L670" s="156"/>
      <c r="M670" s="161"/>
      <c r="T670" s="162"/>
      <c r="AT670" s="157" t="s">
        <v>221</v>
      </c>
      <c r="AU670" s="157" t="s">
        <v>83</v>
      </c>
      <c r="AV670" s="13" t="s">
        <v>83</v>
      </c>
      <c r="AW670" s="13" t="s">
        <v>34</v>
      </c>
      <c r="AX670" s="13" t="s">
        <v>74</v>
      </c>
      <c r="AY670" s="157" t="s">
        <v>210</v>
      </c>
    </row>
    <row r="671" spans="2:51" s="13" customFormat="1" ht="11.25">
      <c r="B671" s="156"/>
      <c r="D671" s="150" t="s">
        <v>221</v>
      </c>
      <c r="E671" s="157" t="s">
        <v>19</v>
      </c>
      <c r="F671" s="158" t="s">
        <v>2676</v>
      </c>
      <c r="H671" s="159">
        <v>2.64</v>
      </c>
      <c r="I671" s="160"/>
      <c r="L671" s="156"/>
      <c r="M671" s="161"/>
      <c r="T671" s="162"/>
      <c r="AT671" s="157" t="s">
        <v>221</v>
      </c>
      <c r="AU671" s="157" t="s">
        <v>83</v>
      </c>
      <c r="AV671" s="13" t="s">
        <v>83</v>
      </c>
      <c r="AW671" s="13" t="s">
        <v>34</v>
      </c>
      <c r="AX671" s="13" t="s">
        <v>74</v>
      </c>
      <c r="AY671" s="157" t="s">
        <v>210</v>
      </c>
    </row>
    <row r="672" spans="2:51" s="13" customFormat="1" ht="11.25">
      <c r="B672" s="156"/>
      <c r="D672" s="150" t="s">
        <v>221</v>
      </c>
      <c r="E672" s="157" t="s">
        <v>19</v>
      </c>
      <c r="F672" s="158" t="s">
        <v>2677</v>
      </c>
      <c r="H672" s="159">
        <v>3.45</v>
      </c>
      <c r="I672" s="160"/>
      <c r="L672" s="156"/>
      <c r="M672" s="161"/>
      <c r="T672" s="162"/>
      <c r="AT672" s="157" t="s">
        <v>221</v>
      </c>
      <c r="AU672" s="157" t="s">
        <v>83</v>
      </c>
      <c r="AV672" s="13" t="s">
        <v>83</v>
      </c>
      <c r="AW672" s="13" t="s">
        <v>34</v>
      </c>
      <c r="AX672" s="13" t="s">
        <v>74</v>
      </c>
      <c r="AY672" s="157" t="s">
        <v>210</v>
      </c>
    </row>
    <row r="673" spans="2:51" s="13" customFormat="1" ht="11.25">
      <c r="B673" s="156"/>
      <c r="D673" s="150" t="s">
        <v>221</v>
      </c>
      <c r="E673" s="157" t="s">
        <v>19</v>
      </c>
      <c r="F673" s="158" t="s">
        <v>2678</v>
      </c>
      <c r="H673" s="159">
        <v>8.64</v>
      </c>
      <c r="I673" s="160"/>
      <c r="L673" s="156"/>
      <c r="M673" s="161"/>
      <c r="T673" s="162"/>
      <c r="AT673" s="157" t="s">
        <v>221</v>
      </c>
      <c r="AU673" s="157" t="s">
        <v>83</v>
      </c>
      <c r="AV673" s="13" t="s">
        <v>83</v>
      </c>
      <c r="AW673" s="13" t="s">
        <v>34</v>
      </c>
      <c r="AX673" s="13" t="s">
        <v>74</v>
      </c>
      <c r="AY673" s="157" t="s">
        <v>210</v>
      </c>
    </row>
    <row r="674" spans="2:51" s="13" customFormat="1" ht="11.25">
      <c r="B674" s="156"/>
      <c r="D674" s="150" t="s">
        <v>221</v>
      </c>
      <c r="E674" s="157" t="s">
        <v>19</v>
      </c>
      <c r="F674" s="158" t="s">
        <v>2679</v>
      </c>
      <c r="H674" s="159">
        <v>0.612</v>
      </c>
      <c r="I674" s="160"/>
      <c r="L674" s="156"/>
      <c r="M674" s="161"/>
      <c r="T674" s="162"/>
      <c r="AT674" s="157" t="s">
        <v>221</v>
      </c>
      <c r="AU674" s="157" t="s">
        <v>83</v>
      </c>
      <c r="AV674" s="13" t="s">
        <v>83</v>
      </c>
      <c r="AW674" s="13" t="s">
        <v>34</v>
      </c>
      <c r="AX674" s="13" t="s">
        <v>74</v>
      </c>
      <c r="AY674" s="157" t="s">
        <v>210</v>
      </c>
    </row>
    <row r="675" spans="2:51" s="13" customFormat="1" ht="11.25">
      <c r="B675" s="156"/>
      <c r="D675" s="150" t="s">
        <v>221</v>
      </c>
      <c r="E675" s="157" t="s">
        <v>19</v>
      </c>
      <c r="F675" s="158" t="s">
        <v>2680</v>
      </c>
      <c r="H675" s="159">
        <v>1.44</v>
      </c>
      <c r="I675" s="160"/>
      <c r="L675" s="156"/>
      <c r="M675" s="161"/>
      <c r="T675" s="162"/>
      <c r="AT675" s="157" t="s">
        <v>221</v>
      </c>
      <c r="AU675" s="157" t="s">
        <v>83</v>
      </c>
      <c r="AV675" s="13" t="s">
        <v>83</v>
      </c>
      <c r="AW675" s="13" t="s">
        <v>34</v>
      </c>
      <c r="AX675" s="13" t="s">
        <v>74</v>
      </c>
      <c r="AY675" s="157" t="s">
        <v>210</v>
      </c>
    </row>
    <row r="676" spans="2:51" s="13" customFormat="1" ht="11.25">
      <c r="B676" s="156"/>
      <c r="D676" s="150" t="s">
        <v>221</v>
      </c>
      <c r="E676" s="157" t="s">
        <v>19</v>
      </c>
      <c r="F676" s="158" t="s">
        <v>2681</v>
      </c>
      <c r="H676" s="159">
        <v>3.3</v>
      </c>
      <c r="I676" s="160"/>
      <c r="L676" s="156"/>
      <c r="M676" s="161"/>
      <c r="T676" s="162"/>
      <c r="AT676" s="157" t="s">
        <v>221</v>
      </c>
      <c r="AU676" s="157" t="s">
        <v>83</v>
      </c>
      <c r="AV676" s="13" t="s">
        <v>83</v>
      </c>
      <c r="AW676" s="13" t="s">
        <v>34</v>
      </c>
      <c r="AX676" s="13" t="s">
        <v>74</v>
      </c>
      <c r="AY676" s="157" t="s">
        <v>210</v>
      </c>
    </row>
    <row r="677" spans="2:51" s="14" customFormat="1" ht="11.25">
      <c r="B677" s="163"/>
      <c r="D677" s="150" t="s">
        <v>221</v>
      </c>
      <c r="E677" s="164" t="s">
        <v>19</v>
      </c>
      <c r="F677" s="165" t="s">
        <v>234</v>
      </c>
      <c r="H677" s="166">
        <v>33.821999999999996</v>
      </c>
      <c r="I677" s="167"/>
      <c r="L677" s="163"/>
      <c r="M677" s="168"/>
      <c r="T677" s="169"/>
      <c r="AT677" s="164" t="s">
        <v>221</v>
      </c>
      <c r="AU677" s="164" t="s">
        <v>83</v>
      </c>
      <c r="AV677" s="14" t="s">
        <v>91</v>
      </c>
      <c r="AW677" s="14" t="s">
        <v>34</v>
      </c>
      <c r="AX677" s="14" t="s">
        <v>74</v>
      </c>
      <c r="AY677" s="164" t="s">
        <v>210</v>
      </c>
    </row>
    <row r="678" spans="2:51" s="12" customFormat="1" ht="11.25">
      <c r="B678" s="149"/>
      <c r="D678" s="150" t="s">
        <v>221</v>
      </c>
      <c r="E678" s="151" t="s">
        <v>19</v>
      </c>
      <c r="F678" s="152" t="s">
        <v>558</v>
      </c>
      <c r="H678" s="151" t="s">
        <v>19</v>
      </c>
      <c r="I678" s="153"/>
      <c r="L678" s="149"/>
      <c r="M678" s="154"/>
      <c r="T678" s="155"/>
      <c r="AT678" s="151" t="s">
        <v>221</v>
      </c>
      <c r="AU678" s="151" t="s">
        <v>83</v>
      </c>
      <c r="AV678" s="12" t="s">
        <v>81</v>
      </c>
      <c r="AW678" s="12" t="s">
        <v>34</v>
      </c>
      <c r="AX678" s="12" t="s">
        <v>74</v>
      </c>
      <c r="AY678" s="151" t="s">
        <v>210</v>
      </c>
    </row>
    <row r="679" spans="2:51" s="13" customFormat="1" ht="11.25">
      <c r="B679" s="156"/>
      <c r="D679" s="150" t="s">
        <v>221</v>
      </c>
      <c r="E679" s="157" t="s">
        <v>19</v>
      </c>
      <c r="F679" s="158" t="s">
        <v>2682</v>
      </c>
      <c r="H679" s="159">
        <v>2.82</v>
      </c>
      <c r="I679" s="160"/>
      <c r="L679" s="156"/>
      <c r="M679" s="161"/>
      <c r="T679" s="162"/>
      <c r="AT679" s="157" t="s">
        <v>221</v>
      </c>
      <c r="AU679" s="157" t="s">
        <v>83</v>
      </c>
      <c r="AV679" s="13" t="s">
        <v>83</v>
      </c>
      <c r="AW679" s="13" t="s">
        <v>34</v>
      </c>
      <c r="AX679" s="13" t="s">
        <v>74</v>
      </c>
      <c r="AY679" s="157" t="s">
        <v>210</v>
      </c>
    </row>
    <row r="680" spans="2:51" s="13" customFormat="1" ht="11.25">
      <c r="B680" s="156"/>
      <c r="D680" s="150" t="s">
        <v>221</v>
      </c>
      <c r="E680" s="157" t="s">
        <v>19</v>
      </c>
      <c r="F680" s="158" t="s">
        <v>2683</v>
      </c>
      <c r="H680" s="159">
        <v>2.82</v>
      </c>
      <c r="I680" s="160"/>
      <c r="L680" s="156"/>
      <c r="M680" s="161"/>
      <c r="T680" s="162"/>
      <c r="AT680" s="157" t="s">
        <v>221</v>
      </c>
      <c r="AU680" s="157" t="s">
        <v>83</v>
      </c>
      <c r="AV680" s="13" t="s">
        <v>83</v>
      </c>
      <c r="AW680" s="13" t="s">
        <v>34</v>
      </c>
      <c r="AX680" s="13" t="s">
        <v>74</v>
      </c>
      <c r="AY680" s="157" t="s">
        <v>210</v>
      </c>
    </row>
    <row r="681" spans="2:51" s="13" customFormat="1" ht="11.25">
      <c r="B681" s="156"/>
      <c r="D681" s="150" t="s">
        <v>221</v>
      </c>
      <c r="E681" s="157" t="s">
        <v>19</v>
      </c>
      <c r="F681" s="158" t="s">
        <v>2684</v>
      </c>
      <c r="H681" s="159">
        <v>0.9</v>
      </c>
      <c r="I681" s="160"/>
      <c r="L681" s="156"/>
      <c r="M681" s="161"/>
      <c r="T681" s="162"/>
      <c r="AT681" s="157" t="s">
        <v>221</v>
      </c>
      <c r="AU681" s="157" t="s">
        <v>83</v>
      </c>
      <c r="AV681" s="13" t="s">
        <v>83</v>
      </c>
      <c r="AW681" s="13" t="s">
        <v>34</v>
      </c>
      <c r="AX681" s="13" t="s">
        <v>74</v>
      </c>
      <c r="AY681" s="157" t="s">
        <v>210</v>
      </c>
    </row>
    <row r="682" spans="2:51" s="13" customFormat="1" ht="11.25">
      <c r="B682" s="156"/>
      <c r="D682" s="150" t="s">
        <v>221</v>
      </c>
      <c r="E682" s="157" t="s">
        <v>19</v>
      </c>
      <c r="F682" s="158" t="s">
        <v>2685</v>
      </c>
      <c r="H682" s="159">
        <v>2.4</v>
      </c>
      <c r="I682" s="160"/>
      <c r="L682" s="156"/>
      <c r="M682" s="161"/>
      <c r="T682" s="162"/>
      <c r="AT682" s="157" t="s">
        <v>221</v>
      </c>
      <c r="AU682" s="157" t="s">
        <v>83</v>
      </c>
      <c r="AV682" s="13" t="s">
        <v>83</v>
      </c>
      <c r="AW682" s="13" t="s">
        <v>34</v>
      </c>
      <c r="AX682" s="13" t="s">
        <v>74</v>
      </c>
      <c r="AY682" s="157" t="s">
        <v>210</v>
      </c>
    </row>
    <row r="683" spans="2:51" s="14" customFormat="1" ht="11.25">
      <c r="B683" s="163"/>
      <c r="D683" s="150" t="s">
        <v>221</v>
      </c>
      <c r="E683" s="164" t="s">
        <v>19</v>
      </c>
      <c r="F683" s="165" t="s">
        <v>234</v>
      </c>
      <c r="H683" s="166">
        <v>8.94</v>
      </c>
      <c r="I683" s="167"/>
      <c r="L683" s="163"/>
      <c r="M683" s="168"/>
      <c r="T683" s="169"/>
      <c r="AT683" s="164" t="s">
        <v>221</v>
      </c>
      <c r="AU683" s="164" t="s">
        <v>83</v>
      </c>
      <c r="AV683" s="14" t="s">
        <v>91</v>
      </c>
      <c r="AW683" s="14" t="s">
        <v>34</v>
      </c>
      <c r="AX683" s="14" t="s">
        <v>74</v>
      </c>
      <c r="AY683" s="164" t="s">
        <v>210</v>
      </c>
    </row>
    <row r="684" spans="2:51" s="12" customFormat="1" ht="11.25">
      <c r="B684" s="149"/>
      <c r="D684" s="150" t="s">
        <v>221</v>
      </c>
      <c r="E684" s="151" t="s">
        <v>19</v>
      </c>
      <c r="F684" s="152" t="s">
        <v>672</v>
      </c>
      <c r="H684" s="151" t="s">
        <v>19</v>
      </c>
      <c r="I684" s="153"/>
      <c r="L684" s="149"/>
      <c r="M684" s="154"/>
      <c r="T684" s="155"/>
      <c r="AT684" s="151" t="s">
        <v>221</v>
      </c>
      <c r="AU684" s="151" t="s">
        <v>83</v>
      </c>
      <c r="AV684" s="12" t="s">
        <v>81</v>
      </c>
      <c r="AW684" s="12" t="s">
        <v>34</v>
      </c>
      <c r="AX684" s="12" t="s">
        <v>74</v>
      </c>
      <c r="AY684" s="151" t="s">
        <v>210</v>
      </c>
    </row>
    <row r="685" spans="2:51" s="13" customFormat="1" ht="11.25">
      <c r="B685" s="156"/>
      <c r="D685" s="150" t="s">
        <v>221</v>
      </c>
      <c r="E685" s="157" t="s">
        <v>19</v>
      </c>
      <c r="F685" s="158" t="s">
        <v>2686</v>
      </c>
      <c r="H685" s="159">
        <v>2.916</v>
      </c>
      <c r="I685" s="160"/>
      <c r="L685" s="156"/>
      <c r="M685" s="161"/>
      <c r="T685" s="162"/>
      <c r="AT685" s="157" t="s">
        <v>221</v>
      </c>
      <c r="AU685" s="157" t="s">
        <v>83</v>
      </c>
      <c r="AV685" s="13" t="s">
        <v>83</v>
      </c>
      <c r="AW685" s="13" t="s">
        <v>34</v>
      </c>
      <c r="AX685" s="13" t="s">
        <v>74</v>
      </c>
      <c r="AY685" s="157" t="s">
        <v>210</v>
      </c>
    </row>
    <row r="686" spans="2:51" s="14" customFormat="1" ht="11.25">
      <c r="B686" s="163"/>
      <c r="D686" s="150" t="s">
        <v>221</v>
      </c>
      <c r="E686" s="164" t="s">
        <v>19</v>
      </c>
      <c r="F686" s="165" t="s">
        <v>234</v>
      </c>
      <c r="H686" s="166">
        <v>2.916</v>
      </c>
      <c r="I686" s="167"/>
      <c r="L686" s="163"/>
      <c r="M686" s="168"/>
      <c r="T686" s="169"/>
      <c r="AT686" s="164" t="s">
        <v>221</v>
      </c>
      <c r="AU686" s="164" t="s">
        <v>83</v>
      </c>
      <c r="AV686" s="14" t="s">
        <v>91</v>
      </c>
      <c r="AW686" s="14" t="s">
        <v>34</v>
      </c>
      <c r="AX686" s="14" t="s">
        <v>74</v>
      </c>
      <c r="AY686" s="164" t="s">
        <v>210</v>
      </c>
    </row>
    <row r="687" spans="2:51" s="12" customFormat="1" ht="11.25">
      <c r="B687" s="149"/>
      <c r="D687" s="150" t="s">
        <v>221</v>
      </c>
      <c r="E687" s="151" t="s">
        <v>19</v>
      </c>
      <c r="F687" s="152" t="s">
        <v>677</v>
      </c>
      <c r="H687" s="151" t="s">
        <v>19</v>
      </c>
      <c r="I687" s="153"/>
      <c r="L687" s="149"/>
      <c r="M687" s="154"/>
      <c r="T687" s="155"/>
      <c r="AT687" s="151" t="s">
        <v>221</v>
      </c>
      <c r="AU687" s="151" t="s">
        <v>83</v>
      </c>
      <c r="AV687" s="12" t="s">
        <v>81</v>
      </c>
      <c r="AW687" s="12" t="s">
        <v>34</v>
      </c>
      <c r="AX687" s="12" t="s">
        <v>74</v>
      </c>
      <c r="AY687" s="151" t="s">
        <v>210</v>
      </c>
    </row>
    <row r="688" spans="2:51" s="13" customFormat="1" ht="11.25">
      <c r="B688" s="156"/>
      <c r="D688" s="150" t="s">
        <v>221</v>
      </c>
      <c r="E688" s="157" t="s">
        <v>19</v>
      </c>
      <c r="F688" s="158" t="s">
        <v>2687</v>
      </c>
      <c r="H688" s="159">
        <v>0.72</v>
      </c>
      <c r="I688" s="160"/>
      <c r="L688" s="156"/>
      <c r="M688" s="161"/>
      <c r="T688" s="162"/>
      <c r="AT688" s="157" t="s">
        <v>221</v>
      </c>
      <c r="AU688" s="157" t="s">
        <v>83</v>
      </c>
      <c r="AV688" s="13" t="s">
        <v>83</v>
      </c>
      <c r="AW688" s="13" t="s">
        <v>34</v>
      </c>
      <c r="AX688" s="13" t="s">
        <v>74</v>
      </c>
      <c r="AY688" s="157" t="s">
        <v>210</v>
      </c>
    </row>
    <row r="689" spans="2:51" s="14" customFormat="1" ht="11.25">
      <c r="B689" s="163"/>
      <c r="D689" s="150" t="s">
        <v>221</v>
      </c>
      <c r="E689" s="164" t="s">
        <v>19</v>
      </c>
      <c r="F689" s="165" t="s">
        <v>234</v>
      </c>
      <c r="H689" s="166">
        <v>0.72</v>
      </c>
      <c r="I689" s="167"/>
      <c r="L689" s="163"/>
      <c r="M689" s="168"/>
      <c r="T689" s="169"/>
      <c r="AT689" s="164" t="s">
        <v>221</v>
      </c>
      <c r="AU689" s="164" t="s">
        <v>83</v>
      </c>
      <c r="AV689" s="14" t="s">
        <v>91</v>
      </c>
      <c r="AW689" s="14" t="s">
        <v>34</v>
      </c>
      <c r="AX689" s="14" t="s">
        <v>74</v>
      </c>
      <c r="AY689" s="164" t="s">
        <v>210</v>
      </c>
    </row>
    <row r="690" spans="2:51" s="15" customFormat="1" ht="11.25">
      <c r="B690" s="170"/>
      <c r="D690" s="150" t="s">
        <v>221</v>
      </c>
      <c r="E690" s="171" t="s">
        <v>19</v>
      </c>
      <c r="F690" s="172" t="s">
        <v>236</v>
      </c>
      <c r="H690" s="173">
        <v>69.798</v>
      </c>
      <c r="I690" s="174"/>
      <c r="L690" s="170"/>
      <c r="M690" s="175"/>
      <c r="T690" s="176"/>
      <c r="AT690" s="171" t="s">
        <v>221</v>
      </c>
      <c r="AU690" s="171" t="s">
        <v>83</v>
      </c>
      <c r="AV690" s="15" t="s">
        <v>217</v>
      </c>
      <c r="AW690" s="15" t="s">
        <v>34</v>
      </c>
      <c r="AX690" s="15" t="s">
        <v>81</v>
      </c>
      <c r="AY690" s="171" t="s">
        <v>210</v>
      </c>
    </row>
    <row r="691" spans="2:65" s="1" customFormat="1" ht="16.5" customHeight="1">
      <c r="B691" s="33"/>
      <c r="C691" s="132" t="s">
        <v>690</v>
      </c>
      <c r="D691" s="132" t="s">
        <v>212</v>
      </c>
      <c r="E691" s="133" t="s">
        <v>2688</v>
      </c>
      <c r="F691" s="134" t="s">
        <v>2689</v>
      </c>
      <c r="G691" s="135" t="s">
        <v>417</v>
      </c>
      <c r="H691" s="136">
        <v>22.2</v>
      </c>
      <c r="I691" s="137"/>
      <c r="J691" s="138">
        <f>ROUND(I691*H691,2)</f>
        <v>0</v>
      </c>
      <c r="K691" s="134" t="s">
        <v>296</v>
      </c>
      <c r="L691" s="33"/>
      <c r="M691" s="139" t="s">
        <v>19</v>
      </c>
      <c r="N691" s="140" t="s">
        <v>45</v>
      </c>
      <c r="P691" s="141">
        <f>O691*H691</f>
        <v>0</v>
      </c>
      <c r="Q691" s="141">
        <v>0.00281</v>
      </c>
      <c r="R691" s="141">
        <f>Q691*H691</f>
        <v>0.062382</v>
      </c>
      <c r="S691" s="141">
        <v>0</v>
      </c>
      <c r="T691" s="142">
        <f>S691*H691</f>
        <v>0</v>
      </c>
      <c r="AR691" s="143" t="s">
        <v>217</v>
      </c>
      <c r="AT691" s="143" t="s">
        <v>212</v>
      </c>
      <c r="AU691" s="143" t="s">
        <v>83</v>
      </c>
      <c r="AY691" s="18" t="s">
        <v>210</v>
      </c>
      <c r="BE691" s="144">
        <f>IF(N691="základní",J691,0)</f>
        <v>0</v>
      </c>
      <c r="BF691" s="144">
        <f>IF(N691="snížená",J691,0)</f>
        <v>0</v>
      </c>
      <c r="BG691" s="144">
        <f>IF(N691="zákl. přenesená",J691,0)</f>
        <v>0</v>
      </c>
      <c r="BH691" s="144">
        <f>IF(N691="sníž. přenesená",J691,0)</f>
        <v>0</v>
      </c>
      <c r="BI691" s="144">
        <f>IF(N691="nulová",J691,0)</f>
        <v>0</v>
      </c>
      <c r="BJ691" s="18" t="s">
        <v>81</v>
      </c>
      <c r="BK691" s="144">
        <f>ROUND(I691*H691,2)</f>
        <v>0</v>
      </c>
      <c r="BL691" s="18" t="s">
        <v>217</v>
      </c>
      <c r="BM691" s="143" t="s">
        <v>2690</v>
      </c>
    </row>
    <row r="692" spans="2:51" s="12" customFormat="1" ht="11.25">
      <c r="B692" s="149"/>
      <c r="D692" s="150" t="s">
        <v>221</v>
      </c>
      <c r="E692" s="151" t="s">
        <v>19</v>
      </c>
      <c r="F692" s="152" t="s">
        <v>2596</v>
      </c>
      <c r="H692" s="151" t="s">
        <v>19</v>
      </c>
      <c r="I692" s="153"/>
      <c r="L692" s="149"/>
      <c r="M692" s="154"/>
      <c r="T692" s="155"/>
      <c r="AT692" s="151" t="s">
        <v>221</v>
      </c>
      <c r="AU692" s="151" t="s">
        <v>83</v>
      </c>
      <c r="AV692" s="12" t="s">
        <v>81</v>
      </c>
      <c r="AW692" s="12" t="s">
        <v>34</v>
      </c>
      <c r="AX692" s="12" t="s">
        <v>74</v>
      </c>
      <c r="AY692" s="151" t="s">
        <v>210</v>
      </c>
    </row>
    <row r="693" spans="2:51" s="12" customFormat="1" ht="11.25">
      <c r="B693" s="149"/>
      <c r="D693" s="150" t="s">
        <v>221</v>
      </c>
      <c r="E693" s="151" t="s">
        <v>19</v>
      </c>
      <c r="F693" s="152" t="s">
        <v>723</v>
      </c>
      <c r="H693" s="151" t="s">
        <v>19</v>
      </c>
      <c r="I693" s="153"/>
      <c r="L693" s="149"/>
      <c r="M693" s="154"/>
      <c r="T693" s="155"/>
      <c r="AT693" s="151" t="s">
        <v>221</v>
      </c>
      <c r="AU693" s="151" t="s">
        <v>83</v>
      </c>
      <c r="AV693" s="12" t="s">
        <v>81</v>
      </c>
      <c r="AW693" s="12" t="s">
        <v>34</v>
      </c>
      <c r="AX693" s="12" t="s">
        <v>74</v>
      </c>
      <c r="AY693" s="151" t="s">
        <v>210</v>
      </c>
    </row>
    <row r="694" spans="2:51" s="13" customFormat="1" ht="11.25">
      <c r="B694" s="156"/>
      <c r="D694" s="150" t="s">
        <v>221</v>
      </c>
      <c r="E694" s="157" t="s">
        <v>19</v>
      </c>
      <c r="F694" s="158" t="s">
        <v>2691</v>
      </c>
      <c r="H694" s="159">
        <v>2.52</v>
      </c>
      <c r="I694" s="160"/>
      <c r="L694" s="156"/>
      <c r="M694" s="161"/>
      <c r="T694" s="162"/>
      <c r="AT694" s="157" t="s">
        <v>221</v>
      </c>
      <c r="AU694" s="157" t="s">
        <v>83</v>
      </c>
      <c r="AV694" s="13" t="s">
        <v>83</v>
      </c>
      <c r="AW694" s="13" t="s">
        <v>34</v>
      </c>
      <c r="AX694" s="13" t="s">
        <v>74</v>
      </c>
      <c r="AY694" s="157" t="s">
        <v>210</v>
      </c>
    </row>
    <row r="695" spans="2:51" s="14" customFormat="1" ht="11.25">
      <c r="B695" s="163"/>
      <c r="D695" s="150" t="s">
        <v>221</v>
      </c>
      <c r="E695" s="164" t="s">
        <v>19</v>
      </c>
      <c r="F695" s="165" t="s">
        <v>234</v>
      </c>
      <c r="H695" s="166">
        <v>2.52</v>
      </c>
      <c r="I695" s="167"/>
      <c r="L695" s="163"/>
      <c r="M695" s="168"/>
      <c r="T695" s="169"/>
      <c r="AT695" s="164" t="s">
        <v>221</v>
      </c>
      <c r="AU695" s="164" t="s">
        <v>83</v>
      </c>
      <c r="AV695" s="14" t="s">
        <v>91</v>
      </c>
      <c r="AW695" s="14" t="s">
        <v>34</v>
      </c>
      <c r="AX695" s="14" t="s">
        <v>74</v>
      </c>
      <c r="AY695" s="164" t="s">
        <v>210</v>
      </c>
    </row>
    <row r="696" spans="2:51" s="12" customFormat="1" ht="11.25">
      <c r="B696" s="149"/>
      <c r="D696" s="150" t="s">
        <v>221</v>
      </c>
      <c r="E696" s="151" t="s">
        <v>19</v>
      </c>
      <c r="F696" s="152" t="s">
        <v>730</v>
      </c>
      <c r="H696" s="151" t="s">
        <v>19</v>
      </c>
      <c r="I696" s="153"/>
      <c r="L696" s="149"/>
      <c r="M696" s="154"/>
      <c r="T696" s="155"/>
      <c r="AT696" s="151" t="s">
        <v>221</v>
      </c>
      <c r="AU696" s="151" t="s">
        <v>83</v>
      </c>
      <c r="AV696" s="12" t="s">
        <v>81</v>
      </c>
      <c r="AW696" s="12" t="s">
        <v>34</v>
      </c>
      <c r="AX696" s="12" t="s">
        <v>74</v>
      </c>
      <c r="AY696" s="151" t="s">
        <v>210</v>
      </c>
    </row>
    <row r="697" spans="2:51" s="13" customFormat="1" ht="11.25">
      <c r="B697" s="156"/>
      <c r="D697" s="150" t="s">
        <v>221</v>
      </c>
      <c r="E697" s="157" t="s">
        <v>19</v>
      </c>
      <c r="F697" s="158" t="s">
        <v>2692</v>
      </c>
      <c r="H697" s="159">
        <v>2.64</v>
      </c>
      <c r="I697" s="160"/>
      <c r="L697" s="156"/>
      <c r="M697" s="161"/>
      <c r="T697" s="162"/>
      <c r="AT697" s="157" t="s">
        <v>221</v>
      </c>
      <c r="AU697" s="157" t="s">
        <v>83</v>
      </c>
      <c r="AV697" s="13" t="s">
        <v>83</v>
      </c>
      <c r="AW697" s="13" t="s">
        <v>34</v>
      </c>
      <c r="AX697" s="13" t="s">
        <v>74</v>
      </c>
      <c r="AY697" s="157" t="s">
        <v>210</v>
      </c>
    </row>
    <row r="698" spans="2:51" s="13" customFormat="1" ht="11.25">
      <c r="B698" s="156"/>
      <c r="D698" s="150" t="s">
        <v>221</v>
      </c>
      <c r="E698" s="157" t="s">
        <v>19</v>
      </c>
      <c r="F698" s="158" t="s">
        <v>2693</v>
      </c>
      <c r="H698" s="159">
        <v>7.38</v>
      </c>
      <c r="I698" s="160"/>
      <c r="L698" s="156"/>
      <c r="M698" s="161"/>
      <c r="T698" s="162"/>
      <c r="AT698" s="157" t="s">
        <v>221</v>
      </c>
      <c r="AU698" s="157" t="s">
        <v>83</v>
      </c>
      <c r="AV698" s="13" t="s">
        <v>83</v>
      </c>
      <c r="AW698" s="13" t="s">
        <v>34</v>
      </c>
      <c r="AX698" s="13" t="s">
        <v>74</v>
      </c>
      <c r="AY698" s="157" t="s">
        <v>210</v>
      </c>
    </row>
    <row r="699" spans="2:51" s="13" customFormat="1" ht="11.25">
      <c r="B699" s="156"/>
      <c r="D699" s="150" t="s">
        <v>221</v>
      </c>
      <c r="E699" s="157" t="s">
        <v>19</v>
      </c>
      <c r="F699" s="158" t="s">
        <v>2694</v>
      </c>
      <c r="H699" s="159">
        <v>2.04</v>
      </c>
      <c r="I699" s="160"/>
      <c r="L699" s="156"/>
      <c r="M699" s="161"/>
      <c r="T699" s="162"/>
      <c r="AT699" s="157" t="s">
        <v>221</v>
      </c>
      <c r="AU699" s="157" t="s">
        <v>83</v>
      </c>
      <c r="AV699" s="13" t="s">
        <v>83</v>
      </c>
      <c r="AW699" s="13" t="s">
        <v>34</v>
      </c>
      <c r="AX699" s="13" t="s">
        <v>74</v>
      </c>
      <c r="AY699" s="157" t="s">
        <v>210</v>
      </c>
    </row>
    <row r="700" spans="2:51" s="13" customFormat="1" ht="11.25">
      <c r="B700" s="156"/>
      <c r="D700" s="150" t="s">
        <v>221</v>
      </c>
      <c r="E700" s="157" t="s">
        <v>19</v>
      </c>
      <c r="F700" s="158" t="s">
        <v>2695</v>
      </c>
      <c r="H700" s="159">
        <v>3.66</v>
      </c>
      <c r="I700" s="160"/>
      <c r="L700" s="156"/>
      <c r="M700" s="161"/>
      <c r="T700" s="162"/>
      <c r="AT700" s="157" t="s">
        <v>221</v>
      </c>
      <c r="AU700" s="157" t="s">
        <v>83</v>
      </c>
      <c r="AV700" s="13" t="s">
        <v>83</v>
      </c>
      <c r="AW700" s="13" t="s">
        <v>34</v>
      </c>
      <c r="AX700" s="13" t="s">
        <v>74</v>
      </c>
      <c r="AY700" s="157" t="s">
        <v>210</v>
      </c>
    </row>
    <row r="701" spans="2:51" s="14" customFormat="1" ht="11.25">
      <c r="B701" s="163"/>
      <c r="D701" s="150" t="s">
        <v>221</v>
      </c>
      <c r="E701" s="164" t="s">
        <v>19</v>
      </c>
      <c r="F701" s="165" t="s">
        <v>234</v>
      </c>
      <c r="H701" s="166">
        <v>15.719999999999999</v>
      </c>
      <c r="I701" s="167"/>
      <c r="L701" s="163"/>
      <c r="M701" s="168"/>
      <c r="T701" s="169"/>
      <c r="AT701" s="164" t="s">
        <v>221</v>
      </c>
      <c r="AU701" s="164" t="s">
        <v>83</v>
      </c>
      <c r="AV701" s="14" t="s">
        <v>91</v>
      </c>
      <c r="AW701" s="14" t="s">
        <v>34</v>
      </c>
      <c r="AX701" s="14" t="s">
        <v>74</v>
      </c>
      <c r="AY701" s="164" t="s">
        <v>210</v>
      </c>
    </row>
    <row r="702" spans="2:51" s="12" customFormat="1" ht="11.25">
      <c r="B702" s="149"/>
      <c r="D702" s="150" t="s">
        <v>221</v>
      </c>
      <c r="E702" s="151" t="s">
        <v>19</v>
      </c>
      <c r="F702" s="152" t="s">
        <v>558</v>
      </c>
      <c r="H702" s="151" t="s">
        <v>19</v>
      </c>
      <c r="I702" s="153"/>
      <c r="L702" s="149"/>
      <c r="M702" s="154"/>
      <c r="T702" s="155"/>
      <c r="AT702" s="151" t="s">
        <v>221</v>
      </c>
      <c r="AU702" s="151" t="s">
        <v>83</v>
      </c>
      <c r="AV702" s="12" t="s">
        <v>81</v>
      </c>
      <c r="AW702" s="12" t="s">
        <v>34</v>
      </c>
      <c r="AX702" s="12" t="s">
        <v>74</v>
      </c>
      <c r="AY702" s="151" t="s">
        <v>210</v>
      </c>
    </row>
    <row r="703" spans="2:51" s="13" customFormat="1" ht="11.25">
      <c r="B703" s="156"/>
      <c r="D703" s="150" t="s">
        <v>221</v>
      </c>
      <c r="E703" s="157" t="s">
        <v>19</v>
      </c>
      <c r="F703" s="158" t="s">
        <v>2696</v>
      </c>
      <c r="H703" s="159">
        <v>3.96</v>
      </c>
      <c r="I703" s="160"/>
      <c r="L703" s="156"/>
      <c r="M703" s="161"/>
      <c r="T703" s="162"/>
      <c r="AT703" s="157" t="s">
        <v>221</v>
      </c>
      <c r="AU703" s="157" t="s">
        <v>83</v>
      </c>
      <c r="AV703" s="13" t="s">
        <v>83</v>
      </c>
      <c r="AW703" s="13" t="s">
        <v>34</v>
      </c>
      <c r="AX703" s="13" t="s">
        <v>74</v>
      </c>
      <c r="AY703" s="157" t="s">
        <v>210</v>
      </c>
    </row>
    <row r="704" spans="2:51" s="14" customFormat="1" ht="11.25">
      <c r="B704" s="163"/>
      <c r="D704" s="150" t="s">
        <v>221</v>
      </c>
      <c r="E704" s="164" t="s">
        <v>19</v>
      </c>
      <c r="F704" s="165" t="s">
        <v>234</v>
      </c>
      <c r="H704" s="166">
        <v>3.96</v>
      </c>
      <c r="I704" s="167"/>
      <c r="L704" s="163"/>
      <c r="M704" s="168"/>
      <c r="T704" s="169"/>
      <c r="AT704" s="164" t="s">
        <v>221</v>
      </c>
      <c r="AU704" s="164" t="s">
        <v>83</v>
      </c>
      <c r="AV704" s="14" t="s">
        <v>91</v>
      </c>
      <c r="AW704" s="14" t="s">
        <v>34</v>
      </c>
      <c r="AX704" s="14" t="s">
        <v>74</v>
      </c>
      <c r="AY704" s="164" t="s">
        <v>210</v>
      </c>
    </row>
    <row r="705" spans="2:51" s="12" customFormat="1" ht="11.25">
      <c r="B705" s="149"/>
      <c r="D705" s="150" t="s">
        <v>221</v>
      </c>
      <c r="E705" s="151" t="s">
        <v>19</v>
      </c>
      <c r="F705" s="152" t="s">
        <v>672</v>
      </c>
      <c r="H705" s="151" t="s">
        <v>19</v>
      </c>
      <c r="I705" s="153"/>
      <c r="L705" s="149"/>
      <c r="M705" s="154"/>
      <c r="T705" s="155"/>
      <c r="AT705" s="151" t="s">
        <v>221</v>
      </c>
      <c r="AU705" s="151" t="s">
        <v>83</v>
      </c>
      <c r="AV705" s="12" t="s">
        <v>81</v>
      </c>
      <c r="AW705" s="12" t="s">
        <v>34</v>
      </c>
      <c r="AX705" s="12" t="s">
        <v>74</v>
      </c>
      <c r="AY705" s="151" t="s">
        <v>210</v>
      </c>
    </row>
    <row r="706" spans="2:51" s="14" customFormat="1" ht="11.25">
      <c r="B706" s="163"/>
      <c r="D706" s="150" t="s">
        <v>221</v>
      </c>
      <c r="E706" s="164" t="s">
        <v>19</v>
      </c>
      <c r="F706" s="165" t="s">
        <v>234</v>
      </c>
      <c r="H706" s="166">
        <v>0</v>
      </c>
      <c r="I706" s="167"/>
      <c r="L706" s="163"/>
      <c r="M706" s="168"/>
      <c r="T706" s="169"/>
      <c r="AT706" s="164" t="s">
        <v>221</v>
      </c>
      <c r="AU706" s="164" t="s">
        <v>83</v>
      </c>
      <c r="AV706" s="14" t="s">
        <v>91</v>
      </c>
      <c r="AW706" s="14" t="s">
        <v>34</v>
      </c>
      <c r="AX706" s="14" t="s">
        <v>74</v>
      </c>
      <c r="AY706" s="164" t="s">
        <v>210</v>
      </c>
    </row>
    <row r="707" spans="2:51" s="12" customFormat="1" ht="11.25">
      <c r="B707" s="149"/>
      <c r="D707" s="150" t="s">
        <v>221</v>
      </c>
      <c r="E707" s="151" t="s">
        <v>19</v>
      </c>
      <c r="F707" s="152" t="s">
        <v>677</v>
      </c>
      <c r="H707" s="151" t="s">
        <v>19</v>
      </c>
      <c r="I707" s="153"/>
      <c r="L707" s="149"/>
      <c r="M707" s="154"/>
      <c r="T707" s="155"/>
      <c r="AT707" s="151" t="s">
        <v>221</v>
      </c>
      <c r="AU707" s="151" t="s">
        <v>83</v>
      </c>
      <c r="AV707" s="12" t="s">
        <v>81</v>
      </c>
      <c r="AW707" s="12" t="s">
        <v>34</v>
      </c>
      <c r="AX707" s="12" t="s">
        <v>74</v>
      </c>
      <c r="AY707" s="151" t="s">
        <v>210</v>
      </c>
    </row>
    <row r="708" spans="2:51" s="14" customFormat="1" ht="11.25">
      <c r="B708" s="163"/>
      <c r="D708" s="150" t="s">
        <v>221</v>
      </c>
      <c r="E708" s="164" t="s">
        <v>19</v>
      </c>
      <c r="F708" s="165" t="s">
        <v>234</v>
      </c>
      <c r="H708" s="166">
        <v>0</v>
      </c>
      <c r="I708" s="167"/>
      <c r="L708" s="163"/>
      <c r="M708" s="168"/>
      <c r="T708" s="169"/>
      <c r="AT708" s="164" t="s">
        <v>221</v>
      </c>
      <c r="AU708" s="164" t="s">
        <v>83</v>
      </c>
      <c r="AV708" s="14" t="s">
        <v>91</v>
      </c>
      <c r="AW708" s="14" t="s">
        <v>34</v>
      </c>
      <c r="AX708" s="14" t="s">
        <v>74</v>
      </c>
      <c r="AY708" s="164" t="s">
        <v>210</v>
      </c>
    </row>
    <row r="709" spans="2:51" s="15" customFormat="1" ht="11.25">
      <c r="B709" s="170"/>
      <c r="D709" s="150" t="s">
        <v>221</v>
      </c>
      <c r="E709" s="171" t="s">
        <v>19</v>
      </c>
      <c r="F709" s="172" t="s">
        <v>236</v>
      </c>
      <c r="H709" s="173">
        <v>22.2</v>
      </c>
      <c r="I709" s="174"/>
      <c r="L709" s="170"/>
      <c r="M709" s="175"/>
      <c r="T709" s="176"/>
      <c r="AT709" s="171" t="s">
        <v>221</v>
      </c>
      <c r="AU709" s="171" t="s">
        <v>83</v>
      </c>
      <c r="AV709" s="15" t="s">
        <v>217</v>
      </c>
      <c r="AW709" s="15" t="s">
        <v>34</v>
      </c>
      <c r="AX709" s="15" t="s">
        <v>81</v>
      </c>
      <c r="AY709" s="171" t="s">
        <v>210</v>
      </c>
    </row>
    <row r="710" spans="2:65" s="1" customFormat="1" ht="16.5" customHeight="1">
      <c r="B710" s="33"/>
      <c r="C710" s="132" t="s">
        <v>696</v>
      </c>
      <c r="D710" s="132" t="s">
        <v>212</v>
      </c>
      <c r="E710" s="133" t="s">
        <v>2697</v>
      </c>
      <c r="F710" s="134" t="s">
        <v>2698</v>
      </c>
      <c r="G710" s="135" t="s">
        <v>417</v>
      </c>
      <c r="H710" s="136">
        <v>30.67</v>
      </c>
      <c r="I710" s="137"/>
      <c r="J710" s="138">
        <f>ROUND(I710*H710,2)</f>
        <v>0</v>
      </c>
      <c r="K710" s="134" t="s">
        <v>296</v>
      </c>
      <c r="L710" s="33"/>
      <c r="M710" s="139" t="s">
        <v>19</v>
      </c>
      <c r="N710" s="140" t="s">
        <v>45</v>
      </c>
      <c r="P710" s="141">
        <f>O710*H710</f>
        <v>0</v>
      </c>
      <c r="Q710" s="141">
        <v>0.00281</v>
      </c>
      <c r="R710" s="141">
        <f>Q710*H710</f>
        <v>0.0861827</v>
      </c>
      <c r="S710" s="141">
        <v>0</v>
      </c>
      <c r="T710" s="142">
        <f>S710*H710</f>
        <v>0</v>
      </c>
      <c r="AR710" s="143" t="s">
        <v>217</v>
      </c>
      <c r="AT710" s="143" t="s">
        <v>212</v>
      </c>
      <c r="AU710" s="143" t="s">
        <v>83</v>
      </c>
      <c r="AY710" s="18" t="s">
        <v>210</v>
      </c>
      <c r="BE710" s="144">
        <f>IF(N710="základní",J710,0)</f>
        <v>0</v>
      </c>
      <c r="BF710" s="144">
        <f>IF(N710="snížená",J710,0)</f>
        <v>0</v>
      </c>
      <c r="BG710" s="144">
        <f>IF(N710="zákl. přenesená",J710,0)</f>
        <v>0</v>
      </c>
      <c r="BH710" s="144">
        <f>IF(N710="sníž. přenesená",J710,0)</f>
        <v>0</v>
      </c>
      <c r="BI710" s="144">
        <f>IF(N710="nulová",J710,0)</f>
        <v>0</v>
      </c>
      <c r="BJ710" s="18" t="s">
        <v>81</v>
      </c>
      <c r="BK710" s="144">
        <f>ROUND(I710*H710,2)</f>
        <v>0</v>
      </c>
      <c r="BL710" s="18" t="s">
        <v>217</v>
      </c>
      <c r="BM710" s="143" t="s">
        <v>2699</v>
      </c>
    </row>
    <row r="711" spans="2:51" s="12" customFormat="1" ht="11.25">
      <c r="B711" s="149"/>
      <c r="D711" s="150" t="s">
        <v>221</v>
      </c>
      <c r="E711" s="151" t="s">
        <v>19</v>
      </c>
      <c r="F711" s="152" t="s">
        <v>2596</v>
      </c>
      <c r="H711" s="151" t="s">
        <v>19</v>
      </c>
      <c r="I711" s="153"/>
      <c r="L711" s="149"/>
      <c r="M711" s="154"/>
      <c r="T711" s="155"/>
      <c r="AT711" s="151" t="s">
        <v>221</v>
      </c>
      <c r="AU711" s="151" t="s">
        <v>83</v>
      </c>
      <c r="AV711" s="12" t="s">
        <v>81</v>
      </c>
      <c r="AW711" s="12" t="s">
        <v>34</v>
      </c>
      <c r="AX711" s="12" t="s">
        <v>74</v>
      </c>
      <c r="AY711" s="151" t="s">
        <v>210</v>
      </c>
    </row>
    <row r="712" spans="2:51" s="12" customFormat="1" ht="11.25">
      <c r="B712" s="149"/>
      <c r="D712" s="150" t="s">
        <v>221</v>
      </c>
      <c r="E712" s="151" t="s">
        <v>19</v>
      </c>
      <c r="F712" s="152" t="s">
        <v>723</v>
      </c>
      <c r="H712" s="151" t="s">
        <v>19</v>
      </c>
      <c r="I712" s="153"/>
      <c r="L712" s="149"/>
      <c r="M712" s="154"/>
      <c r="T712" s="155"/>
      <c r="AT712" s="151" t="s">
        <v>221</v>
      </c>
      <c r="AU712" s="151" t="s">
        <v>83</v>
      </c>
      <c r="AV712" s="12" t="s">
        <v>81</v>
      </c>
      <c r="AW712" s="12" t="s">
        <v>34</v>
      </c>
      <c r="AX712" s="12" t="s">
        <v>74</v>
      </c>
      <c r="AY712" s="151" t="s">
        <v>210</v>
      </c>
    </row>
    <row r="713" spans="2:51" s="13" customFormat="1" ht="11.25">
      <c r="B713" s="156"/>
      <c r="D713" s="150" t="s">
        <v>221</v>
      </c>
      <c r="E713" s="157" t="s">
        <v>19</v>
      </c>
      <c r="F713" s="158" t="s">
        <v>2700</v>
      </c>
      <c r="H713" s="159">
        <v>4.26</v>
      </c>
      <c r="I713" s="160"/>
      <c r="L713" s="156"/>
      <c r="M713" s="161"/>
      <c r="T713" s="162"/>
      <c r="AT713" s="157" t="s">
        <v>221</v>
      </c>
      <c r="AU713" s="157" t="s">
        <v>83</v>
      </c>
      <c r="AV713" s="13" t="s">
        <v>83</v>
      </c>
      <c r="AW713" s="13" t="s">
        <v>34</v>
      </c>
      <c r="AX713" s="13" t="s">
        <v>74</v>
      </c>
      <c r="AY713" s="157" t="s">
        <v>210</v>
      </c>
    </row>
    <row r="714" spans="2:51" s="14" customFormat="1" ht="11.25">
      <c r="B714" s="163"/>
      <c r="D714" s="150" t="s">
        <v>221</v>
      </c>
      <c r="E714" s="164" t="s">
        <v>19</v>
      </c>
      <c r="F714" s="165" t="s">
        <v>234</v>
      </c>
      <c r="H714" s="166">
        <v>4.26</v>
      </c>
      <c r="I714" s="167"/>
      <c r="L714" s="163"/>
      <c r="M714" s="168"/>
      <c r="T714" s="169"/>
      <c r="AT714" s="164" t="s">
        <v>221</v>
      </c>
      <c r="AU714" s="164" t="s">
        <v>83</v>
      </c>
      <c r="AV714" s="14" t="s">
        <v>91</v>
      </c>
      <c r="AW714" s="14" t="s">
        <v>34</v>
      </c>
      <c r="AX714" s="14" t="s">
        <v>74</v>
      </c>
      <c r="AY714" s="164" t="s">
        <v>210</v>
      </c>
    </row>
    <row r="715" spans="2:51" s="12" customFormat="1" ht="11.25">
      <c r="B715" s="149"/>
      <c r="D715" s="150" t="s">
        <v>221</v>
      </c>
      <c r="E715" s="151" t="s">
        <v>19</v>
      </c>
      <c r="F715" s="152" t="s">
        <v>730</v>
      </c>
      <c r="H715" s="151" t="s">
        <v>19</v>
      </c>
      <c r="I715" s="153"/>
      <c r="L715" s="149"/>
      <c r="M715" s="154"/>
      <c r="T715" s="155"/>
      <c r="AT715" s="151" t="s">
        <v>221</v>
      </c>
      <c r="AU715" s="151" t="s">
        <v>83</v>
      </c>
      <c r="AV715" s="12" t="s">
        <v>81</v>
      </c>
      <c r="AW715" s="12" t="s">
        <v>34</v>
      </c>
      <c r="AX715" s="12" t="s">
        <v>74</v>
      </c>
      <c r="AY715" s="151" t="s">
        <v>210</v>
      </c>
    </row>
    <row r="716" spans="2:51" s="13" customFormat="1" ht="11.25">
      <c r="B716" s="156"/>
      <c r="D716" s="150" t="s">
        <v>221</v>
      </c>
      <c r="E716" s="157" t="s">
        <v>19</v>
      </c>
      <c r="F716" s="158" t="s">
        <v>2701</v>
      </c>
      <c r="H716" s="159">
        <v>4.45</v>
      </c>
      <c r="I716" s="160"/>
      <c r="L716" s="156"/>
      <c r="M716" s="161"/>
      <c r="T716" s="162"/>
      <c r="AT716" s="157" t="s">
        <v>221</v>
      </c>
      <c r="AU716" s="157" t="s">
        <v>83</v>
      </c>
      <c r="AV716" s="13" t="s">
        <v>83</v>
      </c>
      <c r="AW716" s="13" t="s">
        <v>34</v>
      </c>
      <c r="AX716" s="13" t="s">
        <v>74</v>
      </c>
      <c r="AY716" s="157" t="s">
        <v>210</v>
      </c>
    </row>
    <row r="717" spans="2:51" s="13" customFormat="1" ht="11.25">
      <c r="B717" s="156"/>
      <c r="D717" s="150" t="s">
        <v>221</v>
      </c>
      <c r="E717" s="157" t="s">
        <v>19</v>
      </c>
      <c r="F717" s="158" t="s">
        <v>2702</v>
      </c>
      <c r="H717" s="159">
        <v>7.2</v>
      </c>
      <c r="I717" s="160"/>
      <c r="L717" s="156"/>
      <c r="M717" s="161"/>
      <c r="T717" s="162"/>
      <c r="AT717" s="157" t="s">
        <v>221</v>
      </c>
      <c r="AU717" s="157" t="s">
        <v>83</v>
      </c>
      <c r="AV717" s="13" t="s">
        <v>83</v>
      </c>
      <c r="AW717" s="13" t="s">
        <v>34</v>
      </c>
      <c r="AX717" s="13" t="s">
        <v>74</v>
      </c>
      <c r="AY717" s="157" t="s">
        <v>210</v>
      </c>
    </row>
    <row r="718" spans="2:51" s="13" customFormat="1" ht="11.25">
      <c r="B718" s="156"/>
      <c r="D718" s="150" t="s">
        <v>221</v>
      </c>
      <c r="E718" s="157" t="s">
        <v>19</v>
      </c>
      <c r="F718" s="158" t="s">
        <v>2703</v>
      </c>
      <c r="H718" s="159">
        <v>3.3</v>
      </c>
      <c r="I718" s="160"/>
      <c r="L718" s="156"/>
      <c r="M718" s="161"/>
      <c r="T718" s="162"/>
      <c r="AT718" s="157" t="s">
        <v>221</v>
      </c>
      <c r="AU718" s="157" t="s">
        <v>83</v>
      </c>
      <c r="AV718" s="13" t="s">
        <v>83</v>
      </c>
      <c r="AW718" s="13" t="s">
        <v>34</v>
      </c>
      <c r="AX718" s="13" t="s">
        <v>74</v>
      </c>
      <c r="AY718" s="157" t="s">
        <v>210</v>
      </c>
    </row>
    <row r="719" spans="2:51" s="14" customFormat="1" ht="11.25">
      <c r="B719" s="163"/>
      <c r="D719" s="150" t="s">
        <v>221</v>
      </c>
      <c r="E719" s="164" t="s">
        <v>19</v>
      </c>
      <c r="F719" s="165" t="s">
        <v>234</v>
      </c>
      <c r="H719" s="166">
        <v>14.95</v>
      </c>
      <c r="I719" s="167"/>
      <c r="L719" s="163"/>
      <c r="M719" s="168"/>
      <c r="T719" s="169"/>
      <c r="AT719" s="164" t="s">
        <v>221</v>
      </c>
      <c r="AU719" s="164" t="s">
        <v>83</v>
      </c>
      <c r="AV719" s="14" t="s">
        <v>91</v>
      </c>
      <c r="AW719" s="14" t="s">
        <v>34</v>
      </c>
      <c r="AX719" s="14" t="s">
        <v>74</v>
      </c>
      <c r="AY719" s="164" t="s">
        <v>210</v>
      </c>
    </row>
    <row r="720" spans="2:51" s="12" customFormat="1" ht="11.25">
      <c r="B720" s="149"/>
      <c r="D720" s="150" t="s">
        <v>221</v>
      </c>
      <c r="E720" s="151" t="s">
        <v>19</v>
      </c>
      <c r="F720" s="152" t="s">
        <v>558</v>
      </c>
      <c r="H720" s="151" t="s">
        <v>19</v>
      </c>
      <c r="I720" s="153"/>
      <c r="L720" s="149"/>
      <c r="M720" s="154"/>
      <c r="T720" s="155"/>
      <c r="AT720" s="151" t="s">
        <v>221</v>
      </c>
      <c r="AU720" s="151" t="s">
        <v>83</v>
      </c>
      <c r="AV720" s="12" t="s">
        <v>81</v>
      </c>
      <c r="AW720" s="12" t="s">
        <v>34</v>
      </c>
      <c r="AX720" s="12" t="s">
        <v>74</v>
      </c>
      <c r="AY720" s="151" t="s">
        <v>210</v>
      </c>
    </row>
    <row r="721" spans="2:51" s="13" customFormat="1" ht="11.25">
      <c r="B721" s="156"/>
      <c r="D721" s="150" t="s">
        <v>221</v>
      </c>
      <c r="E721" s="157" t="s">
        <v>19</v>
      </c>
      <c r="F721" s="158" t="s">
        <v>2704</v>
      </c>
      <c r="H721" s="159">
        <v>2.82</v>
      </c>
      <c r="I721" s="160"/>
      <c r="L721" s="156"/>
      <c r="M721" s="161"/>
      <c r="T721" s="162"/>
      <c r="AT721" s="157" t="s">
        <v>221</v>
      </c>
      <c r="AU721" s="157" t="s">
        <v>83</v>
      </c>
      <c r="AV721" s="13" t="s">
        <v>83</v>
      </c>
      <c r="AW721" s="13" t="s">
        <v>34</v>
      </c>
      <c r="AX721" s="13" t="s">
        <v>74</v>
      </c>
      <c r="AY721" s="157" t="s">
        <v>210</v>
      </c>
    </row>
    <row r="722" spans="2:51" s="13" customFormat="1" ht="11.25">
      <c r="B722" s="156"/>
      <c r="D722" s="150" t="s">
        <v>221</v>
      </c>
      <c r="E722" s="157" t="s">
        <v>19</v>
      </c>
      <c r="F722" s="158" t="s">
        <v>2705</v>
      </c>
      <c r="H722" s="159">
        <v>2.82</v>
      </c>
      <c r="I722" s="160"/>
      <c r="L722" s="156"/>
      <c r="M722" s="161"/>
      <c r="T722" s="162"/>
      <c r="AT722" s="157" t="s">
        <v>221</v>
      </c>
      <c r="AU722" s="157" t="s">
        <v>83</v>
      </c>
      <c r="AV722" s="13" t="s">
        <v>83</v>
      </c>
      <c r="AW722" s="13" t="s">
        <v>34</v>
      </c>
      <c r="AX722" s="13" t="s">
        <v>74</v>
      </c>
      <c r="AY722" s="157" t="s">
        <v>210</v>
      </c>
    </row>
    <row r="723" spans="2:51" s="13" customFormat="1" ht="11.25">
      <c r="B723" s="156"/>
      <c r="D723" s="150" t="s">
        <v>221</v>
      </c>
      <c r="E723" s="157" t="s">
        <v>19</v>
      </c>
      <c r="F723" s="158" t="s">
        <v>2706</v>
      </c>
      <c r="H723" s="159">
        <v>5.82</v>
      </c>
      <c r="I723" s="160"/>
      <c r="L723" s="156"/>
      <c r="M723" s="161"/>
      <c r="T723" s="162"/>
      <c r="AT723" s="157" t="s">
        <v>221</v>
      </c>
      <c r="AU723" s="157" t="s">
        <v>83</v>
      </c>
      <c r="AV723" s="13" t="s">
        <v>83</v>
      </c>
      <c r="AW723" s="13" t="s">
        <v>34</v>
      </c>
      <c r="AX723" s="13" t="s">
        <v>74</v>
      </c>
      <c r="AY723" s="157" t="s">
        <v>210</v>
      </c>
    </row>
    <row r="724" spans="2:51" s="14" customFormat="1" ht="11.25">
      <c r="B724" s="163"/>
      <c r="D724" s="150" t="s">
        <v>221</v>
      </c>
      <c r="E724" s="164" t="s">
        <v>19</v>
      </c>
      <c r="F724" s="165" t="s">
        <v>234</v>
      </c>
      <c r="H724" s="166">
        <v>11.46</v>
      </c>
      <c r="I724" s="167"/>
      <c r="L724" s="163"/>
      <c r="M724" s="168"/>
      <c r="T724" s="169"/>
      <c r="AT724" s="164" t="s">
        <v>221</v>
      </c>
      <c r="AU724" s="164" t="s">
        <v>83</v>
      </c>
      <c r="AV724" s="14" t="s">
        <v>91</v>
      </c>
      <c r="AW724" s="14" t="s">
        <v>34</v>
      </c>
      <c r="AX724" s="14" t="s">
        <v>74</v>
      </c>
      <c r="AY724" s="164" t="s">
        <v>210</v>
      </c>
    </row>
    <row r="725" spans="2:51" s="12" customFormat="1" ht="11.25">
      <c r="B725" s="149"/>
      <c r="D725" s="150" t="s">
        <v>221</v>
      </c>
      <c r="E725" s="151" t="s">
        <v>19</v>
      </c>
      <c r="F725" s="152" t="s">
        <v>672</v>
      </c>
      <c r="H725" s="151" t="s">
        <v>19</v>
      </c>
      <c r="I725" s="153"/>
      <c r="L725" s="149"/>
      <c r="M725" s="154"/>
      <c r="T725" s="155"/>
      <c r="AT725" s="151" t="s">
        <v>221</v>
      </c>
      <c r="AU725" s="151" t="s">
        <v>83</v>
      </c>
      <c r="AV725" s="12" t="s">
        <v>81</v>
      </c>
      <c r="AW725" s="12" t="s">
        <v>34</v>
      </c>
      <c r="AX725" s="12" t="s">
        <v>74</v>
      </c>
      <c r="AY725" s="151" t="s">
        <v>210</v>
      </c>
    </row>
    <row r="726" spans="2:51" s="14" customFormat="1" ht="11.25">
      <c r="B726" s="163"/>
      <c r="D726" s="150" t="s">
        <v>221</v>
      </c>
      <c r="E726" s="164" t="s">
        <v>19</v>
      </c>
      <c r="F726" s="165" t="s">
        <v>234</v>
      </c>
      <c r="H726" s="166">
        <v>0</v>
      </c>
      <c r="I726" s="167"/>
      <c r="L726" s="163"/>
      <c r="M726" s="168"/>
      <c r="T726" s="169"/>
      <c r="AT726" s="164" t="s">
        <v>221</v>
      </c>
      <c r="AU726" s="164" t="s">
        <v>83</v>
      </c>
      <c r="AV726" s="14" t="s">
        <v>91</v>
      </c>
      <c r="AW726" s="14" t="s">
        <v>34</v>
      </c>
      <c r="AX726" s="14" t="s">
        <v>74</v>
      </c>
      <c r="AY726" s="164" t="s">
        <v>210</v>
      </c>
    </row>
    <row r="727" spans="2:51" s="12" customFormat="1" ht="11.25">
      <c r="B727" s="149"/>
      <c r="D727" s="150" t="s">
        <v>221</v>
      </c>
      <c r="E727" s="151" t="s">
        <v>19</v>
      </c>
      <c r="F727" s="152" t="s">
        <v>677</v>
      </c>
      <c r="H727" s="151" t="s">
        <v>19</v>
      </c>
      <c r="I727" s="153"/>
      <c r="L727" s="149"/>
      <c r="M727" s="154"/>
      <c r="T727" s="155"/>
      <c r="AT727" s="151" t="s">
        <v>221</v>
      </c>
      <c r="AU727" s="151" t="s">
        <v>83</v>
      </c>
      <c r="AV727" s="12" t="s">
        <v>81</v>
      </c>
      <c r="AW727" s="12" t="s">
        <v>34</v>
      </c>
      <c r="AX727" s="12" t="s">
        <v>74</v>
      </c>
      <c r="AY727" s="151" t="s">
        <v>210</v>
      </c>
    </row>
    <row r="728" spans="2:51" s="14" customFormat="1" ht="11.25">
      <c r="B728" s="163"/>
      <c r="D728" s="150" t="s">
        <v>221</v>
      </c>
      <c r="E728" s="164" t="s">
        <v>19</v>
      </c>
      <c r="F728" s="165" t="s">
        <v>234</v>
      </c>
      <c r="H728" s="166">
        <v>0</v>
      </c>
      <c r="I728" s="167"/>
      <c r="L728" s="163"/>
      <c r="M728" s="168"/>
      <c r="T728" s="169"/>
      <c r="AT728" s="164" t="s">
        <v>221</v>
      </c>
      <c r="AU728" s="164" t="s">
        <v>83</v>
      </c>
      <c r="AV728" s="14" t="s">
        <v>91</v>
      </c>
      <c r="AW728" s="14" t="s">
        <v>34</v>
      </c>
      <c r="AX728" s="14" t="s">
        <v>74</v>
      </c>
      <c r="AY728" s="164" t="s">
        <v>210</v>
      </c>
    </row>
    <row r="729" spans="2:51" s="15" customFormat="1" ht="11.25">
      <c r="B729" s="170"/>
      <c r="D729" s="150" t="s">
        <v>221</v>
      </c>
      <c r="E729" s="171" t="s">
        <v>19</v>
      </c>
      <c r="F729" s="172" t="s">
        <v>236</v>
      </c>
      <c r="H729" s="173">
        <v>30.67</v>
      </c>
      <c r="I729" s="174"/>
      <c r="L729" s="170"/>
      <c r="M729" s="175"/>
      <c r="T729" s="176"/>
      <c r="AT729" s="171" t="s">
        <v>221</v>
      </c>
      <c r="AU729" s="171" t="s">
        <v>83</v>
      </c>
      <c r="AV729" s="15" t="s">
        <v>217</v>
      </c>
      <c r="AW729" s="15" t="s">
        <v>34</v>
      </c>
      <c r="AX729" s="15" t="s">
        <v>81</v>
      </c>
      <c r="AY729" s="171" t="s">
        <v>210</v>
      </c>
    </row>
    <row r="730" spans="2:65" s="1" customFormat="1" ht="16.5" customHeight="1">
      <c r="B730" s="33"/>
      <c r="C730" s="132" t="s">
        <v>718</v>
      </c>
      <c r="D730" s="132" t="s">
        <v>212</v>
      </c>
      <c r="E730" s="133" t="s">
        <v>2707</v>
      </c>
      <c r="F730" s="134" t="s">
        <v>2708</v>
      </c>
      <c r="G730" s="135" t="s">
        <v>295</v>
      </c>
      <c r="H730" s="136">
        <v>1</v>
      </c>
      <c r="I730" s="137"/>
      <c r="J730" s="138">
        <f>ROUND(I730*H730,2)</f>
        <v>0</v>
      </c>
      <c r="K730" s="134" t="s">
        <v>296</v>
      </c>
      <c r="L730" s="33"/>
      <c r="M730" s="139" t="s">
        <v>19</v>
      </c>
      <c r="N730" s="140" t="s">
        <v>45</v>
      </c>
      <c r="P730" s="141">
        <f>O730*H730</f>
        <v>0</v>
      </c>
      <c r="Q730" s="141">
        <v>0</v>
      </c>
      <c r="R730" s="141">
        <f>Q730*H730</f>
        <v>0</v>
      </c>
      <c r="S730" s="141">
        <v>0</v>
      </c>
      <c r="T730" s="142">
        <f>S730*H730</f>
        <v>0</v>
      </c>
      <c r="AR730" s="143" t="s">
        <v>217</v>
      </c>
      <c r="AT730" s="143" t="s">
        <v>212</v>
      </c>
      <c r="AU730" s="143" t="s">
        <v>83</v>
      </c>
      <c r="AY730" s="18" t="s">
        <v>210</v>
      </c>
      <c r="BE730" s="144">
        <f>IF(N730="základní",J730,0)</f>
        <v>0</v>
      </c>
      <c r="BF730" s="144">
        <f>IF(N730="snížená",J730,0)</f>
        <v>0</v>
      </c>
      <c r="BG730" s="144">
        <f>IF(N730="zákl. přenesená",J730,0)</f>
        <v>0</v>
      </c>
      <c r="BH730" s="144">
        <f>IF(N730="sníž. přenesená",J730,0)</f>
        <v>0</v>
      </c>
      <c r="BI730" s="144">
        <f>IF(N730="nulová",J730,0)</f>
        <v>0</v>
      </c>
      <c r="BJ730" s="18" t="s">
        <v>81</v>
      </c>
      <c r="BK730" s="144">
        <f>ROUND(I730*H730,2)</f>
        <v>0</v>
      </c>
      <c r="BL730" s="18" t="s">
        <v>217</v>
      </c>
      <c r="BM730" s="143" t="s">
        <v>2709</v>
      </c>
    </row>
    <row r="731" spans="2:65" s="1" customFormat="1" ht="16.5" customHeight="1">
      <c r="B731" s="33"/>
      <c r="C731" s="132" t="s">
        <v>820</v>
      </c>
      <c r="D731" s="132" t="s">
        <v>212</v>
      </c>
      <c r="E731" s="133" t="s">
        <v>2710</v>
      </c>
      <c r="F731" s="134" t="s">
        <v>2711</v>
      </c>
      <c r="G731" s="135" t="s">
        <v>295</v>
      </c>
      <c r="H731" s="136">
        <v>1</v>
      </c>
      <c r="I731" s="137"/>
      <c r="J731" s="138">
        <f>ROUND(I731*H731,2)</f>
        <v>0</v>
      </c>
      <c r="K731" s="134" t="s">
        <v>296</v>
      </c>
      <c r="L731" s="33"/>
      <c r="M731" s="139" t="s">
        <v>19</v>
      </c>
      <c r="N731" s="140" t="s">
        <v>45</v>
      </c>
      <c r="P731" s="141">
        <f>O731*H731</f>
        <v>0</v>
      </c>
      <c r="Q731" s="141">
        <v>0</v>
      </c>
      <c r="R731" s="141">
        <f>Q731*H731</f>
        <v>0</v>
      </c>
      <c r="S731" s="141">
        <v>0</v>
      </c>
      <c r="T731" s="142">
        <f>S731*H731</f>
        <v>0</v>
      </c>
      <c r="AR731" s="143" t="s">
        <v>217</v>
      </c>
      <c r="AT731" s="143" t="s">
        <v>212</v>
      </c>
      <c r="AU731" s="143" t="s">
        <v>83</v>
      </c>
      <c r="AY731" s="18" t="s">
        <v>210</v>
      </c>
      <c r="BE731" s="144">
        <f>IF(N731="základní",J731,0)</f>
        <v>0</v>
      </c>
      <c r="BF731" s="144">
        <f>IF(N731="snížená",J731,0)</f>
        <v>0</v>
      </c>
      <c r="BG731" s="144">
        <f>IF(N731="zákl. přenesená",J731,0)</f>
        <v>0</v>
      </c>
      <c r="BH731" s="144">
        <f>IF(N731="sníž. přenesená",J731,0)</f>
        <v>0</v>
      </c>
      <c r="BI731" s="144">
        <f>IF(N731="nulová",J731,0)</f>
        <v>0</v>
      </c>
      <c r="BJ731" s="18" t="s">
        <v>81</v>
      </c>
      <c r="BK731" s="144">
        <f>ROUND(I731*H731,2)</f>
        <v>0</v>
      </c>
      <c r="BL731" s="18" t="s">
        <v>217</v>
      </c>
      <c r="BM731" s="143" t="s">
        <v>2712</v>
      </c>
    </row>
    <row r="732" spans="2:65" s="1" customFormat="1" ht="16.5" customHeight="1">
      <c r="B732" s="33"/>
      <c r="C732" s="132" t="s">
        <v>847</v>
      </c>
      <c r="D732" s="132" t="s">
        <v>212</v>
      </c>
      <c r="E732" s="133" t="s">
        <v>2713</v>
      </c>
      <c r="F732" s="134" t="s">
        <v>2714</v>
      </c>
      <c r="G732" s="135" t="s">
        <v>295</v>
      </c>
      <c r="H732" s="136">
        <v>1</v>
      </c>
      <c r="I732" s="137"/>
      <c r="J732" s="138">
        <f>ROUND(I732*H732,2)</f>
        <v>0</v>
      </c>
      <c r="K732" s="134" t="s">
        <v>296</v>
      </c>
      <c r="L732" s="33"/>
      <c r="M732" s="139" t="s">
        <v>19</v>
      </c>
      <c r="N732" s="140" t="s">
        <v>45</v>
      </c>
      <c r="P732" s="141">
        <f>O732*H732</f>
        <v>0</v>
      </c>
      <c r="Q732" s="141">
        <v>0</v>
      </c>
      <c r="R732" s="141">
        <f>Q732*H732</f>
        <v>0</v>
      </c>
      <c r="S732" s="141">
        <v>0</v>
      </c>
      <c r="T732" s="142">
        <f>S732*H732</f>
        <v>0</v>
      </c>
      <c r="AR732" s="143" t="s">
        <v>217</v>
      </c>
      <c r="AT732" s="143" t="s">
        <v>212</v>
      </c>
      <c r="AU732" s="143" t="s">
        <v>83</v>
      </c>
      <c r="AY732" s="18" t="s">
        <v>210</v>
      </c>
      <c r="BE732" s="144">
        <f>IF(N732="základní",J732,0)</f>
        <v>0</v>
      </c>
      <c r="BF732" s="144">
        <f>IF(N732="snížená",J732,0)</f>
        <v>0</v>
      </c>
      <c r="BG732" s="144">
        <f>IF(N732="zákl. přenesená",J732,0)</f>
        <v>0</v>
      </c>
      <c r="BH732" s="144">
        <f>IF(N732="sníž. přenesená",J732,0)</f>
        <v>0</v>
      </c>
      <c r="BI732" s="144">
        <f>IF(N732="nulová",J732,0)</f>
        <v>0</v>
      </c>
      <c r="BJ732" s="18" t="s">
        <v>81</v>
      </c>
      <c r="BK732" s="144">
        <f>ROUND(I732*H732,2)</f>
        <v>0</v>
      </c>
      <c r="BL732" s="18" t="s">
        <v>217</v>
      </c>
      <c r="BM732" s="143" t="s">
        <v>2715</v>
      </c>
    </row>
    <row r="733" spans="2:65" s="1" customFormat="1" ht="16.5" customHeight="1">
      <c r="B733" s="33"/>
      <c r="C733" s="132" t="s">
        <v>855</v>
      </c>
      <c r="D733" s="132" t="s">
        <v>212</v>
      </c>
      <c r="E733" s="133" t="s">
        <v>2716</v>
      </c>
      <c r="F733" s="134" t="s">
        <v>2717</v>
      </c>
      <c r="G733" s="135" t="s">
        <v>295</v>
      </c>
      <c r="H733" s="136">
        <v>1</v>
      </c>
      <c r="I733" s="137"/>
      <c r="J733" s="138">
        <f>ROUND(I733*H733,2)</f>
        <v>0</v>
      </c>
      <c r="K733" s="134" t="s">
        <v>296</v>
      </c>
      <c r="L733" s="33"/>
      <c r="M733" s="139" t="s">
        <v>19</v>
      </c>
      <c r="N733" s="140" t="s">
        <v>45</v>
      </c>
      <c r="P733" s="141">
        <f>O733*H733</f>
        <v>0</v>
      </c>
      <c r="Q733" s="141">
        <v>0</v>
      </c>
      <c r="R733" s="141">
        <f>Q733*H733</f>
        <v>0</v>
      </c>
      <c r="S733" s="141">
        <v>0</v>
      </c>
      <c r="T733" s="142">
        <f>S733*H733</f>
        <v>0</v>
      </c>
      <c r="AR733" s="143" t="s">
        <v>217</v>
      </c>
      <c r="AT733" s="143" t="s">
        <v>212</v>
      </c>
      <c r="AU733" s="143" t="s">
        <v>83</v>
      </c>
      <c r="AY733" s="18" t="s">
        <v>210</v>
      </c>
      <c r="BE733" s="144">
        <f>IF(N733="základní",J733,0)</f>
        <v>0</v>
      </c>
      <c r="BF733" s="144">
        <f>IF(N733="snížená",J733,0)</f>
        <v>0</v>
      </c>
      <c r="BG733" s="144">
        <f>IF(N733="zákl. přenesená",J733,0)</f>
        <v>0</v>
      </c>
      <c r="BH733" s="144">
        <f>IF(N733="sníž. přenesená",J733,0)</f>
        <v>0</v>
      </c>
      <c r="BI733" s="144">
        <f>IF(N733="nulová",J733,0)</f>
        <v>0</v>
      </c>
      <c r="BJ733" s="18" t="s">
        <v>81</v>
      </c>
      <c r="BK733" s="144">
        <f>ROUND(I733*H733,2)</f>
        <v>0</v>
      </c>
      <c r="BL733" s="18" t="s">
        <v>217</v>
      </c>
      <c r="BM733" s="143" t="s">
        <v>2718</v>
      </c>
    </row>
    <row r="734" spans="2:63" s="11" customFormat="1" ht="22.9" customHeight="1">
      <c r="B734" s="120"/>
      <c r="D734" s="121" t="s">
        <v>73</v>
      </c>
      <c r="E734" s="130" t="s">
        <v>877</v>
      </c>
      <c r="F734" s="130" t="s">
        <v>878</v>
      </c>
      <c r="I734" s="123"/>
      <c r="J734" s="131">
        <f>BK734</f>
        <v>0</v>
      </c>
      <c r="L734" s="120"/>
      <c r="M734" s="125"/>
      <c r="P734" s="126">
        <f>SUM(P735:P753)</f>
        <v>0</v>
      </c>
      <c r="R734" s="126">
        <f>SUM(R735:R753)</f>
        <v>0</v>
      </c>
      <c r="T734" s="127">
        <f>SUM(T735:T753)</f>
        <v>17.5005</v>
      </c>
      <c r="AR734" s="121" t="s">
        <v>81</v>
      </c>
      <c r="AT734" s="128" t="s">
        <v>73</v>
      </c>
      <c r="AU734" s="128" t="s">
        <v>81</v>
      </c>
      <c r="AY734" s="121" t="s">
        <v>210</v>
      </c>
      <c r="BK734" s="129">
        <f>SUM(BK735:BK753)</f>
        <v>0</v>
      </c>
    </row>
    <row r="735" spans="2:65" s="1" customFormat="1" ht="16.5" customHeight="1">
      <c r="B735" s="33"/>
      <c r="C735" s="132" t="s">
        <v>1485</v>
      </c>
      <c r="D735" s="132" t="s">
        <v>212</v>
      </c>
      <c r="E735" s="133" t="s">
        <v>880</v>
      </c>
      <c r="F735" s="134" t="s">
        <v>881</v>
      </c>
      <c r="G735" s="135" t="s">
        <v>356</v>
      </c>
      <c r="H735" s="136">
        <v>18.772</v>
      </c>
      <c r="I735" s="137"/>
      <c r="J735" s="138">
        <f>ROUND(I735*H735,2)</f>
        <v>0</v>
      </c>
      <c r="K735" s="134" t="s">
        <v>216</v>
      </c>
      <c r="L735" s="33"/>
      <c r="M735" s="139" t="s">
        <v>19</v>
      </c>
      <c r="N735" s="140" t="s">
        <v>45</v>
      </c>
      <c r="P735" s="141">
        <f>O735*H735</f>
        <v>0</v>
      </c>
      <c r="Q735" s="141">
        <v>0</v>
      </c>
      <c r="R735" s="141">
        <f>Q735*H735</f>
        <v>0</v>
      </c>
      <c r="S735" s="141">
        <v>0</v>
      </c>
      <c r="T735" s="142">
        <f>S735*H735</f>
        <v>0</v>
      </c>
      <c r="AR735" s="143" t="s">
        <v>217</v>
      </c>
      <c r="AT735" s="143" t="s">
        <v>212</v>
      </c>
      <c r="AU735" s="143" t="s">
        <v>83</v>
      </c>
      <c r="AY735" s="18" t="s">
        <v>210</v>
      </c>
      <c r="BE735" s="144">
        <f>IF(N735="základní",J735,0)</f>
        <v>0</v>
      </c>
      <c r="BF735" s="144">
        <f>IF(N735="snížená",J735,0)</f>
        <v>0</v>
      </c>
      <c r="BG735" s="144">
        <f>IF(N735="zákl. přenesená",J735,0)</f>
        <v>0</v>
      </c>
      <c r="BH735" s="144">
        <f>IF(N735="sníž. přenesená",J735,0)</f>
        <v>0</v>
      </c>
      <c r="BI735" s="144">
        <f>IF(N735="nulová",J735,0)</f>
        <v>0</v>
      </c>
      <c r="BJ735" s="18" t="s">
        <v>81</v>
      </c>
      <c r="BK735" s="144">
        <f>ROUND(I735*H735,2)</f>
        <v>0</v>
      </c>
      <c r="BL735" s="18" t="s">
        <v>217</v>
      </c>
      <c r="BM735" s="143" t="s">
        <v>2719</v>
      </c>
    </row>
    <row r="736" spans="2:47" s="1" customFormat="1" ht="11.25">
      <c r="B736" s="33"/>
      <c r="D736" s="145" t="s">
        <v>219</v>
      </c>
      <c r="F736" s="146" t="s">
        <v>883</v>
      </c>
      <c r="I736" s="147"/>
      <c r="L736" s="33"/>
      <c r="M736" s="148"/>
      <c r="T736" s="54"/>
      <c r="AT736" s="18" t="s">
        <v>219</v>
      </c>
      <c r="AU736" s="18" t="s">
        <v>83</v>
      </c>
    </row>
    <row r="737" spans="2:65" s="1" customFormat="1" ht="24.2" customHeight="1">
      <c r="B737" s="33"/>
      <c r="C737" s="132" t="s">
        <v>865</v>
      </c>
      <c r="D737" s="132" t="s">
        <v>212</v>
      </c>
      <c r="E737" s="133" t="s">
        <v>885</v>
      </c>
      <c r="F737" s="134" t="s">
        <v>886</v>
      </c>
      <c r="G737" s="135" t="s">
        <v>215</v>
      </c>
      <c r="H737" s="136">
        <v>11.667</v>
      </c>
      <c r="I737" s="137"/>
      <c r="J737" s="138">
        <f>ROUND(I737*H737,2)</f>
        <v>0</v>
      </c>
      <c r="K737" s="134" t="s">
        <v>216</v>
      </c>
      <c r="L737" s="33"/>
      <c r="M737" s="139" t="s">
        <v>19</v>
      </c>
      <c r="N737" s="140" t="s">
        <v>45</v>
      </c>
      <c r="P737" s="141">
        <f>O737*H737</f>
        <v>0</v>
      </c>
      <c r="Q737" s="141">
        <v>0</v>
      </c>
      <c r="R737" s="141">
        <f>Q737*H737</f>
        <v>0</v>
      </c>
      <c r="S737" s="141">
        <v>1.5</v>
      </c>
      <c r="T737" s="142">
        <f>S737*H737</f>
        <v>17.5005</v>
      </c>
      <c r="AR737" s="143" t="s">
        <v>217</v>
      </c>
      <c r="AT737" s="143" t="s">
        <v>212</v>
      </c>
      <c r="AU737" s="143" t="s">
        <v>83</v>
      </c>
      <c r="AY737" s="18" t="s">
        <v>210</v>
      </c>
      <c r="BE737" s="144">
        <f>IF(N737="základní",J737,0)</f>
        <v>0</v>
      </c>
      <c r="BF737" s="144">
        <f>IF(N737="snížená",J737,0)</f>
        <v>0</v>
      </c>
      <c r="BG737" s="144">
        <f>IF(N737="zákl. přenesená",J737,0)</f>
        <v>0</v>
      </c>
      <c r="BH737" s="144">
        <f>IF(N737="sníž. přenesená",J737,0)</f>
        <v>0</v>
      </c>
      <c r="BI737" s="144">
        <f>IF(N737="nulová",J737,0)</f>
        <v>0</v>
      </c>
      <c r="BJ737" s="18" t="s">
        <v>81</v>
      </c>
      <c r="BK737" s="144">
        <f>ROUND(I737*H737,2)</f>
        <v>0</v>
      </c>
      <c r="BL737" s="18" t="s">
        <v>217</v>
      </c>
      <c r="BM737" s="143" t="s">
        <v>887</v>
      </c>
    </row>
    <row r="738" spans="2:47" s="1" customFormat="1" ht="11.25">
      <c r="B738" s="33"/>
      <c r="D738" s="145" t="s">
        <v>219</v>
      </c>
      <c r="F738" s="146" t="s">
        <v>888</v>
      </c>
      <c r="I738" s="147"/>
      <c r="L738" s="33"/>
      <c r="M738" s="148"/>
      <c r="T738" s="54"/>
      <c r="AT738" s="18" t="s">
        <v>219</v>
      </c>
      <c r="AU738" s="18" t="s">
        <v>83</v>
      </c>
    </row>
    <row r="739" spans="2:51" s="12" customFormat="1" ht="11.25">
      <c r="B739" s="149"/>
      <c r="D739" s="150" t="s">
        <v>221</v>
      </c>
      <c r="E739" s="151" t="s">
        <v>19</v>
      </c>
      <c r="F739" s="152" t="s">
        <v>889</v>
      </c>
      <c r="H739" s="151" t="s">
        <v>19</v>
      </c>
      <c r="I739" s="153"/>
      <c r="L739" s="149"/>
      <c r="M739" s="154"/>
      <c r="T739" s="155"/>
      <c r="AT739" s="151" t="s">
        <v>221</v>
      </c>
      <c r="AU739" s="151" t="s">
        <v>83</v>
      </c>
      <c r="AV739" s="12" t="s">
        <v>81</v>
      </c>
      <c r="AW739" s="12" t="s">
        <v>34</v>
      </c>
      <c r="AX739" s="12" t="s">
        <v>74</v>
      </c>
      <c r="AY739" s="151" t="s">
        <v>210</v>
      </c>
    </row>
    <row r="740" spans="2:51" s="13" customFormat="1" ht="11.25">
      <c r="B740" s="156"/>
      <c r="D740" s="150" t="s">
        <v>221</v>
      </c>
      <c r="E740" s="157" t="s">
        <v>19</v>
      </c>
      <c r="F740" s="158" t="s">
        <v>890</v>
      </c>
      <c r="H740" s="159">
        <v>11.667</v>
      </c>
      <c r="I740" s="160"/>
      <c r="L740" s="156"/>
      <c r="M740" s="161"/>
      <c r="T740" s="162"/>
      <c r="AT740" s="157" t="s">
        <v>221</v>
      </c>
      <c r="AU740" s="157" t="s">
        <v>83</v>
      </c>
      <c r="AV740" s="13" t="s">
        <v>83</v>
      </c>
      <c r="AW740" s="13" t="s">
        <v>34</v>
      </c>
      <c r="AX740" s="13" t="s">
        <v>81</v>
      </c>
      <c r="AY740" s="157" t="s">
        <v>210</v>
      </c>
    </row>
    <row r="741" spans="2:65" s="1" customFormat="1" ht="24.2" customHeight="1">
      <c r="B741" s="33"/>
      <c r="C741" s="132" t="s">
        <v>872</v>
      </c>
      <c r="D741" s="132" t="s">
        <v>212</v>
      </c>
      <c r="E741" s="133" t="s">
        <v>892</v>
      </c>
      <c r="F741" s="134" t="s">
        <v>893</v>
      </c>
      <c r="G741" s="135" t="s">
        <v>356</v>
      </c>
      <c r="H741" s="136">
        <v>25.254</v>
      </c>
      <c r="I741" s="137"/>
      <c r="J741" s="138">
        <f>ROUND(I741*H741,2)</f>
        <v>0</v>
      </c>
      <c r="K741" s="134" t="s">
        <v>216</v>
      </c>
      <c r="L741" s="33"/>
      <c r="M741" s="139" t="s">
        <v>19</v>
      </c>
      <c r="N741" s="140" t="s">
        <v>45</v>
      </c>
      <c r="P741" s="141">
        <f>O741*H741</f>
        <v>0</v>
      </c>
      <c r="Q741" s="141">
        <v>0</v>
      </c>
      <c r="R741" s="141">
        <f>Q741*H741</f>
        <v>0</v>
      </c>
      <c r="S741" s="141">
        <v>0</v>
      </c>
      <c r="T741" s="142">
        <f>S741*H741</f>
        <v>0</v>
      </c>
      <c r="AR741" s="143" t="s">
        <v>217</v>
      </c>
      <c r="AT741" s="143" t="s">
        <v>212</v>
      </c>
      <c r="AU741" s="143" t="s">
        <v>83</v>
      </c>
      <c r="AY741" s="18" t="s">
        <v>210</v>
      </c>
      <c r="BE741" s="144">
        <f>IF(N741="základní",J741,0)</f>
        <v>0</v>
      </c>
      <c r="BF741" s="144">
        <f>IF(N741="snížená",J741,0)</f>
        <v>0</v>
      </c>
      <c r="BG741" s="144">
        <f>IF(N741="zákl. přenesená",J741,0)</f>
        <v>0</v>
      </c>
      <c r="BH741" s="144">
        <f>IF(N741="sníž. přenesená",J741,0)</f>
        <v>0</v>
      </c>
      <c r="BI741" s="144">
        <f>IF(N741="nulová",J741,0)</f>
        <v>0</v>
      </c>
      <c r="BJ741" s="18" t="s">
        <v>81</v>
      </c>
      <c r="BK741" s="144">
        <f>ROUND(I741*H741,2)</f>
        <v>0</v>
      </c>
      <c r="BL741" s="18" t="s">
        <v>217</v>
      </c>
      <c r="BM741" s="143" t="s">
        <v>894</v>
      </c>
    </row>
    <row r="742" spans="2:47" s="1" customFormat="1" ht="11.25">
      <c r="B742" s="33"/>
      <c r="D742" s="145" t="s">
        <v>219</v>
      </c>
      <c r="F742" s="146" t="s">
        <v>895</v>
      </c>
      <c r="I742" s="147"/>
      <c r="L742" s="33"/>
      <c r="M742" s="148"/>
      <c r="T742" s="54"/>
      <c r="AT742" s="18" t="s">
        <v>219</v>
      </c>
      <c r="AU742" s="18" t="s">
        <v>83</v>
      </c>
    </row>
    <row r="743" spans="2:51" s="13" customFormat="1" ht="11.25">
      <c r="B743" s="156"/>
      <c r="D743" s="150" t="s">
        <v>221</v>
      </c>
      <c r="E743" s="157" t="s">
        <v>19</v>
      </c>
      <c r="F743" s="158" t="s">
        <v>2720</v>
      </c>
      <c r="H743" s="159">
        <v>18.772</v>
      </c>
      <c r="I743" s="160"/>
      <c r="L743" s="156"/>
      <c r="M743" s="161"/>
      <c r="T743" s="162"/>
      <c r="AT743" s="157" t="s">
        <v>221</v>
      </c>
      <c r="AU743" s="157" t="s">
        <v>83</v>
      </c>
      <c r="AV743" s="13" t="s">
        <v>83</v>
      </c>
      <c r="AW743" s="13" t="s">
        <v>34</v>
      </c>
      <c r="AX743" s="13" t="s">
        <v>74</v>
      </c>
      <c r="AY743" s="157" t="s">
        <v>210</v>
      </c>
    </row>
    <row r="744" spans="2:51" s="13" customFormat="1" ht="11.25">
      <c r="B744" s="156"/>
      <c r="D744" s="150" t="s">
        <v>221</v>
      </c>
      <c r="E744" s="157" t="s">
        <v>19</v>
      </c>
      <c r="F744" s="158" t="s">
        <v>897</v>
      </c>
      <c r="H744" s="159">
        <v>6.482</v>
      </c>
      <c r="I744" s="160"/>
      <c r="L744" s="156"/>
      <c r="M744" s="161"/>
      <c r="T744" s="162"/>
      <c r="AT744" s="157" t="s">
        <v>221</v>
      </c>
      <c r="AU744" s="157" t="s">
        <v>83</v>
      </c>
      <c r="AV744" s="13" t="s">
        <v>83</v>
      </c>
      <c r="AW744" s="13" t="s">
        <v>34</v>
      </c>
      <c r="AX744" s="13" t="s">
        <v>74</v>
      </c>
      <c r="AY744" s="157" t="s">
        <v>210</v>
      </c>
    </row>
    <row r="745" spans="2:51" s="15" customFormat="1" ht="11.25">
      <c r="B745" s="170"/>
      <c r="D745" s="150" t="s">
        <v>221</v>
      </c>
      <c r="E745" s="171" t="s">
        <v>19</v>
      </c>
      <c r="F745" s="172" t="s">
        <v>236</v>
      </c>
      <c r="H745" s="173">
        <v>25.253999999999998</v>
      </c>
      <c r="I745" s="174"/>
      <c r="L745" s="170"/>
      <c r="M745" s="175"/>
      <c r="T745" s="176"/>
      <c r="AT745" s="171" t="s">
        <v>221</v>
      </c>
      <c r="AU745" s="171" t="s">
        <v>83</v>
      </c>
      <c r="AV745" s="15" t="s">
        <v>217</v>
      </c>
      <c r="AW745" s="15" t="s">
        <v>34</v>
      </c>
      <c r="AX745" s="15" t="s">
        <v>81</v>
      </c>
      <c r="AY745" s="171" t="s">
        <v>210</v>
      </c>
    </row>
    <row r="746" spans="2:65" s="1" customFormat="1" ht="21.75" customHeight="1">
      <c r="B746" s="33"/>
      <c r="C746" s="132" t="s">
        <v>879</v>
      </c>
      <c r="D746" s="132" t="s">
        <v>212</v>
      </c>
      <c r="E746" s="133" t="s">
        <v>899</v>
      </c>
      <c r="F746" s="134" t="s">
        <v>900</v>
      </c>
      <c r="G746" s="135" t="s">
        <v>356</v>
      </c>
      <c r="H746" s="136">
        <v>25.254</v>
      </c>
      <c r="I746" s="137"/>
      <c r="J746" s="138">
        <f>ROUND(I746*H746,2)</f>
        <v>0</v>
      </c>
      <c r="K746" s="134" t="s">
        <v>216</v>
      </c>
      <c r="L746" s="33"/>
      <c r="M746" s="139" t="s">
        <v>19</v>
      </c>
      <c r="N746" s="140" t="s">
        <v>45</v>
      </c>
      <c r="P746" s="141">
        <f>O746*H746</f>
        <v>0</v>
      </c>
      <c r="Q746" s="141">
        <v>0</v>
      </c>
      <c r="R746" s="141">
        <f>Q746*H746</f>
        <v>0</v>
      </c>
      <c r="S746" s="141">
        <v>0</v>
      </c>
      <c r="T746" s="142">
        <f>S746*H746</f>
        <v>0</v>
      </c>
      <c r="AR746" s="143" t="s">
        <v>217</v>
      </c>
      <c r="AT746" s="143" t="s">
        <v>212</v>
      </c>
      <c r="AU746" s="143" t="s">
        <v>83</v>
      </c>
      <c r="AY746" s="18" t="s">
        <v>210</v>
      </c>
      <c r="BE746" s="144">
        <f>IF(N746="základní",J746,0)</f>
        <v>0</v>
      </c>
      <c r="BF746" s="144">
        <f>IF(N746="snížená",J746,0)</f>
        <v>0</v>
      </c>
      <c r="BG746" s="144">
        <f>IF(N746="zákl. přenesená",J746,0)</f>
        <v>0</v>
      </c>
      <c r="BH746" s="144">
        <f>IF(N746="sníž. přenesená",J746,0)</f>
        <v>0</v>
      </c>
      <c r="BI746" s="144">
        <f>IF(N746="nulová",J746,0)</f>
        <v>0</v>
      </c>
      <c r="BJ746" s="18" t="s">
        <v>81</v>
      </c>
      <c r="BK746" s="144">
        <f>ROUND(I746*H746,2)</f>
        <v>0</v>
      </c>
      <c r="BL746" s="18" t="s">
        <v>217</v>
      </c>
      <c r="BM746" s="143" t="s">
        <v>901</v>
      </c>
    </row>
    <row r="747" spans="2:47" s="1" customFormat="1" ht="11.25">
      <c r="B747" s="33"/>
      <c r="D747" s="145" t="s">
        <v>219</v>
      </c>
      <c r="F747" s="146" t="s">
        <v>902</v>
      </c>
      <c r="I747" s="147"/>
      <c r="L747" s="33"/>
      <c r="M747" s="148"/>
      <c r="T747" s="54"/>
      <c r="AT747" s="18" t="s">
        <v>219</v>
      </c>
      <c r="AU747" s="18" t="s">
        <v>83</v>
      </c>
    </row>
    <row r="748" spans="2:65" s="1" customFormat="1" ht="24.2" customHeight="1">
      <c r="B748" s="33"/>
      <c r="C748" s="132" t="s">
        <v>884</v>
      </c>
      <c r="D748" s="132" t="s">
        <v>212</v>
      </c>
      <c r="E748" s="133" t="s">
        <v>904</v>
      </c>
      <c r="F748" s="134" t="s">
        <v>905</v>
      </c>
      <c r="G748" s="135" t="s">
        <v>356</v>
      </c>
      <c r="H748" s="136">
        <v>252.54</v>
      </c>
      <c r="I748" s="137"/>
      <c r="J748" s="138">
        <f>ROUND(I748*H748,2)</f>
        <v>0</v>
      </c>
      <c r="K748" s="134" t="s">
        <v>216</v>
      </c>
      <c r="L748" s="33"/>
      <c r="M748" s="139" t="s">
        <v>19</v>
      </c>
      <c r="N748" s="140" t="s">
        <v>45</v>
      </c>
      <c r="P748" s="141">
        <f>O748*H748</f>
        <v>0</v>
      </c>
      <c r="Q748" s="141">
        <v>0</v>
      </c>
      <c r="R748" s="141">
        <f>Q748*H748</f>
        <v>0</v>
      </c>
      <c r="S748" s="141">
        <v>0</v>
      </c>
      <c r="T748" s="142">
        <f>S748*H748</f>
        <v>0</v>
      </c>
      <c r="AR748" s="143" t="s">
        <v>217</v>
      </c>
      <c r="AT748" s="143" t="s">
        <v>212</v>
      </c>
      <c r="AU748" s="143" t="s">
        <v>83</v>
      </c>
      <c r="AY748" s="18" t="s">
        <v>210</v>
      </c>
      <c r="BE748" s="144">
        <f>IF(N748="základní",J748,0)</f>
        <v>0</v>
      </c>
      <c r="BF748" s="144">
        <f>IF(N748="snížená",J748,0)</f>
        <v>0</v>
      </c>
      <c r="BG748" s="144">
        <f>IF(N748="zákl. přenesená",J748,0)</f>
        <v>0</v>
      </c>
      <c r="BH748" s="144">
        <f>IF(N748="sníž. přenesená",J748,0)</f>
        <v>0</v>
      </c>
      <c r="BI748" s="144">
        <f>IF(N748="nulová",J748,0)</f>
        <v>0</v>
      </c>
      <c r="BJ748" s="18" t="s">
        <v>81</v>
      </c>
      <c r="BK748" s="144">
        <f>ROUND(I748*H748,2)</f>
        <v>0</v>
      </c>
      <c r="BL748" s="18" t="s">
        <v>217</v>
      </c>
      <c r="BM748" s="143" t="s">
        <v>906</v>
      </c>
    </row>
    <row r="749" spans="2:47" s="1" customFormat="1" ht="11.25">
      <c r="B749" s="33"/>
      <c r="D749" s="145" t="s">
        <v>219</v>
      </c>
      <c r="F749" s="146" t="s">
        <v>907</v>
      </c>
      <c r="I749" s="147"/>
      <c r="L749" s="33"/>
      <c r="M749" s="148"/>
      <c r="T749" s="54"/>
      <c r="AT749" s="18" t="s">
        <v>219</v>
      </c>
      <c r="AU749" s="18" t="s">
        <v>83</v>
      </c>
    </row>
    <row r="750" spans="2:51" s="12" customFormat="1" ht="11.25">
      <c r="B750" s="149"/>
      <c r="D750" s="150" t="s">
        <v>221</v>
      </c>
      <c r="E750" s="151" t="s">
        <v>19</v>
      </c>
      <c r="F750" s="152" t="s">
        <v>908</v>
      </c>
      <c r="H750" s="151" t="s">
        <v>19</v>
      </c>
      <c r="I750" s="153"/>
      <c r="L750" s="149"/>
      <c r="M750" s="154"/>
      <c r="T750" s="155"/>
      <c r="AT750" s="151" t="s">
        <v>221</v>
      </c>
      <c r="AU750" s="151" t="s">
        <v>83</v>
      </c>
      <c r="AV750" s="12" t="s">
        <v>81</v>
      </c>
      <c r="AW750" s="12" t="s">
        <v>34</v>
      </c>
      <c r="AX750" s="12" t="s">
        <v>74</v>
      </c>
      <c r="AY750" s="151" t="s">
        <v>210</v>
      </c>
    </row>
    <row r="751" spans="2:51" s="13" customFormat="1" ht="11.25">
      <c r="B751" s="156"/>
      <c r="D751" s="150" t="s">
        <v>221</v>
      </c>
      <c r="E751" s="157" t="s">
        <v>19</v>
      </c>
      <c r="F751" s="158" t="s">
        <v>2721</v>
      </c>
      <c r="H751" s="159">
        <v>252.54</v>
      </c>
      <c r="I751" s="160"/>
      <c r="L751" s="156"/>
      <c r="M751" s="161"/>
      <c r="T751" s="162"/>
      <c r="AT751" s="157" t="s">
        <v>221</v>
      </c>
      <c r="AU751" s="157" t="s">
        <v>83</v>
      </c>
      <c r="AV751" s="13" t="s">
        <v>83</v>
      </c>
      <c r="AW751" s="13" t="s">
        <v>34</v>
      </c>
      <c r="AX751" s="13" t="s">
        <v>81</v>
      </c>
      <c r="AY751" s="157" t="s">
        <v>210</v>
      </c>
    </row>
    <row r="752" spans="2:65" s="1" customFormat="1" ht="24.2" customHeight="1">
      <c r="B752" s="33"/>
      <c r="C752" s="132" t="s">
        <v>891</v>
      </c>
      <c r="D752" s="132" t="s">
        <v>212</v>
      </c>
      <c r="E752" s="133" t="s">
        <v>911</v>
      </c>
      <c r="F752" s="134" t="s">
        <v>912</v>
      </c>
      <c r="G752" s="135" t="s">
        <v>356</v>
      </c>
      <c r="H752" s="136">
        <v>25.254</v>
      </c>
      <c r="I752" s="137"/>
      <c r="J752" s="138">
        <f>ROUND(I752*H752,2)</f>
        <v>0</v>
      </c>
      <c r="K752" s="134" t="s">
        <v>216</v>
      </c>
      <c r="L752" s="33"/>
      <c r="M752" s="139" t="s">
        <v>19</v>
      </c>
      <c r="N752" s="140" t="s">
        <v>45</v>
      </c>
      <c r="P752" s="141">
        <f>O752*H752</f>
        <v>0</v>
      </c>
      <c r="Q752" s="141">
        <v>0</v>
      </c>
      <c r="R752" s="141">
        <f>Q752*H752</f>
        <v>0</v>
      </c>
      <c r="S752" s="141">
        <v>0</v>
      </c>
      <c r="T752" s="142">
        <f>S752*H752</f>
        <v>0</v>
      </c>
      <c r="AR752" s="143" t="s">
        <v>217</v>
      </c>
      <c r="AT752" s="143" t="s">
        <v>212</v>
      </c>
      <c r="AU752" s="143" t="s">
        <v>83</v>
      </c>
      <c r="AY752" s="18" t="s">
        <v>210</v>
      </c>
      <c r="BE752" s="144">
        <f>IF(N752="základní",J752,0)</f>
        <v>0</v>
      </c>
      <c r="BF752" s="144">
        <f>IF(N752="snížená",J752,0)</f>
        <v>0</v>
      </c>
      <c r="BG752" s="144">
        <f>IF(N752="zákl. přenesená",J752,0)</f>
        <v>0</v>
      </c>
      <c r="BH752" s="144">
        <f>IF(N752="sníž. přenesená",J752,0)</f>
        <v>0</v>
      </c>
      <c r="BI752" s="144">
        <f>IF(N752="nulová",J752,0)</f>
        <v>0</v>
      </c>
      <c r="BJ752" s="18" t="s">
        <v>81</v>
      </c>
      <c r="BK752" s="144">
        <f>ROUND(I752*H752,2)</f>
        <v>0</v>
      </c>
      <c r="BL752" s="18" t="s">
        <v>217</v>
      </c>
      <c r="BM752" s="143" t="s">
        <v>913</v>
      </c>
    </row>
    <row r="753" spans="2:47" s="1" customFormat="1" ht="11.25">
      <c r="B753" s="33"/>
      <c r="D753" s="145" t="s">
        <v>219</v>
      </c>
      <c r="F753" s="146" t="s">
        <v>914</v>
      </c>
      <c r="I753" s="147"/>
      <c r="L753" s="33"/>
      <c r="M753" s="148"/>
      <c r="T753" s="54"/>
      <c r="AT753" s="18" t="s">
        <v>219</v>
      </c>
      <c r="AU753" s="18" t="s">
        <v>83</v>
      </c>
    </row>
    <row r="754" spans="2:63" s="11" customFormat="1" ht="22.9" customHeight="1">
      <c r="B754" s="120"/>
      <c r="D754" s="121" t="s">
        <v>73</v>
      </c>
      <c r="E754" s="130" t="s">
        <v>924</v>
      </c>
      <c r="F754" s="130" t="s">
        <v>925</v>
      </c>
      <c r="I754" s="123"/>
      <c r="J754" s="131">
        <f>BK754</f>
        <v>0</v>
      </c>
      <c r="L754" s="120"/>
      <c r="M754" s="125"/>
      <c r="P754" s="126">
        <f>SUM(P755:P760)</f>
        <v>0</v>
      </c>
      <c r="R754" s="126">
        <f>SUM(R755:R760)</f>
        <v>0</v>
      </c>
      <c r="T754" s="127">
        <f>SUM(T755:T760)</f>
        <v>0</v>
      </c>
      <c r="AR754" s="121" t="s">
        <v>81</v>
      </c>
      <c r="AT754" s="128" t="s">
        <v>73</v>
      </c>
      <c r="AU754" s="128" t="s">
        <v>81</v>
      </c>
      <c r="AY754" s="121" t="s">
        <v>210</v>
      </c>
      <c r="BK754" s="129">
        <f>SUM(BK755:BK760)</f>
        <v>0</v>
      </c>
    </row>
    <row r="755" spans="2:65" s="1" customFormat="1" ht="33" customHeight="1">
      <c r="B755" s="33"/>
      <c r="C755" s="132" t="s">
        <v>898</v>
      </c>
      <c r="D755" s="132" t="s">
        <v>212</v>
      </c>
      <c r="E755" s="133" t="s">
        <v>927</v>
      </c>
      <c r="F755" s="134" t="s">
        <v>928</v>
      </c>
      <c r="G755" s="135" t="s">
        <v>356</v>
      </c>
      <c r="H755" s="136">
        <v>213.16</v>
      </c>
      <c r="I755" s="137"/>
      <c r="J755" s="138">
        <f>ROUND(I755*H755,2)</f>
        <v>0</v>
      </c>
      <c r="K755" s="134" t="s">
        <v>216</v>
      </c>
      <c r="L755" s="33"/>
      <c r="M755" s="139" t="s">
        <v>19</v>
      </c>
      <c r="N755" s="140" t="s">
        <v>45</v>
      </c>
      <c r="P755" s="141">
        <f>O755*H755</f>
        <v>0</v>
      </c>
      <c r="Q755" s="141">
        <v>0</v>
      </c>
      <c r="R755" s="141">
        <f>Q755*H755</f>
        <v>0</v>
      </c>
      <c r="S755" s="141">
        <v>0</v>
      </c>
      <c r="T755" s="142">
        <f>S755*H755</f>
        <v>0</v>
      </c>
      <c r="AR755" s="143" t="s">
        <v>217</v>
      </c>
      <c r="AT755" s="143" t="s">
        <v>212</v>
      </c>
      <c r="AU755" s="143" t="s">
        <v>83</v>
      </c>
      <c r="AY755" s="18" t="s">
        <v>210</v>
      </c>
      <c r="BE755" s="144">
        <f>IF(N755="základní",J755,0)</f>
        <v>0</v>
      </c>
      <c r="BF755" s="144">
        <f>IF(N755="snížená",J755,0)</f>
        <v>0</v>
      </c>
      <c r="BG755" s="144">
        <f>IF(N755="zákl. přenesená",J755,0)</f>
        <v>0</v>
      </c>
      <c r="BH755" s="144">
        <f>IF(N755="sníž. přenesená",J755,0)</f>
        <v>0</v>
      </c>
      <c r="BI755" s="144">
        <f>IF(N755="nulová",J755,0)</f>
        <v>0</v>
      </c>
      <c r="BJ755" s="18" t="s">
        <v>81</v>
      </c>
      <c r="BK755" s="144">
        <f>ROUND(I755*H755,2)</f>
        <v>0</v>
      </c>
      <c r="BL755" s="18" t="s">
        <v>217</v>
      </c>
      <c r="BM755" s="143" t="s">
        <v>929</v>
      </c>
    </row>
    <row r="756" spans="2:47" s="1" customFormat="1" ht="11.25">
      <c r="B756" s="33"/>
      <c r="D756" s="145" t="s">
        <v>219</v>
      </c>
      <c r="F756" s="146" t="s">
        <v>930</v>
      </c>
      <c r="I756" s="147"/>
      <c r="L756" s="33"/>
      <c r="M756" s="148"/>
      <c r="T756" s="54"/>
      <c r="AT756" s="18" t="s">
        <v>219</v>
      </c>
      <c r="AU756" s="18" t="s">
        <v>83</v>
      </c>
    </row>
    <row r="757" spans="2:65" s="1" customFormat="1" ht="33" customHeight="1">
      <c r="B757" s="33"/>
      <c r="C757" s="132" t="s">
        <v>903</v>
      </c>
      <c r="D757" s="132" t="s">
        <v>212</v>
      </c>
      <c r="E757" s="133" t="s">
        <v>932</v>
      </c>
      <c r="F757" s="134" t="s">
        <v>933</v>
      </c>
      <c r="G757" s="135" t="s">
        <v>356</v>
      </c>
      <c r="H757" s="136">
        <v>213.16</v>
      </c>
      <c r="I757" s="137"/>
      <c r="J757" s="138">
        <f>ROUND(I757*H757,2)</f>
        <v>0</v>
      </c>
      <c r="K757" s="134" t="s">
        <v>216</v>
      </c>
      <c r="L757" s="33"/>
      <c r="M757" s="139" t="s">
        <v>19</v>
      </c>
      <c r="N757" s="140" t="s">
        <v>45</v>
      </c>
      <c r="P757" s="141">
        <f>O757*H757</f>
        <v>0</v>
      </c>
      <c r="Q757" s="141">
        <v>0</v>
      </c>
      <c r="R757" s="141">
        <f>Q757*H757</f>
        <v>0</v>
      </c>
      <c r="S757" s="141">
        <v>0</v>
      </c>
      <c r="T757" s="142">
        <f>S757*H757</f>
        <v>0</v>
      </c>
      <c r="AR757" s="143" t="s">
        <v>217</v>
      </c>
      <c r="AT757" s="143" t="s">
        <v>212</v>
      </c>
      <c r="AU757" s="143" t="s">
        <v>83</v>
      </c>
      <c r="AY757" s="18" t="s">
        <v>210</v>
      </c>
      <c r="BE757" s="144">
        <f>IF(N757="základní",J757,0)</f>
        <v>0</v>
      </c>
      <c r="BF757" s="144">
        <f>IF(N757="snížená",J757,0)</f>
        <v>0</v>
      </c>
      <c r="BG757" s="144">
        <f>IF(N757="zákl. přenesená",J757,0)</f>
        <v>0</v>
      </c>
      <c r="BH757" s="144">
        <f>IF(N757="sníž. přenesená",J757,0)</f>
        <v>0</v>
      </c>
      <c r="BI757" s="144">
        <f>IF(N757="nulová",J757,0)</f>
        <v>0</v>
      </c>
      <c r="BJ757" s="18" t="s">
        <v>81</v>
      </c>
      <c r="BK757" s="144">
        <f>ROUND(I757*H757,2)</f>
        <v>0</v>
      </c>
      <c r="BL757" s="18" t="s">
        <v>217</v>
      </c>
      <c r="BM757" s="143" t="s">
        <v>934</v>
      </c>
    </row>
    <row r="758" spans="2:47" s="1" customFormat="1" ht="11.25">
      <c r="B758" s="33"/>
      <c r="D758" s="145" t="s">
        <v>219</v>
      </c>
      <c r="F758" s="146" t="s">
        <v>935</v>
      </c>
      <c r="I758" s="147"/>
      <c r="L758" s="33"/>
      <c r="M758" s="148"/>
      <c r="T758" s="54"/>
      <c r="AT758" s="18" t="s">
        <v>219</v>
      </c>
      <c r="AU758" s="18" t="s">
        <v>83</v>
      </c>
    </row>
    <row r="759" spans="2:65" s="1" customFormat="1" ht="33" customHeight="1">
      <c r="B759" s="33"/>
      <c r="C759" s="132" t="s">
        <v>910</v>
      </c>
      <c r="D759" s="132" t="s">
        <v>212</v>
      </c>
      <c r="E759" s="133" t="s">
        <v>937</v>
      </c>
      <c r="F759" s="134" t="s">
        <v>938</v>
      </c>
      <c r="G759" s="135" t="s">
        <v>356</v>
      </c>
      <c r="H759" s="136">
        <v>213.16</v>
      </c>
      <c r="I759" s="137"/>
      <c r="J759" s="138">
        <f>ROUND(I759*H759,2)</f>
        <v>0</v>
      </c>
      <c r="K759" s="134" t="s">
        <v>216</v>
      </c>
      <c r="L759" s="33"/>
      <c r="M759" s="139" t="s">
        <v>19</v>
      </c>
      <c r="N759" s="140" t="s">
        <v>45</v>
      </c>
      <c r="P759" s="141">
        <f>O759*H759</f>
        <v>0</v>
      </c>
      <c r="Q759" s="141">
        <v>0</v>
      </c>
      <c r="R759" s="141">
        <f>Q759*H759</f>
        <v>0</v>
      </c>
      <c r="S759" s="141">
        <v>0</v>
      </c>
      <c r="T759" s="142">
        <f>S759*H759</f>
        <v>0</v>
      </c>
      <c r="AR759" s="143" t="s">
        <v>217</v>
      </c>
      <c r="AT759" s="143" t="s">
        <v>212</v>
      </c>
      <c r="AU759" s="143" t="s">
        <v>83</v>
      </c>
      <c r="AY759" s="18" t="s">
        <v>210</v>
      </c>
      <c r="BE759" s="144">
        <f>IF(N759="základní",J759,0)</f>
        <v>0</v>
      </c>
      <c r="BF759" s="144">
        <f>IF(N759="snížená",J759,0)</f>
        <v>0</v>
      </c>
      <c r="BG759" s="144">
        <f>IF(N759="zákl. přenesená",J759,0)</f>
        <v>0</v>
      </c>
      <c r="BH759" s="144">
        <f>IF(N759="sníž. přenesená",J759,0)</f>
        <v>0</v>
      </c>
      <c r="BI759" s="144">
        <f>IF(N759="nulová",J759,0)</f>
        <v>0</v>
      </c>
      <c r="BJ759" s="18" t="s">
        <v>81</v>
      </c>
      <c r="BK759" s="144">
        <f>ROUND(I759*H759,2)</f>
        <v>0</v>
      </c>
      <c r="BL759" s="18" t="s">
        <v>217</v>
      </c>
      <c r="BM759" s="143" t="s">
        <v>939</v>
      </c>
    </row>
    <row r="760" spans="2:47" s="1" customFormat="1" ht="11.25">
      <c r="B760" s="33"/>
      <c r="D760" s="145" t="s">
        <v>219</v>
      </c>
      <c r="F760" s="146" t="s">
        <v>940</v>
      </c>
      <c r="I760" s="147"/>
      <c r="L760" s="33"/>
      <c r="M760" s="148"/>
      <c r="T760" s="54"/>
      <c r="AT760" s="18" t="s">
        <v>219</v>
      </c>
      <c r="AU760" s="18" t="s">
        <v>83</v>
      </c>
    </row>
    <row r="761" spans="2:63" s="11" customFormat="1" ht="25.9" customHeight="1">
      <c r="B761" s="120"/>
      <c r="D761" s="121" t="s">
        <v>73</v>
      </c>
      <c r="E761" s="122" t="s">
        <v>941</v>
      </c>
      <c r="F761" s="122" t="s">
        <v>942</v>
      </c>
      <c r="I761" s="123"/>
      <c r="J761" s="124">
        <f>BK761</f>
        <v>0</v>
      </c>
      <c r="L761" s="120"/>
      <c r="M761" s="125"/>
      <c r="P761" s="126">
        <f>P762+P798+P800+P867+P889+P983+P1055</f>
        <v>0</v>
      </c>
      <c r="R761" s="126">
        <f>R762+R798+R800+R867+R889+R983+R1055</f>
        <v>17.529726520000004</v>
      </c>
      <c r="T761" s="127">
        <f>T762+T798+T800+T867+T889+T983+T1055</f>
        <v>1.27148</v>
      </c>
      <c r="AR761" s="121" t="s">
        <v>83</v>
      </c>
      <c r="AT761" s="128" t="s">
        <v>73</v>
      </c>
      <c r="AU761" s="128" t="s">
        <v>74</v>
      </c>
      <c r="AY761" s="121" t="s">
        <v>210</v>
      </c>
      <c r="BK761" s="129">
        <f>BK762+BK798+BK800+BK867+BK889+BK983+BK1055</f>
        <v>0</v>
      </c>
    </row>
    <row r="762" spans="2:63" s="11" customFormat="1" ht="22.9" customHeight="1">
      <c r="B762" s="120"/>
      <c r="D762" s="121" t="s">
        <v>73</v>
      </c>
      <c r="E762" s="130" t="s">
        <v>2722</v>
      </c>
      <c r="F762" s="130" t="s">
        <v>2723</v>
      </c>
      <c r="I762" s="123"/>
      <c r="J762" s="131">
        <f>BK762</f>
        <v>0</v>
      </c>
      <c r="L762" s="120"/>
      <c r="M762" s="125"/>
      <c r="P762" s="126">
        <f>SUM(P763:P797)</f>
        <v>0</v>
      </c>
      <c r="R762" s="126">
        <f>SUM(R763:R797)</f>
        <v>2.1993305000000003</v>
      </c>
      <c r="T762" s="127">
        <f>SUM(T763:T797)</f>
        <v>0</v>
      </c>
      <c r="AR762" s="121" t="s">
        <v>83</v>
      </c>
      <c r="AT762" s="128" t="s">
        <v>73</v>
      </c>
      <c r="AU762" s="128" t="s">
        <v>81</v>
      </c>
      <c r="AY762" s="121" t="s">
        <v>210</v>
      </c>
      <c r="BK762" s="129">
        <f>SUM(BK763:BK797)</f>
        <v>0</v>
      </c>
    </row>
    <row r="763" spans="2:65" s="1" customFormat="1" ht="24.2" customHeight="1">
      <c r="B763" s="33"/>
      <c r="C763" s="132" t="s">
        <v>916</v>
      </c>
      <c r="D763" s="132" t="s">
        <v>212</v>
      </c>
      <c r="E763" s="133" t="s">
        <v>2724</v>
      </c>
      <c r="F763" s="134" t="s">
        <v>2725</v>
      </c>
      <c r="G763" s="135" t="s">
        <v>270</v>
      </c>
      <c r="H763" s="136">
        <v>254.75</v>
      </c>
      <c r="I763" s="137"/>
      <c r="J763" s="138">
        <f>ROUND(I763*H763,2)</f>
        <v>0</v>
      </c>
      <c r="K763" s="134" t="s">
        <v>216</v>
      </c>
      <c r="L763" s="33"/>
      <c r="M763" s="139" t="s">
        <v>19</v>
      </c>
      <c r="N763" s="140" t="s">
        <v>45</v>
      </c>
      <c r="P763" s="141">
        <f>O763*H763</f>
        <v>0</v>
      </c>
      <c r="Q763" s="141">
        <v>0</v>
      </c>
      <c r="R763" s="141">
        <f>Q763*H763</f>
        <v>0</v>
      </c>
      <c r="S763" s="141">
        <v>0</v>
      </c>
      <c r="T763" s="142">
        <f>S763*H763</f>
        <v>0</v>
      </c>
      <c r="AR763" s="143" t="s">
        <v>368</v>
      </c>
      <c r="AT763" s="143" t="s">
        <v>212</v>
      </c>
      <c r="AU763" s="143" t="s">
        <v>83</v>
      </c>
      <c r="AY763" s="18" t="s">
        <v>210</v>
      </c>
      <c r="BE763" s="144">
        <f>IF(N763="základní",J763,0)</f>
        <v>0</v>
      </c>
      <c r="BF763" s="144">
        <f>IF(N763="snížená",J763,0)</f>
        <v>0</v>
      </c>
      <c r="BG763" s="144">
        <f>IF(N763="zákl. přenesená",J763,0)</f>
        <v>0</v>
      </c>
      <c r="BH763" s="144">
        <f>IF(N763="sníž. přenesená",J763,0)</f>
        <v>0</v>
      </c>
      <c r="BI763" s="144">
        <f>IF(N763="nulová",J763,0)</f>
        <v>0</v>
      </c>
      <c r="BJ763" s="18" t="s">
        <v>81</v>
      </c>
      <c r="BK763" s="144">
        <f>ROUND(I763*H763,2)</f>
        <v>0</v>
      </c>
      <c r="BL763" s="18" t="s">
        <v>368</v>
      </c>
      <c r="BM763" s="143" t="s">
        <v>2726</v>
      </c>
    </row>
    <row r="764" spans="2:47" s="1" customFormat="1" ht="11.25">
      <c r="B764" s="33"/>
      <c r="D764" s="145" t="s">
        <v>219</v>
      </c>
      <c r="F764" s="146" t="s">
        <v>2727</v>
      </c>
      <c r="I764" s="147"/>
      <c r="L764" s="33"/>
      <c r="M764" s="148"/>
      <c r="T764" s="54"/>
      <c r="AT764" s="18" t="s">
        <v>219</v>
      </c>
      <c r="AU764" s="18" t="s">
        <v>83</v>
      </c>
    </row>
    <row r="765" spans="2:51" s="13" customFormat="1" ht="11.25">
      <c r="B765" s="156"/>
      <c r="D765" s="150" t="s">
        <v>221</v>
      </c>
      <c r="E765" s="157" t="s">
        <v>19</v>
      </c>
      <c r="F765" s="158" t="s">
        <v>1231</v>
      </c>
      <c r="H765" s="159">
        <v>2.45</v>
      </c>
      <c r="I765" s="160"/>
      <c r="L765" s="156"/>
      <c r="M765" s="161"/>
      <c r="T765" s="162"/>
      <c r="AT765" s="157" t="s">
        <v>221</v>
      </c>
      <c r="AU765" s="157" t="s">
        <v>83</v>
      </c>
      <c r="AV765" s="13" t="s">
        <v>83</v>
      </c>
      <c r="AW765" s="13" t="s">
        <v>34</v>
      </c>
      <c r="AX765" s="13" t="s">
        <v>74</v>
      </c>
      <c r="AY765" s="157" t="s">
        <v>210</v>
      </c>
    </row>
    <row r="766" spans="2:51" s="13" customFormat="1" ht="11.25">
      <c r="B766" s="156"/>
      <c r="D766" s="150" t="s">
        <v>221</v>
      </c>
      <c r="E766" s="157" t="s">
        <v>19</v>
      </c>
      <c r="F766" s="158" t="s">
        <v>2728</v>
      </c>
      <c r="H766" s="159">
        <v>150</v>
      </c>
      <c r="I766" s="160"/>
      <c r="L766" s="156"/>
      <c r="M766" s="161"/>
      <c r="T766" s="162"/>
      <c r="AT766" s="157" t="s">
        <v>221</v>
      </c>
      <c r="AU766" s="157" t="s">
        <v>83</v>
      </c>
      <c r="AV766" s="13" t="s">
        <v>83</v>
      </c>
      <c r="AW766" s="13" t="s">
        <v>34</v>
      </c>
      <c r="AX766" s="13" t="s">
        <v>74</v>
      </c>
      <c r="AY766" s="157" t="s">
        <v>210</v>
      </c>
    </row>
    <row r="767" spans="2:51" s="13" customFormat="1" ht="11.25">
      <c r="B767" s="156"/>
      <c r="D767" s="150" t="s">
        <v>221</v>
      </c>
      <c r="E767" s="157" t="s">
        <v>19</v>
      </c>
      <c r="F767" s="158" t="s">
        <v>2729</v>
      </c>
      <c r="H767" s="159">
        <v>28.51</v>
      </c>
      <c r="I767" s="160"/>
      <c r="L767" s="156"/>
      <c r="M767" s="161"/>
      <c r="T767" s="162"/>
      <c r="AT767" s="157" t="s">
        <v>221</v>
      </c>
      <c r="AU767" s="157" t="s">
        <v>83</v>
      </c>
      <c r="AV767" s="13" t="s">
        <v>83</v>
      </c>
      <c r="AW767" s="13" t="s">
        <v>34</v>
      </c>
      <c r="AX767" s="13" t="s">
        <v>74</v>
      </c>
      <c r="AY767" s="157" t="s">
        <v>210</v>
      </c>
    </row>
    <row r="768" spans="2:51" s="13" customFormat="1" ht="11.25">
      <c r="B768" s="156"/>
      <c r="D768" s="150" t="s">
        <v>221</v>
      </c>
      <c r="E768" s="157" t="s">
        <v>19</v>
      </c>
      <c r="F768" s="158" t="s">
        <v>1291</v>
      </c>
      <c r="H768" s="159">
        <v>73.79</v>
      </c>
      <c r="I768" s="160"/>
      <c r="L768" s="156"/>
      <c r="M768" s="161"/>
      <c r="T768" s="162"/>
      <c r="AT768" s="157" t="s">
        <v>221</v>
      </c>
      <c r="AU768" s="157" t="s">
        <v>83</v>
      </c>
      <c r="AV768" s="13" t="s">
        <v>83</v>
      </c>
      <c r="AW768" s="13" t="s">
        <v>34</v>
      </c>
      <c r="AX768" s="13" t="s">
        <v>74</v>
      </c>
      <c r="AY768" s="157" t="s">
        <v>210</v>
      </c>
    </row>
    <row r="769" spans="2:51" s="15" customFormat="1" ht="11.25">
      <c r="B769" s="170"/>
      <c r="D769" s="150" t="s">
        <v>221</v>
      </c>
      <c r="E769" s="171" t="s">
        <v>19</v>
      </c>
      <c r="F769" s="172" t="s">
        <v>236</v>
      </c>
      <c r="H769" s="173">
        <v>254.75</v>
      </c>
      <c r="I769" s="174"/>
      <c r="L769" s="170"/>
      <c r="M769" s="175"/>
      <c r="T769" s="176"/>
      <c r="AT769" s="171" t="s">
        <v>221</v>
      </c>
      <c r="AU769" s="171" t="s">
        <v>83</v>
      </c>
      <c r="AV769" s="15" t="s">
        <v>217</v>
      </c>
      <c r="AW769" s="15" t="s">
        <v>34</v>
      </c>
      <c r="AX769" s="15" t="s">
        <v>81</v>
      </c>
      <c r="AY769" s="171" t="s">
        <v>210</v>
      </c>
    </row>
    <row r="770" spans="2:65" s="1" customFormat="1" ht="16.5" customHeight="1">
      <c r="B770" s="33"/>
      <c r="C770" s="177" t="s">
        <v>926</v>
      </c>
      <c r="D770" s="177" t="s">
        <v>424</v>
      </c>
      <c r="E770" s="178" t="s">
        <v>2730</v>
      </c>
      <c r="F770" s="179" t="s">
        <v>2731</v>
      </c>
      <c r="G770" s="180" t="s">
        <v>270</v>
      </c>
      <c r="H770" s="181">
        <v>237.552</v>
      </c>
      <c r="I770" s="182"/>
      <c r="J770" s="183">
        <f>ROUND(I770*H770,2)</f>
        <v>0</v>
      </c>
      <c r="K770" s="179" t="s">
        <v>216</v>
      </c>
      <c r="L770" s="184"/>
      <c r="M770" s="185" t="s">
        <v>19</v>
      </c>
      <c r="N770" s="186" t="s">
        <v>45</v>
      </c>
      <c r="P770" s="141">
        <f>O770*H770</f>
        <v>0</v>
      </c>
      <c r="Q770" s="141">
        <v>0.0056</v>
      </c>
      <c r="R770" s="141">
        <f>Q770*H770</f>
        <v>1.3302912</v>
      </c>
      <c r="S770" s="141">
        <v>0</v>
      </c>
      <c r="T770" s="142">
        <f>S770*H770</f>
        <v>0</v>
      </c>
      <c r="AR770" s="143" t="s">
        <v>498</v>
      </c>
      <c r="AT770" s="143" t="s">
        <v>424</v>
      </c>
      <c r="AU770" s="143" t="s">
        <v>83</v>
      </c>
      <c r="AY770" s="18" t="s">
        <v>210</v>
      </c>
      <c r="BE770" s="144">
        <f>IF(N770="základní",J770,0)</f>
        <v>0</v>
      </c>
      <c r="BF770" s="144">
        <f>IF(N770="snížená",J770,0)</f>
        <v>0</v>
      </c>
      <c r="BG770" s="144">
        <f>IF(N770="zákl. přenesená",J770,0)</f>
        <v>0</v>
      </c>
      <c r="BH770" s="144">
        <f>IF(N770="sníž. přenesená",J770,0)</f>
        <v>0</v>
      </c>
      <c r="BI770" s="144">
        <f>IF(N770="nulová",J770,0)</f>
        <v>0</v>
      </c>
      <c r="BJ770" s="18" t="s">
        <v>81</v>
      </c>
      <c r="BK770" s="144">
        <f>ROUND(I770*H770,2)</f>
        <v>0</v>
      </c>
      <c r="BL770" s="18" t="s">
        <v>368</v>
      </c>
      <c r="BM770" s="143" t="s">
        <v>2732</v>
      </c>
    </row>
    <row r="771" spans="2:51" s="12" customFormat="1" ht="11.25">
      <c r="B771" s="149"/>
      <c r="D771" s="150" t="s">
        <v>221</v>
      </c>
      <c r="E771" s="151" t="s">
        <v>19</v>
      </c>
      <c r="F771" s="152" t="s">
        <v>2733</v>
      </c>
      <c r="H771" s="151" t="s">
        <v>19</v>
      </c>
      <c r="I771" s="153"/>
      <c r="L771" s="149"/>
      <c r="M771" s="154"/>
      <c r="T771" s="155"/>
      <c r="AT771" s="151" t="s">
        <v>221</v>
      </c>
      <c r="AU771" s="151" t="s">
        <v>83</v>
      </c>
      <c r="AV771" s="12" t="s">
        <v>81</v>
      </c>
      <c r="AW771" s="12" t="s">
        <v>34</v>
      </c>
      <c r="AX771" s="12" t="s">
        <v>74</v>
      </c>
      <c r="AY771" s="151" t="s">
        <v>210</v>
      </c>
    </row>
    <row r="772" spans="2:51" s="13" customFormat="1" ht="11.25">
      <c r="B772" s="156"/>
      <c r="D772" s="150" t="s">
        <v>221</v>
      </c>
      <c r="E772" s="157" t="s">
        <v>19</v>
      </c>
      <c r="F772" s="158" t="s">
        <v>1231</v>
      </c>
      <c r="H772" s="159">
        <v>2.45</v>
      </c>
      <c r="I772" s="160"/>
      <c r="L772" s="156"/>
      <c r="M772" s="161"/>
      <c r="T772" s="162"/>
      <c r="AT772" s="157" t="s">
        <v>221</v>
      </c>
      <c r="AU772" s="157" t="s">
        <v>83</v>
      </c>
      <c r="AV772" s="13" t="s">
        <v>83</v>
      </c>
      <c r="AW772" s="13" t="s">
        <v>34</v>
      </c>
      <c r="AX772" s="13" t="s">
        <v>74</v>
      </c>
      <c r="AY772" s="157" t="s">
        <v>210</v>
      </c>
    </row>
    <row r="773" spans="2:51" s="13" customFormat="1" ht="11.25">
      <c r="B773" s="156"/>
      <c r="D773" s="150" t="s">
        <v>221</v>
      </c>
      <c r="E773" s="157" t="s">
        <v>19</v>
      </c>
      <c r="F773" s="158" t="s">
        <v>2728</v>
      </c>
      <c r="H773" s="159">
        <v>150</v>
      </c>
      <c r="I773" s="160"/>
      <c r="L773" s="156"/>
      <c r="M773" s="161"/>
      <c r="T773" s="162"/>
      <c r="AT773" s="157" t="s">
        <v>221</v>
      </c>
      <c r="AU773" s="157" t="s">
        <v>83</v>
      </c>
      <c r="AV773" s="13" t="s">
        <v>83</v>
      </c>
      <c r="AW773" s="13" t="s">
        <v>34</v>
      </c>
      <c r="AX773" s="13" t="s">
        <v>74</v>
      </c>
      <c r="AY773" s="157" t="s">
        <v>210</v>
      </c>
    </row>
    <row r="774" spans="2:51" s="13" customFormat="1" ht="11.25">
      <c r="B774" s="156"/>
      <c r="D774" s="150" t="s">
        <v>221</v>
      </c>
      <c r="E774" s="157" t="s">
        <v>19</v>
      </c>
      <c r="F774" s="158" t="s">
        <v>1291</v>
      </c>
      <c r="H774" s="159">
        <v>73.79</v>
      </c>
      <c r="I774" s="160"/>
      <c r="L774" s="156"/>
      <c r="M774" s="161"/>
      <c r="T774" s="162"/>
      <c r="AT774" s="157" t="s">
        <v>221</v>
      </c>
      <c r="AU774" s="157" t="s">
        <v>83</v>
      </c>
      <c r="AV774" s="13" t="s">
        <v>83</v>
      </c>
      <c r="AW774" s="13" t="s">
        <v>34</v>
      </c>
      <c r="AX774" s="13" t="s">
        <v>74</v>
      </c>
      <c r="AY774" s="157" t="s">
        <v>210</v>
      </c>
    </row>
    <row r="775" spans="2:51" s="15" customFormat="1" ht="11.25">
      <c r="B775" s="170"/>
      <c r="D775" s="150" t="s">
        <v>221</v>
      </c>
      <c r="E775" s="171" t="s">
        <v>19</v>
      </c>
      <c r="F775" s="172" t="s">
        <v>236</v>
      </c>
      <c r="H775" s="173">
        <v>226.24</v>
      </c>
      <c r="I775" s="174"/>
      <c r="L775" s="170"/>
      <c r="M775" s="175"/>
      <c r="T775" s="176"/>
      <c r="AT775" s="171" t="s">
        <v>221</v>
      </c>
      <c r="AU775" s="171" t="s">
        <v>83</v>
      </c>
      <c r="AV775" s="15" t="s">
        <v>217</v>
      </c>
      <c r="AW775" s="15" t="s">
        <v>34</v>
      </c>
      <c r="AX775" s="15" t="s">
        <v>81</v>
      </c>
      <c r="AY775" s="171" t="s">
        <v>210</v>
      </c>
    </row>
    <row r="776" spans="2:51" s="13" customFormat="1" ht="11.25">
      <c r="B776" s="156"/>
      <c r="D776" s="150" t="s">
        <v>221</v>
      </c>
      <c r="F776" s="158" t="s">
        <v>2734</v>
      </c>
      <c r="H776" s="159">
        <v>237.552</v>
      </c>
      <c r="I776" s="160"/>
      <c r="L776" s="156"/>
      <c r="M776" s="161"/>
      <c r="T776" s="162"/>
      <c r="AT776" s="157" t="s">
        <v>221</v>
      </c>
      <c r="AU776" s="157" t="s">
        <v>83</v>
      </c>
      <c r="AV776" s="13" t="s">
        <v>83</v>
      </c>
      <c r="AW776" s="13" t="s">
        <v>4</v>
      </c>
      <c r="AX776" s="13" t="s">
        <v>81</v>
      </c>
      <c r="AY776" s="157" t="s">
        <v>210</v>
      </c>
    </row>
    <row r="777" spans="2:65" s="1" customFormat="1" ht="16.5" customHeight="1">
      <c r="B777" s="33"/>
      <c r="C777" s="177" t="s">
        <v>931</v>
      </c>
      <c r="D777" s="177" t="s">
        <v>424</v>
      </c>
      <c r="E777" s="178" t="s">
        <v>2735</v>
      </c>
      <c r="F777" s="179" t="s">
        <v>2736</v>
      </c>
      <c r="G777" s="180" t="s">
        <v>270</v>
      </c>
      <c r="H777" s="181">
        <v>29.936</v>
      </c>
      <c r="I777" s="182"/>
      <c r="J777" s="183">
        <f>ROUND(I777*H777,2)</f>
        <v>0</v>
      </c>
      <c r="K777" s="179" t="s">
        <v>216</v>
      </c>
      <c r="L777" s="184"/>
      <c r="M777" s="185" t="s">
        <v>19</v>
      </c>
      <c r="N777" s="186" t="s">
        <v>45</v>
      </c>
      <c r="P777" s="141">
        <f>O777*H777</f>
        <v>0</v>
      </c>
      <c r="Q777" s="141">
        <v>0.0021</v>
      </c>
      <c r="R777" s="141">
        <f>Q777*H777</f>
        <v>0.0628656</v>
      </c>
      <c r="S777" s="141">
        <v>0</v>
      </c>
      <c r="T777" s="142">
        <f>S777*H777</f>
        <v>0</v>
      </c>
      <c r="AR777" s="143" t="s">
        <v>498</v>
      </c>
      <c r="AT777" s="143" t="s">
        <v>424</v>
      </c>
      <c r="AU777" s="143" t="s">
        <v>83</v>
      </c>
      <c r="AY777" s="18" t="s">
        <v>210</v>
      </c>
      <c r="BE777" s="144">
        <f>IF(N777="základní",J777,0)</f>
        <v>0</v>
      </c>
      <c r="BF777" s="144">
        <f>IF(N777="snížená",J777,0)</f>
        <v>0</v>
      </c>
      <c r="BG777" s="144">
        <f>IF(N777="zákl. přenesená",J777,0)</f>
        <v>0</v>
      </c>
      <c r="BH777" s="144">
        <f>IF(N777="sníž. přenesená",J777,0)</f>
        <v>0</v>
      </c>
      <c r="BI777" s="144">
        <f>IF(N777="nulová",J777,0)</f>
        <v>0</v>
      </c>
      <c r="BJ777" s="18" t="s">
        <v>81</v>
      </c>
      <c r="BK777" s="144">
        <f>ROUND(I777*H777,2)</f>
        <v>0</v>
      </c>
      <c r="BL777" s="18" t="s">
        <v>368</v>
      </c>
      <c r="BM777" s="143" t="s">
        <v>2737</v>
      </c>
    </row>
    <row r="778" spans="2:51" s="13" customFormat="1" ht="11.25">
      <c r="B778" s="156"/>
      <c r="D778" s="150" t="s">
        <v>221</v>
      </c>
      <c r="E778" s="157" t="s">
        <v>19</v>
      </c>
      <c r="F778" s="158" t="s">
        <v>2729</v>
      </c>
      <c r="H778" s="159">
        <v>28.51</v>
      </c>
      <c r="I778" s="160"/>
      <c r="L778" s="156"/>
      <c r="M778" s="161"/>
      <c r="T778" s="162"/>
      <c r="AT778" s="157" t="s">
        <v>221</v>
      </c>
      <c r="AU778" s="157" t="s">
        <v>83</v>
      </c>
      <c r="AV778" s="13" t="s">
        <v>83</v>
      </c>
      <c r="AW778" s="13" t="s">
        <v>34</v>
      </c>
      <c r="AX778" s="13" t="s">
        <v>81</v>
      </c>
      <c r="AY778" s="157" t="s">
        <v>210</v>
      </c>
    </row>
    <row r="779" spans="2:51" s="13" customFormat="1" ht="11.25">
      <c r="B779" s="156"/>
      <c r="D779" s="150" t="s">
        <v>221</v>
      </c>
      <c r="F779" s="158" t="s">
        <v>2738</v>
      </c>
      <c r="H779" s="159">
        <v>29.936</v>
      </c>
      <c r="I779" s="160"/>
      <c r="L779" s="156"/>
      <c r="M779" s="161"/>
      <c r="T779" s="162"/>
      <c r="AT779" s="157" t="s">
        <v>221</v>
      </c>
      <c r="AU779" s="157" t="s">
        <v>83</v>
      </c>
      <c r="AV779" s="13" t="s">
        <v>83</v>
      </c>
      <c r="AW779" s="13" t="s">
        <v>4</v>
      </c>
      <c r="AX779" s="13" t="s">
        <v>81</v>
      </c>
      <c r="AY779" s="157" t="s">
        <v>210</v>
      </c>
    </row>
    <row r="780" spans="2:65" s="1" customFormat="1" ht="24.2" customHeight="1">
      <c r="B780" s="33"/>
      <c r="C780" s="132" t="s">
        <v>936</v>
      </c>
      <c r="D780" s="132" t="s">
        <v>212</v>
      </c>
      <c r="E780" s="133" t="s">
        <v>2739</v>
      </c>
      <c r="F780" s="134" t="s">
        <v>2740</v>
      </c>
      <c r="G780" s="135" t="s">
        <v>270</v>
      </c>
      <c r="H780" s="136">
        <v>178.79</v>
      </c>
      <c r="I780" s="137"/>
      <c r="J780" s="138">
        <f>ROUND(I780*H780,2)</f>
        <v>0</v>
      </c>
      <c r="K780" s="134" t="s">
        <v>216</v>
      </c>
      <c r="L780" s="33"/>
      <c r="M780" s="139" t="s">
        <v>19</v>
      </c>
      <c r="N780" s="140" t="s">
        <v>45</v>
      </c>
      <c r="P780" s="141">
        <f>O780*H780</f>
        <v>0</v>
      </c>
      <c r="Q780" s="141">
        <v>0</v>
      </c>
      <c r="R780" s="141">
        <f>Q780*H780</f>
        <v>0</v>
      </c>
      <c r="S780" s="141">
        <v>0</v>
      </c>
      <c r="T780" s="142">
        <f>S780*H780</f>
        <v>0</v>
      </c>
      <c r="AR780" s="143" t="s">
        <v>368</v>
      </c>
      <c r="AT780" s="143" t="s">
        <v>212</v>
      </c>
      <c r="AU780" s="143" t="s">
        <v>83</v>
      </c>
      <c r="AY780" s="18" t="s">
        <v>210</v>
      </c>
      <c r="BE780" s="144">
        <f>IF(N780="základní",J780,0)</f>
        <v>0</v>
      </c>
      <c r="BF780" s="144">
        <f>IF(N780="snížená",J780,0)</f>
        <v>0</v>
      </c>
      <c r="BG780" s="144">
        <f>IF(N780="zákl. přenesená",J780,0)</f>
        <v>0</v>
      </c>
      <c r="BH780" s="144">
        <f>IF(N780="sníž. přenesená",J780,0)</f>
        <v>0</v>
      </c>
      <c r="BI780" s="144">
        <f>IF(N780="nulová",J780,0)</f>
        <v>0</v>
      </c>
      <c r="BJ780" s="18" t="s">
        <v>81</v>
      </c>
      <c r="BK780" s="144">
        <f>ROUND(I780*H780,2)</f>
        <v>0</v>
      </c>
      <c r="BL780" s="18" t="s">
        <v>368</v>
      </c>
      <c r="BM780" s="143" t="s">
        <v>2741</v>
      </c>
    </row>
    <row r="781" spans="2:47" s="1" customFormat="1" ht="11.25">
      <c r="B781" s="33"/>
      <c r="D781" s="145" t="s">
        <v>219</v>
      </c>
      <c r="F781" s="146" t="s">
        <v>2742</v>
      </c>
      <c r="I781" s="147"/>
      <c r="L781" s="33"/>
      <c r="M781" s="148"/>
      <c r="T781" s="54"/>
      <c r="AT781" s="18" t="s">
        <v>219</v>
      </c>
      <c r="AU781" s="18" t="s">
        <v>83</v>
      </c>
    </row>
    <row r="782" spans="2:51" s="13" customFormat="1" ht="11.25">
      <c r="B782" s="156"/>
      <c r="D782" s="150" t="s">
        <v>221</v>
      </c>
      <c r="E782" s="157" t="s">
        <v>19</v>
      </c>
      <c r="F782" s="158" t="s">
        <v>2743</v>
      </c>
      <c r="H782" s="159">
        <v>105</v>
      </c>
      <c r="I782" s="160"/>
      <c r="L782" s="156"/>
      <c r="M782" s="161"/>
      <c r="T782" s="162"/>
      <c r="AT782" s="157" t="s">
        <v>221</v>
      </c>
      <c r="AU782" s="157" t="s">
        <v>83</v>
      </c>
      <c r="AV782" s="13" t="s">
        <v>83</v>
      </c>
      <c r="AW782" s="13" t="s">
        <v>34</v>
      </c>
      <c r="AX782" s="13" t="s">
        <v>74</v>
      </c>
      <c r="AY782" s="157" t="s">
        <v>210</v>
      </c>
    </row>
    <row r="783" spans="2:51" s="13" customFormat="1" ht="11.25">
      <c r="B783" s="156"/>
      <c r="D783" s="150" t="s">
        <v>221</v>
      </c>
      <c r="E783" s="157" t="s">
        <v>19</v>
      </c>
      <c r="F783" s="158" t="s">
        <v>1291</v>
      </c>
      <c r="H783" s="159">
        <v>73.79</v>
      </c>
      <c r="I783" s="160"/>
      <c r="L783" s="156"/>
      <c r="M783" s="161"/>
      <c r="T783" s="162"/>
      <c r="AT783" s="157" t="s">
        <v>221</v>
      </c>
      <c r="AU783" s="157" t="s">
        <v>83</v>
      </c>
      <c r="AV783" s="13" t="s">
        <v>83</v>
      </c>
      <c r="AW783" s="13" t="s">
        <v>34</v>
      </c>
      <c r="AX783" s="13" t="s">
        <v>74</v>
      </c>
      <c r="AY783" s="157" t="s">
        <v>210</v>
      </c>
    </row>
    <row r="784" spans="2:51" s="15" customFormat="1" ht="11.25">
      <c r="B784" s="170"/>
      <c r="D784" s="150" t="s">
        <v>221</v>
      </c>
      <c r="E784" s="171" t="s">
        <v>19</v>
      </c>
      <c r="F784" s="172" t="s">
        <v>236</v>
      </c>
      <c r="H784" s="173">
        <v>178.79</v>
      </c>
      <c r="I784" s="174"/>
      <c r="L784" s="170"/>
      <c r="M784" s="175"/>
      <c r="T784" s="176"/>
      <c r="AT784" s="171" t="s">
        <v>221</v>
      </c>
      <c r="AU784" s="171" t="s">
        <v>83</v>
      </c>
      <c r="AV784" s="15" t="s">
        <v>217</v>
      </c>
      <c r="AW784" s="15" t="s">
        <v>34</v>
      </c>
      <c r="AX784" s="15" t="s">
        <v>81</v>
      </c>
      <c r="AY784" s="171" t="s">
        <v>210</v>
      </c>
    </row>
    <row r="785" spans="2:65" s="1" customFormat="1" ht="16.5" customHeight="1">
      <c r="B785" s="33"/>
      <c r="C785" s="177" t="s">
        <v>945</v>
      </c>
      <c r="D785" s="177" t="s">
        <v>424</v>
      </c>
      <c r="E785" s="178" t="s">
        <v>2744</v>
      </c>
      <c r="F785" s="179" t="s">
        <v>2745</v>
      </c>
      <c r="G785" s="180" t="s">
        <v>270</v>
      </c>
      <c r="H785" s="181">
        <v>187.73</v>
      </c>
      <c r="I785" s="182"/>
      <c r="J785" s="183">
        <f>ROUND(I785*H785,2)</f>
        <v>0</v>
      </c>
      <c r="K785" s="179" t="s">
        <v>216</v>
      </c>
      <c r="L785" s="184"/>
      <c r="M785" s="185" t="s">
        <v>19</v>
      </c>
      <c r="N785" s="186" t="s">
        <v>45</v>
      </c>
      <c r="P785" s="141">
        <f>O785*H785</f>
        <v>0</v>
      </c>
      <c r="Q785" s="141">
        <v>0.004</v>
      </c>
      <c r="R785" s="141">
        <f>Q785*H785</f>
        <v>0.7509199999999999</v>
      </c>
      <c r="S785" s="141">
        <v>0</v>
      </c>
      <c r="T785" s="142">
        <f>S785*H785</f>
        <v>0</v>
      </c>
      <c r="AR785" s="143" t="s">
        <v>498</v>
      </c>
      <c r="AT785" s="143" t="s">
        <v>424</v>
      </c>
      <c r="AU785" s="143" t="s">
        <v>83</v>
      </c>
      <c r="AY785" s="18" t="s">
        <v>210</v>
      </c>
      <c r="BE785" s="144">
        <f>IF(N785="základní",J785,0)</f>
        <v>0</v>
      </c>
      <c r="BF785" s="144">
        <f>IF(N785="snížená",J785,0)</f>
        <v>0</v>
      </c>
      <c r="BG785" s="144">
        <f>IF(N785="zákl. přenesená",J785,0)</f>
        <v>0</v>
      </c>
      <c r="BH785" s="144">
        <f>IF(N785="sníž. přenesená",J785,0)</f>
        <v>0</v>
      </c>
      <c r="BI785" s="144">
        <f>IF(N785="nulová",J785,0)</f>
        <v>0</v>
      </c>
      <c r="BJ785" s="18" t="s">
        <v>81</v>
      </c>
      <c r="BK785" s="144">
        <f>ROUND(I785*H785,2)</f>
        <v>0</v>
      </c>
      <c r="BL785" s="18" t="s">
        <v>368</v>
      </c>
      <c r="BM785" s="143" t="s">
        <v>2746</v>
      </c>
    </row>
    <row r="786" spans="2:51" s="13" customFormat="1" ht="11.25">
      <c r="B786" s="156"/>
      <c r="D786" s="150" t="s">
        <v>221</v>
      </c>
      <c r="F786" s="158" t="s">
        <v>2747</v>
      </c>
      <c r="H786" s="159">
        <v>187.73</v>
      </c>
      <c r="I786" s="160"/>
      <c r="L786" s="156"/>
      <c r="M786" s="161"/>
      <c r="T786" s="162"/>
      <c r="AT786" s="157" t="s">
        <v>221</v>
      </c>
      <c r="AU786" s="157" t="s">
        <v>83</v>
      </c>
      <c r="AV786" s="13" t="s">
        <v>83</v>
      </c>
      <c r="AW786" s="13" t="s">
        <v>4</v>
      </c>
      <c r="AX786" s="13" t="s">
        <v>81</v>
      </c>
      <c r="AY786" s="157" t="s">
        <v>210</v>
      </c>
    </row>
    <row r="787" spans="2:65" s="1" customFormat="1" ht="16.5" customHeight="1">
      <c r="B787" s="33"/>
      <c r="C787" s="132" t="s">
        <v>952</v>
      </c>
      <c r="D787" s="132" t="s">
        <v>212</v>
      </c>
      <c r="E787" s="133" t="s">
        <v>2748</v>
      </c>
      <c r="F787" s="134" t="s">
        <v>2749</v>
      </c>
      <c r="G787" s="135" t="s">
        <v>270</v>
      </c>
      <c r="H787" s="136">
        <v>252.3</v>
      </c>
      <c r="I787" s="137"/>
      <c r="J787" s="138">
        <f>ROUND(I787*H787,2)</f>
        <v>0</v>
      </c>
      <c r="K787" s="134" t="s">
        <v>216</v>
      </c>
      <c r="L787" s="33"/>
      <c r="M787" s="139" t="s">
        <v>19</v>
      </c>
      <c r="N787" s="140" t="s">
        <v>45</v>
      </c>
      <c r="P787" s="141">
        <f>O787*H787</f>
        <v>0</v>
      </c>
      <c r="Q787" s="141">
        <v>3E-05</v>
      </c>
      <c r="R787" s="141">
        <f>Q787*H787</f>
        <v>0.007569</v>
      </c>
      <c r="S787" s="141">
        <v>0</v>
      </c>
      <c r="T787" s="142">
        <f>S787*H787</f>
        <v>0</v>
      </c>
      <c r="AR787" s="143" t="s">
        <v>368</v>
      </c>
      <c r="AT787" s="143" t="s">
        <v>212</v>
      </c>
      <c r="AU787" s="143" t="s">
        <v>83</v>
      </c>
      <c r="AY787" s="18" t="s">
        <v>210</v>
      </c>
      <c r="BE787" s="144">
        <f>IF(N787="základní",J787,0)</f>
        <v>0</v>
      </c>
      <c r="BF787" s="144">
        <f>IF(N787="snížená",J787,0)</f>
        <v>0</v>
      </c>
      <c r="BG787" s="144">
        <f>IF(N787="zákl. přenesená",J787,0)</f>
        <v>0</v>
      </c>
      <c r="BH787" s="144">
        <f>IF(N787="sníž. přenesená",J787,0)</f>
        <v>0</v>
      </c>
      <c r="BI787" s="144">
        <f>IF(N787="nulová",J787,0)</f>
        <v>0</v>
      </c>
      <c r="BJ787" s="18" t="s">
        <v>81</v>
      </c>
      <c r="BK787" s="144">
        <f>ROUND(I787*H787,2)</f>
        <v>0</v>
      </c>
      <c r="BL787" s="18" t="s">
        <v>368</v>
      </c>
      <c r="BM787" s="143" t="s">
        <v>2750</v>
      </c>
    </row>
    <row r="788" spans="2:47" s="1" customFormat="1" ht="11.25">
      <c r="B788" s="33"/>
      <c r="D788" s="145" t="s">
        <v>219</v>
      </c>
      <c r="F788" s="146" t="s">
        <v>2751</v>
      </c>
      <c r="I788" s="147"/>
      <c r="L788" s="33"/>
      <c r="M788" s="148"/>
      <c r="T788" s="54"/>
      <c r="AT788" s="18" t="s">
        <v>219</v>
      </c>
      <c r="AU788" s="18" t="s">
        <v>83</v>
      </c>
    </row>
    <row r="789" spans="2:51" s="13" customFormat="1" ht="11.25">
      <c r="B789" s="156"/>
      <c r="D789" s="150" t="s">
        <v>221</v>
      </c>
      <c r="E789" s="157" t="s">
        <v>19</v>
      </c>
      <c r="F789" s="158" t="s">
        <v>2752</v>
      </c>
      <c r="H789" s="159">
        <v>178.51</v>
      </c>
      <c r="I789" s="160"/>
      <c r="L789" s="156"/>
      <c r="M789" s="161"/>
      <c r="T789" s="162"/>
      <c r="AT789" s="157" t="s">
        <v>221</v>
      </c>
      <c r="AU789" s="157" t="s">
        <v>83</v>
      </c>
      <c r="AV789" s="13" t="s">
        <v>83</v>
      </c>
      <c r="AW789" s="13" t="s">
        <v>34</v>
      </c>
      <c r="AX789" s="13" t="s">
        <v>74</v>
      </c>
      <c r="AY789" s="157" t="s">
        <v>210</v>
      </c>
    </row>
    <row r="790" spans="2:51" s="13" customFormat="1" ht="11.25">
      <c r="B790" s="156"/>
      <c r="D790" s="150" t="s">
        <v>221</v>
      </c>
      <c r="E790" s="157" t="s">
        <v>19</v>
      </c>
      <c r="F790" s="158" t="s">
        <v>1291</v>
      </c>
      <c r="H790" s="159">
        <v>73.79</v>
      </c>
      <c r="I790" s="160"/>
      <c r="L790" s="156"/>
      <c r="M790" s="161"/>
      <c r="T790" s="162"/>
      <c r="AT790" s="157" t="s">
        <v>221</v>
      </c>
      <c r="AU790" s="157" t="s">
        <v>83</v>
      </c>
      <c r="AV790" s="13" t="s">
        <v>83</v>
      </c>
      <c r="AW790" s="13" t="s">
        <v>34</v>
      </c>
      <c r="AX790" s="13" t="s">
        <v>74</v>
      </c>
      <c r="AY790" s="157" t="s">
        <v>210</v>
      </c>
    </row>
    <row r="791" spans="2:51" s="15" customFormat="1" ht="11.25">
      <c r="B791" s="170"/>
      <c r="D791" s="150" t="s">
        <v>221</v>
      </c>
      <c r="E791" s="171" t="s">
        <v>19</v>
      </c>
      <c r="F791" s="172" t="s">
        <v>236</v>
      </c>
      <c r="H791" s="173">
        <v>252.3</v>
      </c>
      <c r="I791" s="174"/>
      <c r="L791" s="170"/>
      <c r="M791" s="175"/>
      <c r="T791" s="176"/>
      <c r="AT791" s="171" t="s">
        <v>221</v>
      </c>
      <c r="AU791" s="171" t="s">
        <v>83</v>
      </c>
      <c r="AV791" s="15" t="s">
        <v>217</v>
      </c>
      <c r="AW791" s="15" t="s">
        <v>34</v>
      </c>
      <c r="AX791" s="15" t="s">
        <v>81</v>
      </c>
      <c r="AY791" s="171" t="s">
        <v>210</v>
      </c>
    </row>
    <row r="792" spans="2:65" s="1" customFormat="1" ht="16.5" customHeight="1">
      <c r="B792" s="33"/>
      <c r="C792" s="177" t="s">
        <v>958</v>
      </c>
      <c r="D792" s="177" t="s">
        <v>424</v>
      </c>
      <c r="E792" s="178" t="s">
        <v>2753</v>
      </c>
      <c r="F792" s="179" t="s">
        <v>2754</v>
      </c>
      <c r="G792" s="180" t="s">
        <v>270</v>
      </c>
      <c r="H792" s="181">
        <v>264.915</v>
      </c>
      <c r="I792" s="182"/>
      <c r="J792" s="183">
        <f>ROUND(I792*H792,2)</f>
        <v>0</v>
      </c>
      <c r="K792" s="179" t="s">
        <v>216</v>
      </c>
      <c r="L792" s="184"/>
      <c r="M792" s="185" t="s">
        <v>19</v>
      </c>
      <c r="N792" s="186" t="s">
        <v>45</v>
      </c>
      <c r="P792" s="141">
        <f>O792*H792</f>
        <v>0</v>
      </c>
      <c r="Q792" s="141">
        <v>0.00018</v>
      </c>
      <c r="R792" s="141">
        <f>Q792*H792</f>
        <v>0.047684700000000003</v>
      </c>
      <c r="S792" s="141">
        <v>0</v>
      </c>
      <c r="T792" s="142">
        <f>S792*H792</f>
        <v>0</v>
      </c>
      <c r="AR792" s="143" t="s">
        <v>498</v>
      </c>
      <c r="AT792" s="143" t="s">
        <v>424</v>
      </c>
      <c r="AU792" s="143" t="s">
        <v>83</v>
      </c>
      <c r="AY792" s="18" t="s">
        <v>210</v>
      </c>
      <c r="BE792" s="144">
        <f>IF(N792="základní",J792,0)</f>
        <v>0</v>
      </c>
      <c r="BF792" s="144">
        <f>IF(N792="snížená",J792,0)</f>
        <v>0</v>
      </c>
      <c r="BG792" s="144">
        <f>IF(N792="zákl. přenesená",J792,0)</f>
        <v>0</v>
      </c>
      <c r="BH792" s="144">
        <f>IF(N792="sníž. přenesená",J792,0)</f>
        <v>0</v>
      </c>
      <c r="BI792" s="144">
        <f>IF(N792="nulová",J792,0)</f>
        <v>0</v>
      </c>
      <c r="BJ792" s="18" t="s">
        <v>81</v>
      </c>
      <c r="BK792" s="144">
        <f>ROUND(I792*H792,2)</f>
        <v>0</v>
      </c>
      <c r="BL792" s="18" t="s">
        <v>368</v>
      </c>
      <c r="BM792" s="143" t="s">
        <v>2755</v>
      </c>
    </row>
    <row r="793" spans="2:51" s="13" customFormat="1" ht="11.25">
      <c r="B793" s="156"/>
      <c r="D793" s="150" t="s">
        <v>221</v>
      </c>
      <c r="F793" s="158" t="s">
        <v>2756</v>
      </c>
      <c r="H793" s="159">
        <v>264.915</v>
      </c>
      <c r="I793" s="160"/>
      <c r="L793" s="156"/>
      <c r="M793" s="161"/>
      <c r="T793" s="162"/>
      <c r="AT793" s="157" t="s">
        <v>221</v>
      </c>
      <c r="AU793" s="157" t="s">
        <v>83</v>
      </c>
      <c r="AV793" s="13" t="s">
        <v>83</v>
      </c>
      <c r="AW793" s="13" t="s">
        <v>4</v>
      </c>
      <c r="AX793" s="13" t="s">
        <v>81</v>
      </c>
      <c r="AY793" s="157" t="s">
        <v>210</v>
      </c>
    </row>
    <row r="794" spans="2:65" s="1" customFormat="1" ht="24.2" customHeight="1">
      <c r="B794" s="33"/>
      <c r="C794" s="132" t="s">
        <v>964</v>
      </c>
      <c r="D794" s="132" t="s">
        <v>212</v>
      </c>
      <c r="E794" s="133" t="s">
        <v>2757</v>
      </c>
      <c r="F794" s="134" t="s">
        <v>2758</v>
      </c>
      <c r="G794" s="135" t="s">
        <v>356</v>
      </c>
      <c r="H794" s="136">
        <v>2.199</v>
      </c>
      <c r="I794" s="137"/>
      <c r="J794" s="138">
        <f>ROUND(I794*H794,2)</f>
        <v>0</v>
      </c>
      <c r="K794" s="134" t="s">
        <v>216</v>
      </c>
      <c r="L794" s="33"/>
      <c r="M794" s="139" t="s">
        <v>19</v>
      </c>
      <c r="N794" s="140" t="s">
        <v>45</v>
      </c>
      <c r="P794" s="141">
        <f>O794*H794</f>
        <v>0</v>
      </c>
      <c r="Q794" s="141">
        <v>0</v>
      </c>
      <c r="R794" s="141">
        <f>Q794*H794</f>
        <v>0</v>
      </c>
      <c r="S794" s="141">
        <v>0</v>
      </c>
      <c r="T794" s="142">
        <f>S794*H794</f>
        <v>0</v>
      </c>
      <c r="AR794" s="143" t="s">
        <v>368</v>
      </c>
      <c r="AT794" s="143" t="s">
        <v>212</v>
      </c>
      <c r="AU794" s="143" t="s">
        <v>83</v>
      </c>
      <c r="AY794" s="18" t="s">
        <v>210</v>
      </c>
      <c r="BE794" s="144">
        <f>IF(N794="základní",J794,0)</f>
        <v>0</v>
      </c>
      <c r="BF794" s="144">
        <f>IF(N794="snížená",J794,0)</f>
        <v>0</v>
      </c>
      <c r="BG794" s="144">
        <f>IF(N794="zákl. přenesená",J794,0)</f>
        <v>0</v>
      </c>
      <c r="BH794" s="144">
        <f>IF(N794="sníž. přenesená",J794,0)</f>
        <v>0</v>
      </c>
      <c r="BI794" s="144">
        <f>IF(N794="nulová",J794,0)</f>
        <v>0</v>
      </c>
      <c r="BJ794" s="18" t="s">
        <v>81</v>
      </c>
      <c r="BK794" s="144">
        <f>ROUND(I794*H794,2)</f>
        <v>0</v>
      </c>
      <c r="BL794" s="18" t="s">
        <v>368</v>
      </c>
      <c r="BM794" s="143" t="s">
        <v>2759</v>
      </c>
    </row>
    <row r="795" spans="2:47" s="1" customFormat="1" ht="11.25">
      <c r="B795" s="33"/>
      <c r="D795" s="145" t="s">
        <v>219</v>
      </c>
      <c r="F795" s="146" t="s">
        <v>2760</v>
      </c>
      <c r="I795" s="147"/>
      <c r="L795" s="33"/>
      <c r="M795" s="148"/>
      <c r="T795" s="54"/>
      <c r="AT795" s="18" t="s">
        <v>219</v>
      </c>
      <c r="AU795" s="18" t="s">
        <v>83</v>
      </c>
    </row>
    <row r="796" spans="2:65" s="1" customFormat="1" ht="24.2" customHeight="1">
      <c r="B796" s="33"/>
      <c r="C796" s="132" t="s">
        <v>969</v>
      </c>
      <c r="D796" s="132" t="s">
        <v>212</v>
      </c>
      <c r="E796" s="133" t="s">
        <v>2761</v>
      </c>
      <c r="F796" s="134" t="s">
        <v>2762</v>
      </c>
      <c r="G796" s="135" t="s">
        <v>356</v>
      </c>
      <c r="H796" s="136">
        <v>2.199</v>
      </c>
      <c r="I796" s="137"/>
      <c r="J796" s="138">
        <f>ROUND(I796*H796,2)</f>
        <v>0</v>
      </c>
      <c r="K796" s="134" t="s">
        <v>216</v>
      </c>
      <c r="L796" s="33"/>
      <c r="M796" s="139" t="s">
        <v>19</v>
      </c>
      <c r="N796" s="140" t="s">
        <v>45</v>
      </c>
      <c r="P796" s="141">
        <f>O796*H796</f>
        <v>0</v>
      </c>
      <c r="Q796" s="141">
        <v>0</v>
      </c>
      <c r="R796" s="141">
        <f>Q796*H796</f>
        <v>0</v>
      </c>
      <c r="S796" s="141">
        <v>0</v>
      </c>
      <c r="T796" s="142">
        <f>S796*H796</f>
        <v>0</v>
      </c>
      <c r="AR796" s="143" t="s">
        <v>368</v>
      </c>
      <c r="AT796" s="143" t="s">
        <v>212</v>
      </c>
      <c r="AU796" s="143" t="s">
        <v>83</v>
      </c>
      <c r="AY796" s="18" t="s">
        <v>210</v>
      </c>
      <c r="BE796" s="144">
        <f>IF(N796="základní",J796,0)</f>
        <v>0</v>
      </c>
      <c r="BF796" s="144">
        <f>IF(N796="snížená",J796,0)</f>
        <v>0</v>
      </c>
      <c r="BG796" s="144">
        <f>IF(N796="zákl. přenesená",J796,0)</f>
        <v>0</v>
      </c>
      <c r="BH796" s="144">
        <f>IF(N796="sníž. přenesená",J796,0)</f>
        <v>0</v>
      </c>
      <c r="BI796" s="144">
        <f>IF(N796="nulová",J796,0)</f>
        <v>0</v>
      </c>
      <c r="BJ796" s="18" t="s">
        <v>81</v>
      </c>
      <c r="BK796" s="144">
        <f>ROUND(I796*H796,2)</f>
        <v>0</v>
      </c>
      <c r="BL796" s="18" t="s">
        <v>368</v>
      </c>
      <c r="BM796" s="143" t="s">
        <v>2763</v>
      </c>
    </row>
    <row r="797" spans="2:47" s="1" customFormat="1" ht="11.25">
      <c r="B797" s="33"/>
      <c r="D797" s="145" t="s">
        <v>219</v>
      </c>
      <c r="F797" s="146" t="s">
        <v>2764</v>
      </c>
      <c r="I797" s="147"/>
      <c r="L797" s="33"/>
      <c r="M797" s="148"/>
      <c r="T797" s="54"/>
      <c r="AT797" s="18" t="s">
        <v>219</v>
      </c>
      <c r="AU797" s="18" t="s">
        <v>83</v>
      </c>
    </row>
    <row r="798" spans="2:63" s="11" customFormat="1" ht="22.9" customHeight="1">
      <c r="B798" s="120"/>
      <c r="D798" s="121" t="s">
        <v>73</v>
      </c>
      <c r="E798" s="130" t="s">
        <v>2765</v>
      </c>
      <c r="F798" s="130" t="s">
        <v>2766</v>
      </c>
      <c r="I798" s="123"/>
      <c r="J798" s="131">
        <f>BK798</f>
        <v>0</v>
      </c>
      <c r="L798" s="120"/>
      <c r="M798" s="125"/>
      <c r="P798" s="126">
        <f>P799</f>
        <v>0</v>
      </c>
      <c r="R798" s="126">
        <f>R799</f>
        <v>0</v>
      </c>
      <c r="T798" s="127">
        <f>T799</f>
        <v>0</v>
      </c>
      <c r="AR798" s="121" t="s">
        <v>83</v>
      </c>
      <c r="AT798" s="128" t="s">
        <v>73</v>
      </c>
      <c r="AU798" s="128" t="s">
        <v>81</v>
      </c>
      <c r="AY798" s="121" t="s">
        <v>210</v>
      </c>
      <c r="BK798" s="129">
        <f>BK799</f>
        <v>0</v>
      </c>
    </row>
    <row r="799" spans="2:65" s="1" customFormat="1" ht="16.5" customHeight="1">
      <c r="B799" s="33"/>
      <c r="C799" s="132" t="s">
        <v>973</v>
      </c>
      <c r="D799" s="132" t="s">
        <v>212</v>
      </c>
      <c r="E799" s="133" t="s">
        <v>2767</v>
      </c>
      <c r="F799" s="134" t="s">
        <v>2768</v>
      </c>
      <c r="G799" s="135" t="s">
        <v>295</v>
      </c>
      <c r="H799" s="136">
        <v>1</v>
      </c>
      <c r="I799" s="137"/>
      <c r="J799" s="138">
        <f>ROUND(I799*H799,2)</f>
        <v>0</v>
      </c>
      <c r="K799" s="134" t="s">
        <v>296</v>
      </c>
      <c r="L799" s="33"/>
      <c r="M799" s="139" t="s">
        <v>19</v>
      </c>
      <c r="N799" s="140" t="s">
        <v>45</v>
      </c>
      <c r="P799" s="141">
        <f>O799*H799</f>
        <v>0</v>
      </c>
      <c r="Q799" s="141">
        <v>0</v>
      </c>
      <c r="R799" s="141">
        <f>Q799*H799</f>
        <v>0</v>
      </c>
      <c r="S799" s="141">
        <v>0</v>
      </c>
      <c r="T799" s="142">
        <f>S799*H799</f>
        <v>0</v>
      </c>
      <c r="AR799" s="143" t="s">
        <v>368</v>
      </c>
      <c r="AT799" s="143" t="s">
        <v>212</v>
      </c>
      <c r="AU799" s="143" t="s">
        <v>83</v>
      </c>
      <c r="AY799" s="18" t="s">
        <v>210</v>
      </c>
      <c r="BE799" s="144">
        <f>IF(N799="základní",J799,0)</f>
        <v>0</v>
      </c>
      <c r="BF799" s="144">
        <f>IF(N799="snížená",J799,0)</f>
        <v>0</v>
      </c>
      <c r="BG799" s="144">
        <f>IF(N799="zákl. přenesená",J799,0)</f>
        <v>0</v>
      </c>
      <c r="BH799" s="144">
        <f>IF(N799="sníž. přenesená",J799,0)</f>
        <v>0</v>
      </c>
      <c r="BI799" s="144">
        <f>IF(N799="nulová",J799,0)</f>
        <v>0</v>
      </c>
      <c r="BJ799" s="18" t="s">
        <v>81</v>
      </c>
      <c r="BK799" s="144">
        <f>ROUND(I799*H799,2)</f>
        <v>0</v>
      </c>
      <c r="BL799" s="18" t="s">
        <v>368</v>
      </c>
      <c r="BM799" s="143" t="s">
        <v>2769</v>
      </c>
    </row>
    <row r="800" spans="2:63" s="11" customFormat="1" ht="22.9" customHeight="1">
      <c r="B800" s="120"/>
      <c r="D800" s="121" t="s">
        <v>73</v>
      </c>
      <c r="E800" s="130" t="s">
        <v>962</v>
      </c>
      <c r="F800" s="130" t="s">
        <v>963</v>
      </c>
      <c r="I800" s="123"/>
      <c r="J800" s="131">
        <f>BK800</f>
        <v>0</v>
      </c>
      <c r="L800" s="120"/>
      <c r="M800" s="125"/>
      <c r="P800" s="126">
        <f>SUM(P801:P866)</f>
        <v>0</v>
      </c>
      <c r="R800" s="126">
        <f>SUM(R801:R866)</f>
        <v>7.39097538</v>
      </c>
      <c r="T800" s="127">
        <f>SUM(T801:T866)</f>
        <v>0</v>
      </c>
      <c r="AR800" s="121" t="s">
        <v>83</v>
      </c>
      <c r="AT800" s="128" t="s">
        <v>73</v>
      </c>
      <c r="AU800" s="128" t="s">
        <v>81</v>
      </c>
      <c r="AY800" s="121" t="s">
        <v>210</v>
      </c>
      <c r="BK800" s="129">
        <f>SUM(BK801:BK866)</f>
        <v>0</v>
      </c>
    </row>
    <row r="801" spans="2:65" s="1" customFormat="1" ht="33" customHeight="1">
      <c r="B801" s="33"/>
      <c r="C801" s="132" t="s">
        <v>982</v>
      </c>
      <c r="D801" s="132" t="s">
        <v>212</v>
      </c>
      <c r="E801" s="133" t="s">
        <v>2770</v>
      </c>
      <c r="F801" s="134" t="s">
        <v>2771</v>
      </c>
      <c r="G801" s="135" t="s">
        <v>270</v>
      </c>
      <c r="H801" s="136">
        <v>29.305</v>
      </c>
      <c r="I801" s="137"/>
      <c r="J801" s="138">
        <f>ROUND(I801*H801,2)</f>
        <v>0</v>
      </c>
      <c r="K801" s="134" t="s">
        <v>389</v>
      </c>
      <c r="L801" s="33"/>
      <c r="M801" s="139" t="s">
        <v>19</v>
      </c>
      <c r="N801" s="140" t="s">
        <v>45</v>
      </c>
      <c r="P801" s="141">
        <f>O801*H801</f>
        <v>0</v>
      </c>
      <c r="Q801" s="141">
        <v>0.00012</v>
      </c>
      <c r="R801" s="141">
        <f>Q801*H801</f>
        <v>0.0035166</v>
      </c>
      <c r="S801" s="141">
        <v>0</v>
      </c>
      <c r="T801" s="142">
        <f>S801*H801</f>
        <v>0</v>
      </c>
      <c r="AR801" s="143" t="s">
        <v>368</v>
      </c>
      <c r="AT801" s="143" t="s">
        <v>212</v>
      </c>
      <c r="AU801" s="143" t="s">
        <v>83</v>
      </c>
      <c r="AY801" s="18" t="s">
        <v>210</v>
      </c>
      <c r="BE801" s="144">
        <f>IF(N801="základní",J801,0)</f>
        <v>0</v>
      </c>
      <c r="BF801" s="144">
        <f>IF(N801="snížená",J801,0)</f>
        <v>0</v>
      </c>
      <c r="BG801" s="144">
        <f>IF(N801="zákl. přenesená",J801,0)</f>
        <v>0</v>
      </c>
      <c r="BH801" s="144">
        <f>IF(N801="sníž. přenesená",J801,0)</f>
        <v>0</v>
      </c>
      <c r="BI801" s="144">
        <f>IF(N801="nulová",J801,0)</f>
        <v>0</v>
      </c>
      <c r="BJ801" s="18" t="s">
        <v>81</v>
      </c>
      <c r="BK801" s="144">
        <f>ROUND(I801*H801,2)</f>
        <v>0</v>
      </c>
      <c r="BL801" s="18" t="s">
        <v>368</v>
      </c>
      <c r="BM801" s="143" t="s">
        <v>2772</v>
      </c>
    </row>
    <row r="802" spans="2:47" s="1" customFormat="1" ht="11.25">
      <c r="B802" s="33"/>
      <c r="D802" s="145" t="s">
        <v>219</v>
      </c>
      <c r="F802" s="146" t="s">
        <v>2773</v>
      </c>
      <c r="I802" s="147"/>
      <c r="L802" s="33"/>
      <c r="M802" s="148"/>
      <c r="T802" s="54"/>
      <c r="AT802" s="18" t="s">
        <v>219</v>
      </c>
      <c r="AU802" s="18" t="s">
        <v>83</v>
      </c>
    </row>
    <row r="803" spans="2:51" s="12" customFormat="1" ht="11.25">
      <c r="B803" s="149"/>
      <c r="D803" s="150" t="s">
        <v>221</v>
      </c>
      <c r="E803" s="151" t="s">
        <v>19</v>
      </c>
      <c r="F803" s="152" t="s">
        <v>2774</v>
      </c>
      <c r="H803" s="151" t="s">
        <v>19</v>
      </c>
      <c r="I803" s="153"/>
      <c r="L803" s="149"/>
      <c r="M803" s="154"/>
      <c r="T803" s="155"/>
      <c r="AT803" s="151" t="s">
        <v>221</v>
      </c>
      <c r="AU803" s="151" t="s">
        <v>83</v>
      </c>
      <c r="AV803" s="12" t="s">
        <v>81</v>
      </c>
      <c r="AW803" s="12" t="s">
        <v>34</v>
      </c>
      <c r="AX803" s="12" t="s">
        <v>74</v>
      </c>
      <c r="AY803" s="151" t="s">
        <v>210</v>
      </c>
    </row>
    <row r="804" spans="2:51" s="12" customFormat="1" ht="11.25">
      <c r="B804" s="149"/>
      <c r="D804" s="150" t="s">
        <v>221</v>
      </c>
      <c r="E804" s="151" t="s">
        <v>19</v>
      </c>
      <c r="F804" s="152" t="s">
        <v>2775</v>
      </c>
      <c r="H804" s="151" t="s">
        <v>19</v>
      </c>
      <c r="I804" s="153"/>
      <c r="L804" s="149"/>
      <c r="M804" s="154"/>
      <c r="T804" s="155"/>
      <c r="AT804" s="151" t="s">
        <v>221</v>
      </c>
      <c r="AU804" s="151" t="s">
        <v>83</v>
      </c>
      <c r="AV804" s="12" t="s">
        <v>81</v>
      </c>
      <c r="AW804" s="12" t="s">
        <v>34</v>
      </c>
      <c r="AX804" s="12" t="s">
        <v>74</v>
      </c>
      <c r="AY804" s="151" t="s">
        <v>210</v>
      </c>
    </row>
    <row r="805" spans="2:51" s="12" customFormat="1" ht="11.25">
      <c r="B805" s="149"/>
      <c r="D805" s="150" t="s">
        <v>221</v>
      </c>
      <c r="E805" s="151" t="s">
        <v>19</v>
      </c>
      <c r="F805" s="152" t="s">
        <v>1256</v>
      </c>
      <c r="H805" s="151" t="s">
        <v>19</v>
      </c>
      <c r="I805" s="153"/>
      <c r="L805" s="149"/>
      <c r="M805" s="154"/>
      <c r="T805" s="155"/>
      <c r="AT805" s="151" t="s">
        <v>221</v>
      </c>
      <c r="AU805" s="151" t="s">
        <v>83</v>
      </c>
      <c r="AV805" s="12" t="s">
        <v>81</v>
      </c>
      <c r="AW805" s="12" t="s">
        <v>34</v>
      </c>
      <c r="AX805" s="12" t="s">
        <v>74</v>
      </c>
      <c r="AY805" s="151" t="s">
        <v>210</v>
      </c>
    </row>
    <row r="806" spans="2:51" s="12" customFormat="1" ht="11.25">
      <c r="B806" s="149"/>
      <c r="D806" s="150" t="s">
        <v>221</v>
      </c>
      <c r="E806" s="151" t="s">
        <v>19</v>
      </c>
      <c r="F806" s="152" t="s">
        <v>2776</v>
      </c>
      <c r="H806" s="151" t="s">
        <v>19</v>
      </c>
      <c r="I806" s="153"/>
      <c r="L806" s="149"/>
      <c r="M806" s="154"/>
      <c r="T806" s="155"/>
      <c r="AT806" s="151" t="s">
        <v>221</v>
      </c>
      <c r="AU806" s="151" t="s">
        <v>83</v>
      </c>
      <c r="AV806" s="12" t="s">
        <v>81</v>
      </c>
      <c r="AW806" s="12" t="s">
        <v>34</v>
      </c>
      <c r="AX806" s="12" t="s">
        <v>74</v>
      </c>
      <c r="AY806" s="151" t="s">
        <v>210</v>
      </c>
    </row>
    <row r="807" spans="2:51" s="12" customFormat="1" ht="11.25">
      <c r="B807" s="149"/>
      <c r="D807" s="150" t="s">
        <v>221</v>
      </c>
      <c r="E807" s="151" t="s">
        <v>19</v>
      </c>
      <c r="F807" s="152" t="s">
        <v>2411</v>
      </c>
      <c r="H807" s="151" t="s">
        <v>19</v>
      </c>
      <c r="I807" s="153"/>
      <c r="L807" s="149"/>
      <c r="M807" s="154"/>
      <c r="T807" s="155"/>
      <c r="AT807" s="151" t="s">
        <v>221</v>
      </c>
      <c r="AU807" s="151" t="s">
        <v>83</v>
      </c>
      <c r="AV807" s="12" t="s">
        <v>81</v>
      </c>
      <c r="AW807" s="12" t="s">
        <v>34</v>
      </c>
      <c r="AX807" s="12" t="s">
        <v>74</v>
      </c>
      <c r="AY807" s="151" t="s">
        <v>210</v>
      </c>
    </row>
    <row r="808" spans="2:51" s="13" customFormat="1" ht="11.25">
      <c r="B808" s="156"/>
      <c r="D808" s="150" t="s">
        <v>221</v>
      </c>
      <c r="E808" s="157" t="s">
        <v>19</v>
      </c>
      <c r="F808" s="158" t="s">
        <v>2777</v>
      </c>
      <c r="H808" s="159">
        <v>15.745</v>
      </c>
      <c r="I808" s="160"/>
      <c r="L808" s="156"/>
      <c r="M808" s="161"/>
      <c r="T808" s="162"/>
      <c r="AT808" s="157" t="s">
        <v>221</v>
      </c>
      <c r="AU808" s="157" t="s">
        <v>83</v>
      </c>
      <c r="AV808" s="13" t="s">
        <v>83</v>
      </c>
      <c r="AW808" s="13" t="s">
        <v>34</v>
      </c>
      <c r="AX808" s="13" t="s">
        <v>74</v>
      </c>
      <c r="AY808" s="157" t="s">
        <v>210</v>
      </c>
    </row>
    <row r="809" spans="2:51" s="13" customFormat="1" ht="11.25">
      <c r="B809" s="156"/>
      <c r="D809" s="150" t="s">
        <v>221</v>
      </c>
      <c r="E809" s="157" t="s">
        <v>19</v>
      </c>
      <c r="F809" s="158" t="s">
        <v>2778</v>
      </c>
      <c r="H809" s="159">
        <v>13.56</v>
      </c>
      <c r="I809" s="160"/>
      <c r="L809" s="156"/>
      <c r="M809" s="161"/>
      <c r="T809" s="162"/>
      <c r="AT809" s="157" t="s">
        <v>221</v>
      </c>
      <c r="AU809" s="157" t="s">
        <v>83</v>
      </c>
      <c r="AV809" s="13" t="s">
        <v>83</v>
      </c>
      <c r="AW809" s="13" t="s">
        <v>34</v>
      </c>
      <c r="AX809" s="13" t="s">
        <v>74</v>
      </c>
      <c r="AY809" s="157" t="s">
        <v>210</v>
      </c>
    </row>
    <row r="810" spans="2:51" s="15" customFormat="1" ht="11.25">
      <c r="B810" s="170"/>
      <c r="D810" s="150" t="s">
        <v>221</v>
      </c>
      <c r="E810" s="171" t="s">
        <v>19</v>
      </c>
      <c r="F810" s="172" t="s">
        <v>236</v>
      </c>
      <c r="H810" s="173">
        <v>29.305</v>
      </c>
      <c r="I810" s="174"/>
      <c r="L810" s="170"/>
      <c r="M810" s="175"/>
      <c r="T810" s="176"/>
      <c r="AT810" s="171" t="s">
        <v>221</v>
      </c>
      <c r="AU810" s="171" t="s">
        <v>83</v>
      </c>
      <c r="AV810" s="15" t="s">
        <v>217</v>
      </c>
      <c r="AW810" s="15" t="s">
        <v>34</v>
      </c>
      <c r="AX810" s="15" t="s">
        <v>81</v>
      </c>
      <c r="AY810" s="171" t="s">
        <v>210</v>
      </c>
    </row>
    <row r="811" spans="2:65" s="1" customFormat="1" ht="24.2" customHeight="1">
      <c r="B811" s="33"/>
      <c r="C811" s="132" t="s">
        <v>1012</v>
      </c>
      <c r="D811" s="132" t="s">
        <v>212</v>
      </c>
      <c r="E811" s="133" t="s">
        <v>1243</v>
      </c>
      <c r="F811" s="134" t="s">
        <v>1244</v>
      </c>
      <c r="G811" s="135" t="s">
        <v>270</v>
      </c>
      <c r="H811" s="136">
        <v>79.789</v>
      </c>
      <c r="I811" s="137"/>
      <c r="J811" s="138">
        <f>ROUND(I811*H811,2)</f>
        <v>0</v>
      </c>
      <c r="K811" s="134" t="s">
        <v>296</v>
      </c>
      <c r="L811" s="33"/>
      <c r="M811" s="139" t="s">
        <v>19</v>
      </c>
      <c r="N811" s="140" t="s">
        <v>45</v>
      </c>
      <c r="P811" s="141">
        <f>O811*H811</f>
        <v>0</v>
      </c>
      <c r="Q811" s="141">
        <v>0.02982</v>
      </c>
      <c r="R811" s="141">
        <f>Q811*H811</f>
        <v>2.37930798</v>
      </c>
      <c r="S811" s="141">
        <v>0</v>
      </c>
      <c r="T811" s="142">
        <f>S811*H811</f>
        <v>0</v>
      </c>
      <c r="AR811" s="143" t="s">
        <v>368</v>
      </c>
      <c r="AT811" s="143" t="s">
        <v>212</v>
      </c>
      <c r="AU811" s="143" t="s">
        <v>83</v>
      </c>
      <c r="AY811" s="18" t="s">
        <v>210</v>
      </c>
      <c r="BE811" s="144">
        <f>IF(N811="základní",J811,0)</f>
        <v>0</v>
      </c>
      <c r="BF811" s="144">
        <f>IF(N811="snížená",J811,0)</f>
        <v>0</v>
      </c>
      <c r="BG811" s="144">
        <f>IF(N811="zákl. přenesená",J811,0)</f>
        <v>0</v>
      </c>
      <c r="BH811" s="144">
        <f>IF(N811="sníž. přenesená",J811,0)</f>
        <v>0</v>
      </c>
      <c r="BI811" s="144">
        <f>IF(N811="nulová",J811,0)</f>
        <v>0</v>
      </c>
      <c r="BJ811" s="18" t="s">
        <v>81</v>
      </c>
      <c r="BK811" s="144">
        <f>ROUND(I811*H811,2)</f>
        <v>0</v>
      </c>
      <c r="BL811" s="18" t="s">
        <v>368</v>
      </c>
      <c r="BM811" s="143" t="s">
        <v>2779</v>
      </c>
    </row>
    <row r="812" spans="2:51" s="12" customFormat="1" ht="11.25">
      <c r="B812" s="149"/>
      <c r="D812" s="150" t="s">
        <v>221</v>
      </c>
      <c r="E812" s="151" t="s">
        <v>19</v>
      </c>
      <c r="F812" s="152" t="s">
        <v>1246</v>
      </c>
      <c r="H812" s="151" t="s">
        <v>19</v>
      </c>
      <c r="I812" s="153"/>
      <c r="L812" s="149"/>
      <c r="M812" s="154"/>
      <c r="T812" s="155"/>
      <c r="AT812" s="151" t="s">
        <v>221</v>
      </c>
      <c r="AU812" s="151" t="s">
        <v>83</v>
      </c>
      <c r="AV812" s="12" t="s">
        <v>81</v>
      </c>
      <c r="AW812" s="12" t="s">
        <v>34</v>
      </c>
      <c r="AX812" s="12" t="s">
        <v>74</v>
      </c>
      <c r="AY812" s="151" t="s">
        <v>210</v>
      </c>
    </row>
    <row r="813" spans="2:51" s="12" customFormat="1" ht="11.25">
      <c r="B813" s="149"/>
      <c r="D813" s="150" t="s">
        <v>221</v>
      </c>
      <c r="E813" s="151" t="s">
        <v>19</v>
      </c>
      <c r="F813" s="152" t="s">
        <v>1256</v>
      </c>
      <c r="H813" s="151" t="s">
        <v>19</v>
      </c>
      <c r="I813" s="153"/>
      <c r="L813" s="149"/>
      <c r="M813" s="154"/>
      <c r="T813" s="155"/>
      <c r="AT813" s="151" t="s">
        <v>221</v>
      </c>
      <c r="AU813" s="151" t="s">
        <v>83</v>
      </c>
      <c r="AV813" s="12" t="s">
        <v>81</v>
      </c>
      <c r="AW813" s="12" t="s">
        <v>34</v>
      </c>
      <c r="AX813" s="12" t="s">
        <v>74</v>
      </c>
      <c r="AY813" s="151" t="s">
        <v>210</v>
      </c>
    </row>
    <row r="814" spans="2:51" s="12" customFormat="1" ht="11.25">
      <c r="B814" s="149"/>
      <c r="D814" s="150" t="s">
        <v>221</v>
      </c>
      <c r="E814" s="151" t="s">
        <v>19</v>
      </c>
      <c r="F814" s="152" t="s">
        <v>2411</v>
      </c>
      <c r="H814" s="151" t="s">
        <v>19</v>
      </c>
      <c r="I814" s="153"/>
      <c r="L814" s="149"/>
      <c r="M814" s="154"/>
      <c r="T814" s="155"/>
      <c r="AT814" s="151" t="s">
        <v>221</v>
      </c>
      <c r="AU814" s="151" t="s">
        <v>83</v>
      </c>
      <c r="AV814" s="12" t="s">
        <v>81</v>
      </c>
      <c r="AW814" s="12" t="s">
        <v>34</v>
      </c>
      <c r="AX814" s="12" t="s">
        <v>74</v>
      </c>
      <c r="AY814" s="151" t="s">
        <v>210</v>
      </c>
    </row>
    <row r="815" spans="2:51" s="13" customFormat="1" ht="11.25">
      <c r="B815" s="156"/>
      <c r="D815" s="150" t="s">
        <v>221</v>
      </c>
      <c r="E815" s="157" t="s">
        <v>19</v>
      </c>
      <c r="F815" s="158" t="s">
        <v>2780</v>
      </c>
      <c r="H815" s="159">
        <v>15.745</v>
      </c>
      <c r="I815" s="160"/>
      <c r="L815" s="156"/>
      <c r="M815" s="161"/>
      <c r="T815" s="162"/>
      <c r="AT815" s="157" t="s">
        <v>221</v>
      </c>
      <c r="AU815" s="157" t="s">
        <v>83</v>
      </c>
      <c r="AV815" s="13" t="s">
        <v>83</v>
      </c>
      <c r="AW815" s="13" t="s">
        <v>34</v>
      </c>
      <c r="AX815" s="13" t="s">
        <v>74</v>
      </c>
      <c r="AY815" s="157" t="s">
        <v>210</v>
      </c>
    </row>
    <row r="816" spans="2:51" s="13" customFormat="1" ht="11.25">
      <c r="B816" s="156"/>
      <c r="D816" s="150" t="s">
        <v>221</v>
      </c>
      <c r="E816" s="157" t="s">
        <v>19</v>
      </c>
      <c r="F816" s="158" t="s">
        <v>2781</v>
      </c>
      <c r="H816" s="159">
        <v>13.56</v>
      </c>
      <c r="I816" s="160"/>
      <c r="L816" s="156"/>
      <c r="M816" s="161"/>
      <c r="T816" s="162"/>
      <c r="AT816" s="157" t="s">
        <v>221</v>
      </c>
      <c r="AU816" s="157" t="s">
        <v>83</v>
      </c>
      <c r="AV816" s="13" t="s">
        <v>83</v>
      </c>
      <c r="AW816" s="13" t="s">
        <v>34</v>
      </c>
      <c r="AX816" s="13" t="s">
        <v>74</v>
      </c>
      <c r="AY816" s="157" t="s">
        <v>210</v>
      </c>
    </row>
    <row r="817" spans="2:51" s="13" customFormat="1" ht="11.25">
      <c r="B817" s="156"/>
      <c r="D817" s="150" t="s">
        <v>221</v>
      </c>
      <c r="E817" s="157" t="s">
        <v>19</v>
      </c>
      <c r="F817" s="158" t="s">
        <v>2782</v>
      </c>
      <c r="H817" s="159">
        <v>10.18</v>
      </c>
      <c r="I817" s="160"/>
      <c r="L817" s="156"/>
      <c r="M817" s="161"/>
      <c r="T817" s="162"/>
      <c r="AT817" s="157" t="s">
        <v>221</v>
      </c>
      <c r="AU817" s="157" t="s">
        <v>83</v>
      </c>
      <c r="AV817" s="13" t="s">
        <v>83</v>
      </c>
      <c r="AW817" s="13" t="s">
        <v>34</v>
      </c>
      <c r="AX817" s="13" t="s">
        <v>74</v>
      </c>
      <c r="AY817" s="157" t="s">
        <v>210</v>
      </c>
    </row>
    <row r="818" spans="2:51" s="13" customFormat="1" ht="11.25">
      <c r="B818" s="156"/>
      <c r="D818" s="150" t="s">
        <v>221</v>
      </c>
      <c r="E818" s="157" t="s">
        <v>19</v>
      </c>
      <c r="F818" s="158" t="s">
        <v>2783</v>
      </c>
      <c r="H818" s="159">
        <v>9.43</v>
      </c>
      <c r="I818" s="160"/>
      <c r="L818" s="156"/>
      <c r="M818" s="161"/>
      <c r="T818" s="162"/>
      <c r="AT818" s="157" t="s">
        <v>221</v>
      </c>
      <c r="AU818" s="157" t="s">
        <v>83</v>
      </c>
      <c r="AV818" s="13" t="s">
        <v>83</v>
      </c>
      <c r="AW818" s="13" t="s">
        <v>34</v>
      </c>
      <c r="AX818" s="13" t="s">
        <v>74</v>
      </c>
      <c r="AY818" s="157" t="s">
        <v>210</v>
      </c>
    </row>
    <row r="819" spans="2:51" s="13" customFormat="1" ht="11.25">
      <c r="B819" s="156"/>
      <c r="D819" s="150" t="s">
        <v>221</v>
      </c>
      <c r="E819" s="157" t="s">
        <v>19</v>
      </c>
      <c r="F819" s="158" t="s">
        <v>2784</v>
      </c>
      <c r="H819" s="159">
        <v>15.255</v>
      </c>
      <c r="I819" s="160"/>
      <c r="L819" s="156"/>
      <c r="M819" s="161"/>
      <c r="T819" s="162"/>
      <c r="AT819" s="157" t="s">
        <v>221</v>
      </c>
      <c r="AU819" s="157" t="s">
        <v>83</v>
      </c>
      <c r="AV819" s="13" t="s">
        <v>83</v>
      </c>
      <c r="AW819" s="13" t="s">
        <v>34</v>
      </c>
      <c r="AX819" s="13" t="s">
        <v>74</v>
      </c>
      <c r="AY819" s="157" t="s">
        <v>210</v>
      </c>
    </row>
    <row r="820" spans="2:51" s="13" customFormat="1" ht="11.25">
      <c r="B820" s="156"/>
      <c r="D820" s="150" t="s">
        <v>221</v>
      </c>
      <c r="E820" s="157" t="s">
        <v>19</v>
      </c>
      <c r="F820" s="158" t="s">
        <v>2785</v>
      </c>
      <c r="H820" s="159">
        <v>7.07</v>
      </c>
      <c r="I820" s="160"/>
      <c r="L820" s="156"/>
      <c r="M820" s="161"/>
      <c r="T820" s="162"/>
      <c r="AT820" s="157" t="s">
        <v>221</v>
      </c>
      <c r="AU820" s="157" t="s">
        <v>83</v>
      </c>
      <c r="AV820" s="13" t="s">
        <v>83</v>
      </c>
      <c r="AW820" s="13" t="s">
        <v>34</v>
      </c>
      <c r="AX820" s="13" t="s">
        <v>74</v>
      </c>
      <c r="AY820" s="157" t="s">
        <v>210</v>
      </c>
    </row>
    <row r="821" spans="2:51" s="15" customFormat="1" ht="11.25">
      <c r="B821" s="170"/>
      <c r="D821" s="150" t="s">
        <v>221</v>
      </c>
      <c r="E821" s="171" t="s">
        <v>19</v>
      </c>
      <c r="F821" s="172" t="s">
        <v>236</v>
      </c>
      <c r="H821" s="173">
        <v>71.24000000000001</v>
      </c>
      <c r="I821" s="174"/>
      <c r="L821" s="170"/>
      <c r="M821" s="175"/>
      <c r="T821" s="176"/>
      <c r="AT821" s="171" t="s">
        <v>221</v>
      </c>
      <c r="AU821" s="171" t="s">
        <v>83</v>
      </c>
      <c r="AV821" s="15" t="s">
        <v>217</v>
      </c>
      <c r="AW821" s="15" t="s">
        <v>34</v>
      </c>
      <c r="AX821" s="15" t="s">
        <v>81</v>
      </c>
      <c r="AY821" s="171" t="s">
        <v>210</v>
      </c>
    </row>
    <row r="822" spans="2:51" s="13" customFormat="1" ht="11.25">
      <c r="B822" s="156"/>
      <c r="D822" s="150" t="s">
        <v>221</v>
      </c>
      <c r="F822" s="158" t="s">
        <v>2786</v>
      </c>
      <c r="H822" s="159">
        <v>79.789</v>
      </c>
      <c r="I822" s="160"/>
      <c r="L822" s="156"/>
      <c r="M822" s="161"/>
      <c r="T822" s="162"/>
      <c r="AT822" s="157" t="s">
        <v>221</v>
      </c>
      <c r="AU822" s="157" t="s">
        <v>83</v>
      </c>
      <c r="AV822" s="13" t="s">
        <v>83</v>
      </c>
      <c r="AW822" s="13" t="s">
        <v>4</v>
      </c>
      <c r="AX822" s="13" t="s">
        <v>81</v>
      </c>
      <c r="AY822" s="157" t="s">
        <v>210</v>
      </c>
    </row>
    <row r="823" spans="2:65" s="1" customFormat="1" ht="16.5" customHeight="1">
      <c r="B823" s="33"/>
      <c r="C823" s="132" t="s">
        <v>1019</v>
      </c>
      <c r="D823" s="132" t="s">
        <v>212</v>
      </c>
      <c r="E823" s="133" t="s">
        <v>1262</v>
      </c>
      <c r="F823" s="134" t="s">
        <v>1263</v>
      </c>
      <c r="G823" s="135" t="s">
        <v>270</v>
      </c>
      <c r="H823" s="136">
        <v>71.24</v>
      </c>
      <c r="I823" s="137"/>
      <c r="J823" s="138">
        <f>ROUND(I823*H823,2)</f>
        <v>0</v>
      </c>
      <c r="K823" s="134" t="s">
        <v>296</v>
      </c>
      <c r="L823" s="33"/>
      <c r="M823" s="139" t="s">
        <v>19</v>
      </c>
      <c r="N823" s="140" t="s">
        <v>45</v>
      </c>
      <c r="P823" s="141">
        <f>O823*H823</f>
        <v>0</v>
      </c>
      <c r="Q823" s="141">
        <v>0.01117</v>
      </c>
      <c r="R823" s="141">
        <f>Q823*H823</f>
        <v>0.7957507999999999</v>
      </c>
      <c r="S823" s="141">
        <v>0</v>
      </c>
      <c r="T823" s="142">
        <f>S823*H823</f>
        <v>0</v>
      </c>
      <c r="AR823" s="143" t="s">
        <v>368</v>
      </c>
      <c r="AT823" s="143" t="s">
        <v>212</v>
      </c>
      <c r="AU823" s="143" t="s">
        <v>83</v>
      </c>
      <c r="AY823" s="18" t="s">
        <v>210</v>
      </c>
      <c r="BE823" s="144">
        <f>IF(N823="základní",J823,0)</f>
        <v>0</v>
      </c>
      <c r="BF823" s="144">
        <f>IF(N823="snížená",J823,0)</f>
        <v>0</v>
      </c>
      <c r="BG823" s="144">
        <f>IF(N823="zákl. přenesená",J823,0)</f>
        <v>0</v>
      </c>
      <c r="BH823" s="144">
        <f>IF(N823="sníž. přenesená",J823,0)</f>
        <v>0</v>
      </c>
      <c r="BI823" s="144">
        <f>IF(N823="nulová",J823,0)</f>
        <v>0</v>
      </c>
      <c r="BJ823" s="18" t="s">
        <v>81</v>
      </c>
      <c r="BK823" s="144">
        <f>ROUND(I823*H823,2)</f>
        <v>0</v>
      </c>
      <c r="BL823" s="18" t="s">
        <v>368</v>
      </c>
      <c r="BM823" s="143" t="s">
        <v>2787</v>
      </c>
    </row>
    <row r="824" spans="2:51" s="12" customFormat="1" ht="11.25">
      <c r="B824" s="149"/>
      <c r="D824" s="150" t="s">
        <v>221</v>
      </c>
      <c r="E824" s="151" t="s">
        <v>19</v>
      </c>
      <c r="F824" s="152" t="s">
        <v>1256</v>
      </c>
      <c r="H824" s="151" t="s">
        <v>19</v>
      </c>
      <c r="I824" s="153"/>
      <c r="L824" s="149"/>
      <c r="M824" s="154"/>
      <c r="T824" s="155"/>
      <c r="AT824" s="151" t="s">
        <v>221</v>
      </c>
      <c r="AU824" s="151" t="s">
        <v>83</v>
      </c>
      <c r="AV824" s="12" t="s">
        <v>81</v>
      </c>
      <c r="AW824" s="12" t="s">
        <v>34</v>
      </c>
      <c r="AX824" s="12" t="s">
        <v>74</v>
      </c>
      <c r="AY824" s="151" t="s">
        <v>210</v>
      </c>
    </row>
    <row r="825" spans="2:51" s="12" customFormat="1" ht="11.25">
      <c r="B825" s="149"/>
      <c r="D825" s="150" t="s">
        <v>221</v>
      </c>
      <c r="E825" s="151" t="s">
        <v>19</v>
      </c>
      <c r="F825" s="152" t="s">
        <v>2411</v>
      </c>
      <c r="H825" s="151" t="s">
        <v>19</v>
      </c>
      <c r="I825" s="153"/>
      <c r="L825" s="149"/>
      <c r="M825" s="154"/>
      <c r="T825" s="155"/>
      <c r="AT825" s="151" t="s">
        <v>221</v>
      </c>
      <c r="AU825" s="151" t="s">
        <v>83</v>
      </c>
      <c r="AV825" s="12" t="s">
        <v>81</v>
      </c>
      <c r="AW825" s="12" t="s">
        <v>34</v>
      </c>
      <c r="AX825" s="12" t="s">
        <v>74</v>
      </c>
      <c r="AY825" s="151" t="s">
        <v>210</v>
      </c>
    </row>
    <row r="826" spans="2:51" s="13" customFormat="1" ht="11.25">
      <c r="B826" s="156"/>
      <c r="D826" s="150" t="s">
        <v>221</v>
      </c>
      <c r="E826" s="157" t="s">
        <v>19</v>
      </c>
      <c r="F826" s="158" t="s">
        <v>2777</v>
      </c>
      <c r="H826" s="159">
        <v>15.745</v>
      </c>
      <c r="I826" s="160"/>
      <c r="L826" s="156"/>
      <c r="M826" s="161"/>
      <c r="T826" s="162"/>
      <c r="AT826" s="157" t="s">
        <v>221</v>
      </c>
      <c r="AU826" s="157" t="s">
        <v>83</v>
      </c>
      <c r="AV826" s="13" t="s">
        <v>83</v>
      </c>
      <c r="AW826" s="13" t="s">
        <v>34</v>
      </c>
      <c r="AX826" s="13" t="s">
        <v>74</v>
      </c>
      <c r="AY826" s="157" t="s">
        <v>210</v>
      </c>
    </row>
    <row r="827" spans="2:51" s="13" customFormat="1" ht="11.25">
      <c r="B827" s="156"/>
      <c r="D827" s="150" t="s">
        <v>221</v>
      </c>
      <c r="E827" s="157" t="s">
        <v>19</v>
      </c>
      <c r="F827" s="158" t="s">
        <v>2778</v>
      </c>
      <c r="H827" s="159">
        <v>13.56</v>
      </c>
      <c r="I827" s="160"/>
      <c r="L827" s="156"/>
      <c r="M827" s="161"/>
      <c r="T827" s="162"/>
      <c r="AT827" s="157" t="s">
        <v>221</v>
      </c>
      <c r="AU827" s="157" t="s">
        <v>83</v>
      </c>
      <c r="AV827" s="13" t="s">
        <v>83</v>
      </c>
      <c r="AW827" s="13" t="s">
        <v>34</v>
      </c>
      <c r="AX827" s="13" t="s">
        <v>74</v>
      </c>
      <c r="AY827" s="157" t="s">
        <v>210</v>
      </c>
    </row>
    <row r="828" spans="2:51" s="13" customFormat="1" ht="11.25">
      <c r="B828" s="156"/>
      <c r="D828" s="150" t="s">
        <v>221</v>
      </c>
      <c r="E828" s="157" t="s">
        <v>19</v>
      </c>
      <c r="F828" s="158" t="s">
        <v>2782</v>
      </c>
      <c r="H828" s="159">
        <v>10.18</v>
      </c>
      <c r="I828" s="160"/>
      <c r="L828" s="156"/>
      <c r="M828" s="161"/>
      <c r="T828" s="162"/>
      <c r="AT828" s="157" t="s">
        <v>221</v>
      </c>
      <c r="AU828" s="157" t="s">
        <v>83</v>
      </c>
      <c r="AV828" s="13" t="s">
        <v>83</v>
      </c>
      <c r="AW828" s="13" t="s">
        <v>34</v>
      </c>
      <c r="AX828" s="13" t="s">
        <v>74</v>
      </c>
      <c r="AY828" s="157" t="s">
        <v>210</v>
      </c>
    </row>
    <row r="829" spans="2:51" s="13" customFormat="1" ht="11.25">
      <c r="B829" s="156"/>
      <c r="D829" s="150" t="s">
        <v>221</v>
      </c>
      <c r="E829" s="157" t="s">
        <v>19</v>
      </c>
      <c r="F829" s="158" t="s">
        <v>2783</v>
      </c>
      <c r="H829" s="159">
        <v>9.43</v>
      </c>
      <c r="I829" s="160"/>
      <c r="L829" s="156"/>
      <c r="M829" s="161"/>
      <c r="T829" s="162"/>
      <c r="AT829" s="157" t="s">
        <v>221</v>
      </c>
      <c r="AU829" s="157" t="s">
        <v>83</v>
      </c>
      <c r="AV829" s="13" t="s">
        <v>83</v>
      </c>
      <c r="AW829" s="13" t="s">
        <v>34</v>
      </c>
      <c r="AX829" s="13" t="s">
        <v>74</v>
      </c>
      <c r="AY829" s="157" t="s">
        <v>210</v>
      </c>
    </row>
    <row r="830" spans="2:51" s="13" customFormat="1" ht="11.25">
      <c r="B830" s="156"/>
      <c r="D830" s="150" t="s">
        <v>221</v>
      </c>
      <c r="E830" s="157" t="s">
        <v>19</v>
      </c>
      <c r="F830" s="158" t="s">
        <v>2784</v>
      </c>
      <c r="H830" s="159">
        <v>15.255</v>
      </c>
      <c r="I830" s="160"/>
      <c r="L830" s="156"/>
      <c r="M830" s="161"/>
      <c r="T830" s="162"/>
      <c r="AT830" s="157" t="s">
        <v>221</v>
      </c>
      <c r="AU830" s="157" t="s">
        <v>83</v>
      </c>
      <c r="AV830" s="13" t="s">
        <v>83</v>
      </c>
      <c r="AW830" s="13" t="s">
        <v>34</v>
      </c>
      <c r="AX830" s="13" t="s">
        <v>74</v>
      </c>
      <c r="AY830" s="157" t="s">
        <v>210</v>
      </c>
    </row>
    <row r="831" spans="2:51" s="13" customFormat="1" ht="11.25">
      <c r="B831" s="156"/>
      <c r="D831" s="150" t="s">
        <v>221</v>
      </c>
      <c r="E831" s="157" t="s">
        <v>19</v>
      </c>
      <c r="F831" s="158" t="s">
        <v>2785</v>
      </c>
      <c r="H831" s="159">
        <v>7.07</v>
      </c>
      <c r="I831" s="160"/>
      <c r="L831" s="156"/>
      <c r="M831" s="161"/>
      <c r="T831" s="162"/>
      <c r="AT831" s="157" t="s">
        <v>221</v>
      </c>
      <c r="AU831" s="157" t="s">
        <v>83</v>
      </c>
      <c r="AV831" s="13" t="s">
        <v>83</v>
      </c>
      <c r="AW831" s="13" t="s">
        <v>34</v>
      </c>
      <c r="AX831" s="13" t="s">
        <v>74</v>
      </c>
      <c r="AY831" s="157" t="s">
        <v>210</v>
      </c>
    </row>
    <row r="832" spans="2:51" s="14" customFormat="1" ht="11.25">
      <c r="B832" s="163"/>
      <c r="D832" s="150" t="s">
        <v>221</v>
      </c>
      <c r="E832" s="164" t="s">
        <v>19</v>
      </c>
      <c r="F832" s="165" t="s">
        <v>234</v>
      </c>
      <c r="H832" s="166">
        <v>71.24000000000001</v>
      </c>
      <c r="I832" s="167"/>
      <c r="L832" s="163"/>
      <c r="M832" s="168"/>
      <c r="T832" s="169"/>
      <c r="AT832" s="164" t="s">
        <v>221</v>
      </c>
      <c r="AU832" s="164" t="s">
        <v>83</v>
      </c>
      <c r="AV832" s="14" t="s">
        <v>91</v>
      </c>
      <c r="AW832" s="14" t="s">
        <v>34</v>
      </c>
      <c r="AX832" s="14" t="s">
        <v>74</v>
      </c>
      <c r="AY832" s="164" t="s">
        <v>210</v>
      </c>
    </row>
    <row r="833" spans="2:51" s="15" customFormat="1" ht="11.25">
      <c r="B833" s="170"/>
      <c r="D833" s="150" t="s">
        <v>221</v>
      </c>
      <c r="E833" s="171" t="s">
        <v>19</v>
      </c>
      <c r="F833" s="172" t="s">
        <v>236</v>
      </c>
      <c r="H833" s="173">
        <v>71.24000000000001</v>
      </c>
      <c r="I833" s="174"/>
      <c r="L833" s="170"/>
      <c r="M833" s="175"/>
      <c r="T833" s="176"/>
      <c r="AT833" s="171" t="s">
        <v>221</v>
      </c>
      <c r="AU833" s="171" t="s">
        <v>83</v>
      </c>
      <c r="AV833" s="15" t="s">
        <v>217</v>
      </c>
      <c r="AW833" s="15" t="s">
        <v>34</v>
      </c>
      <c r="AX833" s="15" t="s">
        <v>81</v>
      </c>
      <c r="AY833" s="171" t="s">
        <v>210</v>
      </c>
    </row>
    <row r="834" spans="2:65" s="1" customFormat="1" ht="24.2" customHeight="1">
      <c r="B834" s="33"/>
      <c r="C834" s="132" t="s">
        <v>1024</v>
      </c>
      <c r="D834" s="132" t="s">
        <v>212</v>
      </c>
      <c r="E834" s="133" t="s">
        <v>2788</v>
      </c>
      <c r="F834" s="134" t="s">
        <v>2789</v>
      </c>
      <c r="G834" s="135" t="s">
        <v>270</v>
      </c>
      <c r="H834" s="136">
        <v>41.84</v>
      </c>
      <c r="I834" s="137"/>
      <c r="J834" s="138">
        <f>ROUND(I834*H834,2)</f>
        <v>0</v>
      </c>
      <c r="K834" s="134" t="s">
        <v>389</v>
      </c>
      <c r="L834" s="33"/>
      <c r="M834" s="139" t="s">
        <v>19</v>
      </c>
      <c r="N834" s="140" t="s">
        <v>45</v>
      </c>
      <c r="P834" s="141">
        <f>O834*H834</f>
        <v>0</v>
      </c>
      <c r="Q834" s="141">
        <v>0</v>
      </c>
      <c r="R834" s="141">
        <f>Q834*H834</f>
        <v>0</v>
      </c>
      <c r="S834" s="141">
        <v>0</v>
      </c>
      <c r="T834" s="142">
        <f>S834*H834</f>
        <v>0</v>
      </c>
      <c r="AR834" s="143" t="s">
        <v>368</v>
      </c>
      <c r="AT834" s="143" t="s">
        <v>212</v>
      </c>
      <c r="AU834" s="143" t="s">
        <v>83</v>
      </c>
      <c r="AY834" s="18" t="s">
        <v>210</v>
      </c>
      <c r="BE834" s="144">
        <f>IF(N834="základní",J834,0)</f>
        <v>0</v>
      </c>
      <c r="BF834" s="144">
        <f>IF(N834="snížená",J834,0)</f>
        <v>0</v>
      </c>
      <c r="BG834" s="144">
        <f>IF(N834="zákl. přenesená",J834,0)</f>
        <v>0</v>
      </c>
      <c r="BH834" s="144">
        <f>IF(N834="sníž. přenesená",J834,0)</f>
        <v>0</v>
      </c>
      <c r="BI834" s="144">
        <f>IF(N834="nulová",J834,0)</f>
        <v>0</v>
      </c>
      <c r="BJ834" s="18" t="s">
        <v>81</v>
      </c>
      <c r="BK834" s="144">
        <f>ROUND(I834*H834,2)</f>
        <v>0</v>
      </c>
      <c r="BL834" s="18" t="s">
        <v>368</v>
      </c>
      <c r="BM834" s="143" t="s">
        <v>2790</v>
      </c>
    </row>
    <row r="835" spans="2:47" s="1" customFormat="1" ht="11.25">
      <c r="B835" s="33"/>
      <c r="D835" s="145" t="s">
        <v>219</v>
      </c>
      <c r="F835" s="146" t="s">
        <v>2791</v>
      </c>
      <c r="I835" s="147"/>
      <c r="L835" s="33"/>
      <c r="M835" s="148"/>
      <c r="T835" s="54"/>
      <c r="AT835" s="18" t="s">
        <v>219</v>
      </c>
      <c r="AU835" s="18" t="s">
        <v>83</v>
      </c>
    </row>
    <row r="836" spans="2:51" s="12" customFormat="1" ht="11.25">
      <c r="B836" s="149"/>
      <c r="D836" s="150" t="s">
        <v>221</v>
      </c>
      <c r="E836" s="151" t="s">
        <v>19</v>
      </c>
      <c r="F836" s="152" t="s">
        <v>2792</v>
      </c>
      <c r="H836" s="151" t="s">
        <v>19</v>
      </c>
      <c r="I836" s="153"/>
      <c r="L836" s="149"/>
      <c r="M836" s="154"/>
      <c r="T836" s="155"/>
      <c r="AT836" s="151" t="s">
        <v>221</v>
      </c>
      <c r="AU836" s="151" t="s">
        <v>83</v>
      </c>
      <c r="AV836" s="12" t="s">
        <v>81</v>
      </c>
      <c r="AW836" s="12" t="s">
        <v>34</v>
      </c>
      <c r="AX836" s="12" t="s">
        <v>74</v>
      </c>
      <c r="AY836" s="151" t="s">
        <v>210</v>
      </c>
    </row>
    <row r="837" spans="2:51" s="13" customFormat="1" ht="11.25">
      <c r="B837" s="156"/>
      <c r="D837" s="150" t="s">
        <v>221</v>
      </c>
      <c r="E837" s="157" t="s">
        <v>19</v>
      </c>
      <c r="F837" s="158" t="s">
        <v>2793</v>
      </c>
      <c r="H837" s="159">
        <v>41.84</v>
      </c>
      <c r="I837" s="160"/>
      <c r="L837" s="156"/>
      <c r="M837" s="161"/>
      <c r="T837" s="162"/>
      <c r="AT837" s="157" t="s">
        <v>221</v>
      </c>
      <c r="AU837" s="157" t="s">
        <v>83</v>
      </c>
      <c r="AV837" s="13" t="s">
        <v>83</v>
      </c>
      <c r="AW837" s="13" t="s">
        <v>34</v>
      </c>
      <c r="AX837" s="13" t="s">
        <v>81</v>
      </c>
      <c r="AY837" s="157" t="s">
        <v>210</v>
      </c>
    </row>
    <row r="838" spans="2:65" s="1" customFormat="1" ht="16.5" customHeight="1">
      <c r="B838" s="33"/>
      <c r="C838" s="177" t="s">
        <v>1029</v>
      </c>
      <c r="D838" s="177" t="s">
        <v>424</v>
      </c>
      <c r="E838" s="178" t="s">
        <v>1294</v>
      </c>
      <c r="F838" s="179" t="s">
        <v>1295</v>
      </c>
      <c r="G838" s="180" t="s">
        <v>215</v>
      </c>
      <c r="H838" s="181">
        <v>1.098</v>
      </c>
      <c r="I838" s="182"/>
      <c r="J838" s="183">
        <f>ROUND(I838*H838,2)</f>
        <v>0</v>
      </c>
      <c r="K838" s="179" t="s">
        <v>389</v>
      </c>
      <c r="L838" s="184"/>
      <c r="M838" s="185" t="s">
        <v>19</v>
      </c>
      <c r="N838" s="186" t="s">
        <v>45</v>
      </c>
      <c r="P838" s="141">
        <f>O838*H838</f>
        <v>0</v>
      </c>
      <c r="Q838" s="141">
        <v>0.55</v>
      </c>
      <c r="R838" s="141">
        <f>Q838*H838</f>
        <v>0.6039000000000001</v>
      </c>
      <c r="S838" s="141">
        <v>0</v>
      </c>
      <c r="T838" s="142">
        <f>S838*H838</f>
        <v>0</v>
      </c>
      <c r="AR838" s="143" t="s">
        <v>498</v>
      </c>
      <c r="AT838" s="143" t="s">
        <v>424</v>
      </c>
      <c r="AU838" s="143" t="s">
        <v>83</v>
      </c>
      <c r="AY838" s="18" t="s">
        <v>210</v>
      </c>
      <c r="BE838" s="144">
        <f>IF(N838="základní",J838,0)</f>
        <v>0</v>
      </c>
      <c r="BF838" s="144">
        <f>IF(N838="snížená",J838,0)</f>
        <v>0</v>
      </c>
      <c r="BG838" s="144">
        <f>IF(N838="zákl. přenesená",J838,0)</f>
        <v>0</v>
      </c>
      <c r="BH838" s="144">
        <f>IF(N838="sníž. přenesená",J838,0)</f>
        <v>0</v>
      </c>
      <c r="BI838" s="144">
        <f>IF(N838="nulová",J838,0)</f>
        <v>0</v>
      </c>
      <c r="BJ838" s="18" t="s">
        <v>81</v>
      </c>
      <c r="BK838" s="144">
        <f>ROUND(I838*H838,2)</f>
        <v>0</v>
      </c>
      <c r="BL838" s="18" t="s">
        <v>368</v>
      </c>
      <c r="BM838" s="143" t="s">
        <v>2794</v>
      </c>
    </row>
    <row r="839" spans="2:51" s="13" customFormat="1" ht="11.25">
      <c r="B839" s="156"/>
      <c r="D839" s="150" t="s">
        <v>221</v>
      </c>
      <c r="E839" s="157" t="s">
        <v>19</v>
      </c>
      <c r="F839" s="158" t="s">
        <v>2795</v>
      </c>
      <c r="H839" s="159">
        <v>1.046</v>
      </c>
      <c r="I839" s="160"/>
      <c r="L839" s="156"/>
      <c r="M839" s="161"/>
      <c r="T839" s="162"/>
      <c r="AT839" s="157" t="s">
        <v>221</v>
      </c>
      <c r="AU839" s="157" t="s">
        <v>83</v>
      </c>
      <c r="AV839" s="13" t="s">
        <v>83</v>
      </c>
      <c r="AW839" s="13" t="s">
        <v>34</v>
      </c>
      <c r="AX839" s="13" t="s">
        <v>81</v>
      </c>
      <c r="AY839" s="157" t="s">
        <v>210</v>
      </c>
    </row>
    <row r="840" spans="2:51" s="13" customFormat="1" ht="11.25">
      <c r="B840" s="156"/>
      <c r="D840" s="150" t="s">
        <v>221</v>
      </c>
      <c r="F840" s="158" t="s">
        <v>2796</v>
      </c>
      <c r="H840" s="159">
        <v>1.098</v>
      </c>
      <c r="I840" s="160"/>
      <c r="L840" s="156"/>
      <c r="M840" s="161"/>
      <c r="T840" s="162"/>
      <c r="AT840" s="157" t="s">
        <v>221</v>
      </c>
      <c r="AU840" s="157" t="s">
        <v>83</v>
      </c>
      <c r="AV840" s="13" t="s">
        <v>83</v>
      </c>
      <c r="AW840" s="13" t="s">
        <v>4</v>
      </c>
      <c r="AX840" s="13" t="s">
        <v>81</v>
      </c>
      <c r="AY840" s="157" t="s">
        <v>210</v>
      </c>
    </row>
    <row r="841" spans="2:65" s="1" customFormat="1" ht="24.2" customHeight="1">
      <c r="B841" s="33"/>
      <c r="C841" s="132" t="s">
        <v>1038</v>
      </c>
      <c r="D841" s="132" t="s">
        <v>212</v>
      </c>
      <c r="E841" s="133" t="s">
        <v>2797</v>
      </c>
      <c r="F841" s="134" t="s">
        <v>2798</v>
      </c>
      <c r="G841" s="135" t="s">
        <v>270</v>
      </c>
      <c r="H841" s="136">
        <v>210.2</v>
      </c>
      <c r="I841" s="137"/>
      <c r="J841" s="138">
        <f>ROUND(I841*H841,2)</f>
        <v>0</v>
      </c>
      <c r="K841" s="134" t="s">
        <v>389</v>
      </c>
      <c r="L841" s="33"/>
      <c r="M841" s="139" t="s">
        <v>19</v>
      </c>
      <c r="N841" s="140" t="s">
        <v>45</v>
      </c>
      <c r="P841" s="141">
        <f>O841*H841</f>
        <v>0</v>
      </c>
      <c r="Q841" s="141">
        <v>0</v>
      </c>
      <c r="R841" s="141">
        <f>Q841*H841</f>
        <v>0</v>
      </c>
      <c r="S841" s="141">
        <v>0</v>
      </c>
      <c r="T841" s="142">
        <f>S841*H841</f>
        <v>0</v>
      </c>
      <c r="AR841" s="143" t="s">
        <v>368</v>
      </c>
      <c r="AT841" s="143" t="s">
        <v>212</v>
      </c>
      <c r="AU841" s="143" t="s">
        <v>83</v>
      </c>
      <c r="AY841" s="18" t="s">
        <v>210</v>
      </c>
      <c r="BE841" s="144">
        <f>IF(N841="základní",J841,0)</f>
        <v>0</v>
      </c>
      <c r="BF841" s="144">
        <f>IF(N841="snížená",J841,0)</f>
        <v>0</v>
      </c>
      <c r="BG841" s="144">
        <f>IF(N841="zákl. přenesená",J841,0)</f>
        <v>0</v>
      </c>
      <c r="BH841" s="144">
        <f>IF(N841="sníž. přenesená",J841,0)</f>
        <v>0</v>
      </c>
      <c r="BI841" s="144">
        <f>IF(N841="nulová",J841,0)</f>
        <v>0</v>
      </c>
      <c r="BJ841" s="18" t="s">
        <v>81</v>
      </c>
      <c r="BK841" s="144">
        <f>ROUND(I841*H841,2)</f>
        <v>0</v>
      </c>
      <c r="BL841" s="18" t="s">
        <v>368</v>
      </c>
      <c r="BM841" s="143" t="s">
        <v>2799</v>
      </c>
    </row>
    <row r="842" spans="2:47" s="1" customFormat="1" ht="11.25">
      <c r="B842" s="33"/>
      <c r="D842" s="145" t="s">
        <v>219</v>
      </c>
      <c r="F842" s="146" t="s">
        <v>2800</v>
      </c>
      <c r="I842" s="147"/>
      <c r="L842" s="33"/>
      <c r="M842" s="148"/>
      <c r="T842" s="54"/>
      <c r="AT842" s="18" t="s">
        <v>219</v>
      </c>
      <c r="AU842" s="18" t="s">
        <v>83</v>
      </c>
    </row>
    <row r="843" spans="2:51" s="12" customFormat="1" ht="11.25">
      <c r="B843" s="149"/>
      <c r="D843" s="150" t="s">
        <v>221</v>
      </c>
      <c r="E843" s="151" t="s">
        <v>19</v>
      </c>
      <c r="F843" s="152" t="s">
        <v>1327</v>
      </c>
      <c r="H843" s="151" t="s">
        <v>19</v>
      </c>
      <c r="I843" s="153"/>
      <c r="L843" s="149"/>
      <c r="M843" s="154"/>
      <c r="T843" s="155"/>
      <c r="AT843" s="151" t="s">
        <v>221</v>
      </c>
      <c r="AU843" s="151" t="s">
        <v>83</v>
      </c>
      <c r="AV843" s="12" t="s">
        <v>81</v>
      </c>
      <c r="AW843" s="12" t="s">
        <v>34</v>
      </c>
      <c r="AX843" s="12" t="s">
        <v>74</v>
      </c>
      <c r="AY843" s="151" t="s">
        <v>210</v>
      </c>
    </row>
    <row r="844" spans="2:51" s="13" customFormat="1" ht="11.25">
      <c r="B844" s="156"/>
      <c r="D844" s="150" t="s">
        <v>221</v>
      </c>
      <c r="E844" s="157" t="s">
        <v>19</v>
      </c>
      <c r="F844" s="158" t="s">
        <v>2801</v>
      </c>
      <c r="H844" s="159">
        <v>17.1</v>
      </c>
      <c r="I844" s="160"/>
      <c r="L844" s="156"/>
      <c r="M844" s="161"/>
      <c r="T844" s="162"/>
      <c r="AT844" s="157" t="s">
        <v>221</v>
      </c>
      <c r="AU844" s="157" t="s">
        <v>83</v>
      </c>
      <c r="AV844" s="13" t="s">
        <v>83</v>
      </c>
      <c r="AW844" s="13" t="s">
        <v>34</v>
      </c>
      <c r="AX844" s="13" t="s">
        <v>74</v>
      </c>
      <c r="AY844" s="157" t="s">
        <v>210</v>
      </c>
    </row>
    <row r="845" spans="2:51" s="13" customFormat="1" ht="11.25">
      <c r="B845" s="156"/>
      <c r="D845" s="150" t="s">
        <v>221</v>
      </c>
      <c r="E845" s="157" t="s">
        <v>19</v>
      </c>
      <c r="F845" s="158" t="s">
        <v>2802</v>
      </c>
      <c r="H845" s="159">
        <v>22</v>
      </c>
      <c r="I845" s="160"/>
      <c r="L845" s="156"/>
      <c r="M845" s="161"/>
      <c r="T845" s="162"/>
      <c r="AT845" s="157" t="s">
        <v>221</v>
      </c>
      <c r="AU845" s="157" t="s">
        <v>83</v>
      </c>
      <c r="AV845" s="13" t="s">
        <v>83</v>
      </c>
      <c r="AW845" s="13" t="s">
        <v>34</v>
      </c>
      <c r="AX845" s="13" t="s">
        <v>74</v>
      </c>
      <c r="AY845" s="157" t="s">
        <v>210</v>
      </c>
    </row>
    <row r="846" spans="2:51" s="13" customFormat="1" ht="11.25">
      <c r="B846" s="156"/>
      <c r="D846" s="150" t="s">
        <v>221</v>
      </c>
      <c r="E846" s="157" t="s">
        <v>19</v>
      </c>
      <c r="F846" s="158" t="s">
        <v>2803</v>
      </c>
      <c r="H846" s="159">
        <v>64.7</v>
      </c>
      <c r="I846" s="160"/>
      <c r="L846" s="156"/>
      <c r="M846" s="161"/>
      <c r="T846" s="162"/>
      <c r="AT846" s="157" t="s">
        <v>221</v>
      </c>
      <c r="AU846" s="157" t="s">
        <v>83</v>
      </c>
      <c r="AV846" s="13" t="s">
        <v>83</v>
      </c>
      <c r="AW846" s="13" t="s">
        <v>34</v>
      </c>
      <c r="AX846" s="13" t="s">
        <v>74</v>
      </c>
      <c r="AY846" s="157" t="s">
        <v>210</v>
      </c>
    </row>
    <row r="847" spans="2:51" s="13" customFormat="1" ht="11.25">
      <c r="B847" s="156"/>
      <c r="D847" s="150" t="s">
        <v>221</v>
      </c>
      <c r="E847" s="157" t="s">
        <v>19</v>
      </c>
      <c r="F847" s="158" t="s">
        <v>2804</v>
      </c>
      <c r="H847" s="159">
        <v>40.6</v>
      </c>
      <c r="I847" s="160"/>
      <c r="L847" s="156"/>
      <c r="M847" s="161"/>
      <c r="T847" s="162"/>
      <c r="AT847" s="157" t="s">
        <v>221</v>
      </c>
      <c r="AU847" s="157" t="s">
        <v>83</v>
      </c>
      <c r="AV847" s="13" t="s">
        <v>83</v>
      </c>
      <c r="AW847" s="13" t="s">
        <v>34</v>
      </c>
      <c r="AX847" s="13" t="s">
        <v>74</v>
      </c>
      <c r="AY847" s="157" t="s">
        <v>210</v>
      </c>
    </row>
    <row r="848" spans="2:51" s="13" customFormat="1" ht="11.25">
      <c r="B848" s="156"/>
      <c r="D848" s="150" t="s">
        <v>221</v>
      </c>
      <c r="E848" s="157" t="s">
        <v>19</v>
      </c>
      <c r="F848" s="158" t="s">
        <v>2805</v>
      </c>
      <c r="H848" s="159">
        <v>47</v>
      </c>
      <c r="I848" s="160"/>
      <c r="L848" s="156"/>
      <c r="M848" s="161"/>
      <c r="T848" s="162"/>
      <c r="AT848" s="157" t="s">
        <v>221</v>
      </c>
      <c r="AU848" s="157" t="s">
        <v>83</v>
      </c>
      <c r="AV848" s="13" t="s">
        <v>83</v>
      </c>
      <c r="AW848" s="13" t="s">
        <v>34</v>
      </c>
      <c r="AX848" s="13" t="s">
        <v>74</v>
      </c>
      <c r="AY848" s="157" t="s">
        <v>210</v>
      </c>
    </row>
    <row r="849" spans="2:51" s="13" customFormat="1" ht="11.25">
      <c r="B849" s="156"/>
      <c r="D849" s="150" t="s">
        <v>221</v>
      </c>
      <c r="E849" s="157" t="s">
        <v>19</v>
      </c>
      <c r="F849" s="158" t="s">
        <v>2806</v>
      </c>
      <c r="H849" s="159">
        <v>18.8</v>
      </c>
      <c r="I849" s="160"/>
      <c r="L849" s="156"/>
      <c r="M849" s="161"/>
      <c r="T849" s="162"/>
      <c r="AT849" s="157" t="s">
        <v>221</v>
      </c>
      <c r="AU849" s="157" t="s">
        <v>83</v>
      </c>
      <c r="AV849" s="13" t="s">
        <v>83</v>
      </c>
      <c r="AW849" s="13" t="s">
        <v>34</v>
      </c>
      <c r="AX849" s="13" t="s">
        <v>74</v>
      </c>
      <c r="AY849" s="157" t="s">
        <v>210</v>
      </c>
    </row>
    <row r="850" spans="2:51" s="15" customFormat="1" ht="11.25">
      <c r="B850" s="170"/>
      <c r="D850" s="150" t="s">
        <v>221</v>
      </c>
      <c r="E850" s="171" t="s">
        <v>19</v>
      </c>
      <c r="F850" s="172" t="s">
        <v>236</v>
      </c>
      <c r="H850" s="173">
        <v>210.2</v>
      </c>
      <c r="I850" s="174"/>
      <c r="L850" s="170"/>
      <c r="M850" s="175"/>
      <c r="T850" s="176"/>
      <c r="AT850" s="171" t="s">
        <v>221</v>
      </c>
      <c r="AU850" s="171" t="s">
        <v>83</v>
      </c>
      <c r="AV850" s="15" t="s">
        <v>217</v>
      </c>
      <c r="AW850" s="15" t="s">
        <v>34</v>
      </c>
      <c r="AX850" s="15" t="s">
        <v>81</v>
      </c>
      <c r="AY850" s="171" t="s">
        <v>210</v>
      </c>
    </row>
    <row r="851" spans="2:65" s="1" customFormat="1" ht="16.5" customHeight="1">
      <c r="B851" s="33"/>
      <c r="C851" s="177" t="s">
        <v>1042</v>
      </c>
      <c r="D851" s="177" t="s">
        <v>424</v>
      </c>
      <c r="E851" s="178" t="s">
        <v>2807</v>
      </c>
      <c r="F851" s="179" t="s">
        <v>2808</v>
      </c>
      <c r="G851" s="180" t="s">
        <v>215</v>
      </c>
      <c r="H851" s="181">
        <v>7.217</v>
      </c>
      <c r="I851" s="182"/>
      <c r="J851" s="183">
        <f>ROUND(I851*H851,2)</f>
        <v>0</v>
      </c>
      <c r="K851" s="179" t="s">
        <v>296</v>
      </c>
      <c r="L851" s="184"/>
      <c r="M851" s="185" t="s">
        <v>19</v>
      </c>
      <c r="N851" s="186" t="s">
        <v>45</v>
      </c>
      <c r="P851" s="141">
        <f>O851*H851</f>
        <v>0</v>
      </c>
      <c r="Q851" s="141">
        <v>0.5</v>
      </c>
      <c r="R851" s="141">
        <f>Q851*H851</f>
        <v>3.6085</v>
      </c>
      <c r="S851" s="141">
        <v>0</v>
      </c>
      <c r="T851" s="142">
        <f>S851*H851</f>
        <v>0</v>
      </c>
      <c r="AR851" s="143" t="s">
        <v>498</v>
      </c>
      <c r="AT851" s="143" t="s">
        <v>424</v>
      </c>
      <c r="AU851" s="143" t="s">
        <v>83</v>
      </c>
      <c r="AY851" s="18" t="s">
        <v>210</v>
      </c>
      <c r="BE851" s="144">
        <f>IF(N851="základní",J851,0)</f>
        <v>0</v>
      </c>
      <c r="BF851" s="144">
        <f>IF(N851="snížená",J851,0)</f>
        <v>0</v>
      </c>
      <c r="BG851" s="144">
        <f>IF(N851="zákl. přenesená",J851,0)</f>
        <v>0</v>
      </c>
      <c r="BH851" s="144">
        <f>IF(N851="sníž. přenesená",J851,0)</f>
        <v>0</v>
      </c>
      <c r="BI851" s="144">
        <f>IF(N851="nulová",J851,0)</f>
        <v>0</v>
      </c>
      <c r="BJ851" s="18" t="s">
        <v>81</v>
      </c>
      <c r="BK851" s="144">
        <f>ROUND(I851*H851,2)</f>
        <v>0</v>
      </c>
      <c r="BL851" s="18" t="s">
        <v>368</v>
      </c>
      <c r="BM851" s="143" t="s">
        <v>2809</v>
      </c>
    </row>
    <row r="852" spans="2:51" s="12" customFormat="1" ht="11.25">
      <c r="B852" s="149"/>
      <c r="D852" s="150" t="s">
        <v>221</v>
      </c>
      <c r="E852" s="151" t="s">
        <v>19</v>
      </c>
      <c r="F852" s="152" t="s">
        <v>1327</v>
      </c>
      <c r="H852" s="151" t="s">
        <v>19</v>
      </c>
      <c r="I852" s="153"/>
      <c r="L852" s="149"/>
      <c r="M852" s="154"/>
      <c r="T852" s="155"/>
      <c r="AT852" s="151" t="s">
        <v>221</v>
      </c>
      <c r="AU852" s="151" t="s">
        <v>83</v>
      </c>
      <c r="AV852" s="12" t="s">
        <v>81</v>
      </c>
      <c r="AW852" s="12" t="s">
        <v>34</v>
      </c>
      <c r="AX852" s="12" t="s">
        <v>74</v>
      </c>
      <c r="AY852" s="151" t="s">
        <v>210</v>
      </c>
    </row>
    <row r="853" spans="2:51" s="13" customFormat="1" ht="11.25">
      <c r="B853" s="156"/>
      <c r="D853" s="150" t="s">
        <v>221</v>
      </c>
      <c r="E853" s="157" t="s">
        <v>19</v>
      </c>
      <c r="F853" s="158" t="s">
        <v>2810</v>
      </c>
      <c r="H853" s="159">
        <v>0.684</v>
      </c>
      <c r="I853" s="160"/>
      <c r="L853" s="156"/>
      <c r="M853" s="161"/>
      <c r="T853" s="162"/>
      <c r="AT853" s="157" t="s">
        <v>221</v>
      </c>
      <c r="AU853" s="157" t="s">
        <v>83</v>
      </c>
      <c r="AV853" s="13" t="s">
        <v>83</v>
      </c>
      <c r="AW853" s="13" t="s">
        <v>34</v>
      </c>
      <c r="AX853" s="13" t="s">
        <v>74</v>
      </c>
      <c r="AY853" s="157" t="s">
        <v>210</v>
      </c>
    </row>
    <row r="854" spans="2:51" s="13" customFormat="1" ht="11.25">
      <c r="B854" s="156"/>
      <c r="D854" s="150" t="s">
        <v>221</v>
      </c>
      <c r="E854" s="157" t="s">
        <v>19</v>
      </c>
      <c r="F854" s="158" t="s">
        <v>2811</v>
      </c>
      <c r="H854" s="159">
        <v>0.88</v>
      </c>
      <c r="I854" s="160"/>
      <c r="L854" s="156"/>
      <c r="M854" s="161"/>
      <c r="T854" s="162"/>
      <c r="AT854" s="157" t="s">
        <v>221</v>
      </c>
      <c r="AU854" s="157" t="s">
        <v>83</v>
      </c>
      <c r="AV854" s="13" t="s">
        <v>83</v>
      </c>
      <c r="AW854" s="13" t="s">
        <v>34</v>
      </c>
      <c r="AX854" s="13" t="s">
        <v>74</v>
      </c>
      <c r="AY854" s="157" t="s">
        <v>210</v>
      </c>
    </row>
    <row r="855" spans="2:51" s="13" customFormat="1" ht="11.25">
      <c r="B855" s="156"/>
      <c r="D855" s="150" t="s">
        <v>221</v>
      </c>
      <c r="E855" s="157" t="s">
        <v>19</v>
      </c>
      <c r="F855" s="158" t="s">
        <v>2812</v>
      </c>
      <c r="H855" s="159">
        <v>0.404</v>
      </c>
      <c r="I855" s="160"/>
      <c r="L855" s="156"/>
      <c r="M855" s="161"/>
      <c r="T855" s="162"/>
      <c r="AT855" s="157" t="s">
        <v>221</v>
      </c>
      <c r="AU855" s="157" t="s">
        <v>83</v>
      </c>
      <c r="AV855" s="13" t="s">
        <v>83</v>
      </c>
      <c r="AW855" s="13" t="s">
        <v>34</v>
      </c>
      <c r="AX855" s="13" t="s">
        <v>74</v>
      </c>
      <c r="AY855" s="157" t="s">
        <v>210</v>
      </c>
    </row>
    <row r="856" spans="2:51" s="13" customFormat="1" ht="11.25">
      <c r="B856" s="156"/>
      <c r="D856" s="150" t="s">
        <v>221</v>
      </c>
      <c r="E856" s="157" t="s">
        <v>19</v>
      </c>
      <c r="F856" s="158" t="s">
        <v>2813</v>
      </c>
      <c r="H856" s="159">
        <v>0.632</v>
      </c>
      <c r="I856" s="160"/>
      <c r="L856" s="156"/>
      <c r="M856" s="161"/>
      <c r="T856" s="162"/>
      <c r="AT856" s="157" t="s">
        <v>221</v>
      </c>
      <c r="AU856" s="157" t="s">
        <v>83</v>
      </c>
      <c r="AV856" s="13" t="s">
        <v>83</v>
      </c>
      <c r="AW856" s="13" t="s">
        <v>34</v>
      </c>
      <c r="AX856" s="13" t="s">
        <v>74</v>
      </c>
      <c r="AY856" s="157" t="s">
        <v>210</v>
      </c>
    </row>
    <row r="857" spans="2:51" s="13" customFormat="1" ht="11.25">
      <c r="B857" s="156"/>
      <c r="D857" s="150" t="s">
        <v>221</v>
      </c>
      <c r="E857" s="157" t="s">
        <v>19</v>
      </c>
      <c r="F857" s="158" t="s">
        <v>2814</v>
      </c>
      <c r="H857" s="159">
        <v>1.88</v>
      </c>
      <c r="I857" s="160"/>
      <c r="L857" s="156"/>
      <c r="M857" s="161"/>
      <c r="T857" s="162"/>
      <c r="AT857" s="157" t="s">
        <v>221</v>
      </c>
      <c r="AU857" s="157" t="s">
        <v>83</v>
      </c>
      <c r="AV857" s="13" t="s">
        <v>83</v>
      </c>
      <c r="AW857" s="13" t="s">
        <v>34</v>
      </c>
      <c r="AX857" s="13" t="s">
        <v>74</v>
      </c>
      <c r="AY857" s="157" t="s">
        <v>210</v>
      </c>
    </row>
    <row r="858" spans="2:51" s="13" customFormat="1" ht="11.25">
      <c r="B858" s="156"/>
      <c r="D858" s="150" t="s">
        <v>221</v>
      </c>
      <c r="E858" s="157" t="s">
        <v>19</v>
      </c>
      <c r="F858" s="158" t="s">
        <v>2815</v>
      </c>
      <c r="H858" s="159">
        <v>0.752</v>
      </c>
      <c r="I858" s="160"/>
      <c r="L858" s="156"/>
      <c r="M858" s="161"/>
      <c r="T858" s="162"/>
      <c r="AT858" s="157" t="s">
        <v>221</v>
      </c>
      <c r="AU858" s="157" t="s">
        <v>83</v>
      </c>
      <c r="AV858" s="13" t="s">
        <v>83</v>
      </c>
      <c r="AW858" s="13" t="s">
        <v>34</v>
      </c>
      <c r="AX858" s="13" t="s">
        <v>74</v>
      </c>
      <c r="AY858" s="157" t="s">
        <v>210</v>
      </c>
    </row>
    <row r="859" spans="2:51" s="12" customFormat="1" ht="11.25">
      <c r="B859" s="149"/>
      <c r="D859" s="150" t="s">
        <v>221</v>
      </c>
      <c r="E859" s="151" t="s">
        <v>19</v>
      </c>
      <c r="F859" s="152" t="s">
        <v>2816</v>
      </c>
      <c r="H859" s="151" t="s">
        <v>19</v>
      </c>
      <c r="I859" s="153"/>
      <c r="L859" s="149"/>
      <c r="M859" s="154"/>
      <c r="T859" s="155"/>
      <c r="AT859" s="151" t="s">
        <v>221</v>
      </c>
      <c r="AU859" s="151" t="s">
        <v>83</v>
      </c>
      <c r="AV859" s="12" t="s">
        <v>81</v>
      </c>
      <c r="AW859" s="12" t="s">
        <v>34</v>
      </c>
      <c r="AX859" s="12" t="s">
        <v>74</v>
      </c>
      <c r="AY859" s="151" t="s">
        <v>210</v>
      </c>
    </row>
    <row r="860" spans="2:51" s="13" customFormat="1" ht="11.25">
      <c r="B860" s="156"/>
      <c r="D860" s="150" t="s">
        <v>221</v>
      </c>
      <c r="E860" s="157" t="s">
        <v>19</v>
      </c>
      <c r="F860" s="158" t="s">
        <v>2817</v>
      </c>
      <c r="H860" s="159">
        <v>1.365</v>
      </c>
      <c r="I860" s="160"/>
      <c r="L860" s="156"/>
      <c r="M860" s="161"/>
      <c r="T860" s="162"/>
      <c r="AT860" s="157" t="s">
        <v>221</v>
      </c>
      <c r="AU860" s="157" t="s">
        <v>83</v>
      </c>
      <c r="AV860" s="13" t="s">
        <v>83</v>
      </c>
      <c r="AW860" s="13" t="s">
        <v>34</v>
      </c>
      <c r="AX860" s="13" t="s">
        <v>74</v>
      </c>
      <c r="AY860" s="157" t="s">
        <v>210</v>
      </c>
    </row>
    <row r="861" spans="2:51" s="13" customFormat="1" ht="11.25">
      <c r="B861" s="156"/>
      <c r="D861" s="150" t="s">
        <v>221</v>
      </c>
      <c r="E861" s="157" t="s">
        <v>19</v>
      </c>
      <c r="F861" s="158" t="s">
        <v>2818</v>
      </c>
      <c r="H861" s="159">
        <v>0.62</v>
      </c>
      <c r="I861" s="160"/>
      <c r="L861" s="156"/>
      <c r="M861" s="161"/>
      <c r="T861" s="162"/>
      <c r="AT861" s="157" t="s">
        <v>221</v>
      </c>
      <c r="AU861" s="157" t="s">
        <v>83</v>
      </c>
      <c r="AV861" s="13" t="s">
        <v>83</v>
      </c>
      <c r="AW861" s="13" t="s">
        <v>34</v>
      </c>
      <c r="AX861" s="13" t="s">
        <v>74</v>
      </c>
      <c r="AY861" s="157" t="s">
        <v>210</v>
      </c>
    </row>
    <row r="862" spans="2:51" s="15" customFormat="1" ht="11.25">
      <c r="B862" s="170"/>
      <c r="D862" s="150" t="s">
        <v>221</v>
      </c>
      <c r="E862" s="171" t="s">
        <v>19</v>
      </c>
      <c r="F862" s="172" t="s">
        <v>236</v>
      </c>
      <c r="H862" s="173">
        <v>7.217</v>
      </c>
      <c r="I862" s="174"/>
      <c r="L862" s="170"/>
      <c r="M862" s="175"/>
      <c r="T862" s="176"/>
      <c r="AT862" s="171" t="s">
        <v>221</v>
      </c>
      <c r="AU862" s="171" t="s">
        <v>83</v>
      </c>
      <c r="AV862" s="15" t="s">
        <v>217</v>
      </c>
      <c r="AW862" s="15" t="s">
        <v>34</v>
      </c>
      <c r="AX862" s="15" t="s">
        <v>81</v>
      </c>
      <c r="AY862" s="171" t="s">
        <v>210</v>
      </c>
    </row>
    <row r="863" spans="2:65" s="1" customFormat="1" ht="24.2" customHeight="1">
      <c r="B863" s="33"/>
      <c r="C863" s="132" t="s">
        <v>1049</v>
      </c>
      <c r="D863" s="132" t="s">
        <v>212</v>
      </c>
      <c r="E863" s="133" t="s">
        <v>1340</v>
      </c>
      <c r="F863" s="134" t="s">
        <v>1341</v>
      </c>
      <c r="G863" s="135" t="s">
        <v>356</v>
      </c>
      <c r="H863" s="136">
        <v>7.391</v>
      </c>
      <c r="I863" s="137"/>
      <c r="J863" s="138">
        <f>ROUND(I863*H863,2)</f>
        <v>0</v>
      </c>
      <c r="K863" s="134" t="s">
        <v>389</v>
      </c>
      <c r="L863" s="33"/>
      <c r="M863" s="139" t="s">
        <v>19</v>
      </c>
      <c r="N863" s="140" t="s">
        <v>45</v>
      </c>
      <c r="P863" s="141">
        <f>O863*H863</f>
        <v>0</v>
      </c>
      <c r="Q863" s="141">
        <v>0</v>
      </c>
      <c r="R863" s="141">
        <f>Q863*H863</f>
        <v>0</v>
      </c>
      <c r="S863" s="141">
        <v>0</v>
      </c>
      <c r="T863" s="142">
        <f>S863*H863</f>
        <v>0</v>
      </c>
      <c r="AR863" s="143" t="s">
        <v>368</v>
      </c>
      <c r="AT863" s="143" t="s">
        <v>212</v>
      </c>
      <c r="AU863" s="143" t="s">
        <v>83</v>
      </c>
      <c r="AY863" s="18" t="s">
        <v>210</v>
      </c>
      <c r="BE863" s="144">
        <f>IF(N863="základní",J863,0)</f>
        <v>0</v>
      </c>
      <c r="BF863" s="144">
        <f>IF(N863="snížená",J863,0)</f>
        <v>0</v>
      </c>
      <c r="BG863" s="144">
        <f>IF(N863="zákl. přenesená",J863,0)</f>
        <v>0</v>
      </c>
      <c r="BH863" s="144">
        <f>IF(N863="sníž. přenesená",J863,0)</f>
        <v>0</v>
      </c>
      <c r="BI863" s="144">
        <f>IF(N863="nulová",J863,0)</f>
        <v>0</v>
      </c>
      <c r="BJ863" s="18" t="s">
        <v>81</v>
      </c>
      <c r="BK863" s="144">
        <f>ROUND(I863*H863,2)</f>
        <v>0</v>
      </c>
      <c r="BL863" s="18" t="s">
        <v>368</v>
      </c>
      <c r="BM863" s="143" t="s">
        <v>2819</v>
      </c>
    </row>
    <row r="864" spans="2:47" s="1" customFormat="1" ht="11.25">
      <c r="B864" s="33"/>
      <c r="D864" s="145" t="s">
        <v>219</v>
      </c>
      <c r="F864" s="146" t="s">
        <v>2820</v>
      </c>
      <c r="I864" s="147"/>
      <c r="L864" s="33"/>
      <c r="M864" s="148"/>
      <c r="T864" s="54"/>
      <c r="AT864" s="18" t="s">
        <v>219</v>
      </c>
      <c r="AU864" s="18" t="s">
        <v>83</v>
      </c>
    </row>
    <row r="865" spans="2:65" s="1" customFormat="1" ht="24.2" customHeight="1">
      <c r="B865" s="33"/>
      <c r="C865" s="132" t="s">
        <v>1056</v>
      </c>
      <c r="D865" s="132" t="s">
        <v>212</v>
      </c>
      <c r="E865" s="133" t="s">
        <v>1345</v>
      </c>
      <c r="F865" s="134" t="s">
        <v>1346</v>
      </c>
      <c r="G865" s="135" t="s">
        <v>356</v>
      </c>
      <c r="H865" s="136">
        <v>7.391</v>
      </c>
      <c r="I865" s="137"/>
      <c r="J865" s="138">
        <f>ROUND(I865*H865,2)</f>
        <v>0</v>
      </c>
      <c r="K865" s="134" t="s">
        <v>389</v>
      </c>
      <c r="L865" s="33"/>
      <c r="M865" s="139" t="s">
        <v>19</v>
      </c>
      <c r="N865" s="140" t="s">
        <v>45</v>
      </c>
      <c r="P865" s="141">
        <f>O865*H865</f>
        <v>0</v>
      </c>
      <c r="Q865" s="141">
        <v>0</v>
      </c>
      <c r="R865" s="141">
        <f>Q865*H865</f>
        <v>0</v>
      </c>
      <c r="S865" s="141">
        <v>0</v>
      </c>
      <c r="T865" s="142">
        <f>S865*H865</f>
        <v>0</v>
      </c>
      <c r="AR865" s="143" t="s">
        <v>368</v>
      </c>
      <c r="AT865" s="143" t="s">
        <v>212</v>
      </c>
      <c r="AU865" s="143" t="s">
        <v>83</v>
      </c>
      <c r="AY865" s="18" t="s">
        <v>210</v>
      </c>
      <c r="BE865" s="144">
        <f>IF(N865="základní",J865,0)</f>
        <v>0</v>
      </c>
      <c r="BF865" s="144">
        <f>IF(N865="snížená",J865,0)</f>
        <v>0</v>
      </c>
      <c r="BG865" s="144">
        <f>IF(N865="zákl. přenesená",J865,0)</f>
        <v>0</v>
      </c>
      <c r="BH865" s="144">
        <f>IF(N865="sníž. přenesená",J865,0)</f>
        <v>0</v>
      </c>
      <c r="BI865" s="144">
        <f>IF(N865="nulová",J865,0)</f>
        <v>0</v>
      </c>
      <c r="BJ865" s="18" t="s">
        <v>81</v>
      </c>
      <c r="BK865" s="144">
        <f>ROUND(I865*H865,2)</f>
        <v>0</v>
      </c>
      <c r="BL865" s="18" t="s">
        <v>368</v>
      </c>
      <c r="BM865" s="143" t="s">
        <v>2821</v>
      </c>
    </row>
    <row r="866" spans="2:47" s="1" customFormat="1" ht="11.25">
      <c r="B866" s="33"/>
      <c r="D866" s="145" t="s">
        <v>219</v>
      </c>
      <c r="F866" s="146" t="s">
        <v>2822</v>
      </c>
      <c r="I866" s="147"/>
      <c r="L866" s="33"/>
      <c r="M866" s="148"/>
      <c r="T866" s="54"/>
      <c r="AT866" s="18" t="s">
        <v>219</v>
      </c>
      <c r="AU866" s="18" t="s">
        <v>83</v>
      </c>
    </row>
    <row r="867" spans="2:63" s="11" customFormat="1" ht="22.9" customHeight="1">
      <c r="B867" s="120"/>
      <c r="D867" s="121" t="s">
        <v>73</v>
      </c>
      <c r="E867" s="130" t="s">
        <v>2823</v>
      </c>
      <c r="F867" s="130" t="s">
        <v>2824</v>
      </c>
      <c r="I867" s="123"/>
      <c r="J867" s="131">
        <f>BK867</f>
        <v>0</v>
      </c>
      <c r="L867" s="120"/>
      <c r="M867" s="125"/>
      <c r="P867" s="126">
        <f>SUM(P868:P888)</f>
        <v>0</v>
      </c>
      <c r="R867" s="126">
        <f>SUM(R868:R888)</f>
        <v>0.78885995</v>
      </c>
      <c r="T867" s="127">
        <f>SUM(T868:T888)</f>
        <v>0</v>
      </c>
      <c r="AR867" s="121" t="s">
        <v>83</v>
      </c>
      <c r="AT867" s="128" t="s">
        <v>73</v>
      </c>
      <c r="AU867" s="128" t="s">
        <v>81</v>
      </c>
      <c r="AY867" s="121" t="s">
        <v>210</v>
      </c>
      <c r="BK867" s="129">
        <f>SUM(BK868:BK888)</f>
        <v>0</v>
      </c>
    </row>
    <row r="868" spans="2:65" s="1" customFormat="1" ht="33" customHeight="1">
      <c r="B868" s="33"/>
      <c r="C868" s="132" t="s">
        <v>1060</v>
      </c>
      <c r="D868" s="132" t="s">
        <v>212</v>
      </c>
      <c r="E868" s="133" t="s">
        <v>2825</v>
      </c>
      <c r="F868" s="134" t="s">
        <v>2826</v>
      </c>
      <c r="G868" s="135" t="s">
        <v>270</v>
      </c>
      <c r="H868" s="136">
        <v>26.243</v>
      </c>
      <c r="I868" s="137"/>
      <c r="J868" s="138">
        <f>ROUND(I868*H868,2)</f>
        <v>0</v>
      </c>
      <c r="K868" s="134" t="s">
        <v>216</v>
      </c>
      <c r="L868" s="33"/>
      <c r="M868" s="139" t="s">
        <v>19</v>
      </c>
      <c r="N868" s="140" t="s">
        <v>45</v>
      </c>
      <c r="P868" s="141">
        <f>O868*H868</f>
        <v>0</v>
      </c>
      <c r="Q868" s="141">
        <v>0.02559</v>
      </c>
      <c r="R868" s="141">
        <f>Q868*H868</f>
        <v>0.67155837</v>
      </c>
      <c r="S868" s="141">
        <v>0</v>
      </c>
      <c r="T868" s="142">
        <f>S868*H868</f>
        <v>0</v>
      </c>
      <c r="AR868" s="143" t="s">
        <v>368</v>
      </c>
      <c r="AT868" s="143" t="s">
        <v>212</v>
      </c>
      <c r="AU868" s="143" t="s">
        <v>83</v>
      </c>
      <c r="AY868" s="18" t="s">
        <v>210</v>
      </c>
      <c r="BE868" s="144">
        <f>IF(N868="základní",J868,0)</f>
        <v>0</v>
      </c>
      <c r="BF868" s="144">
        <f>IF(N868="snížená",J868,0)</f>
        <v>0</v>
      </c>
      <c r="BG868" s="144">
        <f>IF(N868="zákl. přenesená",J868,0)</f>
        <v>0</v>
      </c>
      <c r="BH868" s="144">
        <f>IF(N868="sníž. přenesená",J868,0)</f>
        <v>0</v>
      </c>
      <c r="BI868" s="144">
        <f>IF(N868="nulová",J868,0)</f>
        <v>0</v>
      </c>
      <c r="BJ868" s="18" t="s">
        <v>81</v>
      </c>
      <c r="BK868" s="144">
        <f>ROUND(I868*H868,2)</f>
        <v>0</v>
      </c>
      <c r="BL868" s="18" t="s">
        <v>368</v>
      </c>
      <c r="BM868" s="143" t="s">
        <v>2827</v>
      </c>
    </row>
    <row r="869" spans="2:47" s="1" customFormat="1" ht="11.25">
      <c r="B869" s="33"/>
      <c r="D869" s="145" t="s">
        <v>219</v>
      </c>
      <c r="F869" s="146" t="s">
        <v>2828</v>
      </c>
      <c r="I869" s="147"/>
      <c r="L869" s="33"/>
      <c r="M869" s="148"/>
      <c r="T869" s="54"/>
      <c r="AT869" s="18" t="s">
        <v>219</v>
      </c>
      <c r="AU869" s="18" t="s">
        <v>83</v>
      </c>
    </row>
    <row r="870" spans="2:51" s="12" customFormat="1" ht="11.25">
      <c r="B870" s="149"/>
      <c r="D870" s="150" t="s">
        <v>221</v>
      </c>
      <c r="E870" s="151" t="s">
        <v>19</v>
      </c>
      <c r="F870" s="152" t="s">
        <v>393</v>
      </c>
      <c r="H870" s="151" t="s">
        <v>19</v>
      </c>
      <c r="I870" s="153"/>
      <c r="L870" s="149"/>
      <c r="M870" s="154"/>
      <c r="T870" s="155"/>
      <c r="AT870" s="151" t="s">
        <v>221</v>
      </c>
      <c r="AU870" s="151" t="s">
        <v>83</v>
      </c>
      <c r="AV870" s="12" t="s">
        <v>81</v>
      </c>
      <c r="AW870" s="12" t="s">
        <v>34</v>
      </c>
      <c r="AX870" s="12" t="s">
        <v>74</v>
      </c>
      <c r="AY870" s="151" t="s">
        <v>210</v>
      </c>
    </row>
    <row r="871" spans="2:51" s="13" customFormat="1" ht="11.25">
      <c r="B871" s="156"/>
      <c r="D871" s="150" t="s">
        <v>221</v>
      </c>
      <c r="E871" s="157" t="s">
        <v>19</v>
      </c>
      <c r="F871" s="158" t="s">
        <v>2829</v>
      </c>
      <c r="H871" s="159">
        <v>2.349</v>
      </c>
      <c r="I871" s="160"/>
      <c r="L871" s="156"/>
      <c r="M871" s="161"/>
      <c r="T871" s="162"/>
      <c r="AT871" s="157" t="s">
        <v>221</v>
      </c>
      <c r="AU871" s="157" t="s">
        <v>83</v>
      </c>
      <c r="AV871" s="13" t="s">
        <v>83</v>
      </c>
      <c r="AW871" s="13" t="s">
        <v>34</v>
      </c>
      <c r="AX871" s="13" t="s">
        <v>74</v>
      </c>
      <c r="AY871" s="157" t="s">
        <v>210</v>
      </c>
    </row>
    <row r="872" spans="2:51" s="13" customFormat="1" ht="11.25">
      <c r="B872" s="156"/>
      <c r="D872" s="150" t="s">
        <v>221</v>
      </c>
      <c r="E872" s="157" t="s">
        <v>19</v>
      </c>
      <c r="F872" s="158" t="s">
        <v>2830</v>
      </c>
      <c r="H872" s="159">
        <v>8.008</v>
      </c>
      <c r="I872" s="160"/>
      <c r="L872" s="156"/>
      <c r="M872" s="161"/>
      <c r="T872" s="162"/>
      <c r="AT872" s="157" t="s">
        <v>221</v>
      </c>
      <c r="AU872" s="157" t="s">
        <v>83</v>
      </c>
      <c r="AV872" s="13" t="s">
        <v>83</v>
      </c>
      <c r="AW872" s="13" t="s">
        <v>34</v>
      </c>
      <c r="AX872" s="13" t="s">
        <v>74</v>
      </c>
      <c r="AY872" s="157" t="s">
        <v>210</v>
      </c>
    </row>
    <row r="873" spans="2:51" s="13" customFormat="1" ht="11.25">
      <c r="B873" s="156"/>
      <c r="D873" s="150" t="s">
        <v>221</v>
      </c>
      <c r="E873" s="157" t="s">
        <v>19</v>
      </c>
      <c r="F873" s="158" t="s">
        <v>2831</v>
      </c>
      <c r="H873" s="159">
        <v>13.102</v>
      </c>
      <c r="I873" s="160"/>
      <c r="L873" s="156"/>
      <c r="M873" s="161"/>
      <c r="T873" s="162"/>
      <c r="AT873" s="157" t="s">
        <v>221</v>
      </c>
      <c r="AU873" s="157" t="s">
        <v>83</v>
      </c>
      <c r="AV873" s="13" t="s">
        <v>83</v>
      </c>
      <c r="AW873" s="13" t="s">
        <v>34</v>
      </c>
      <c r="AX873" s="13" t="s">
        <v>74</v>
      </c>
      <c r="AY873" s="157" t="s">
        <v>210</v>
      </c>
    </row>
    <row r="874" spans="2:51" s="13" customFormat="1" ht="11.25">
      <c r="B874" s="156"/>
      <c r="D874" s="150" t="s">
        <v>221</v>
      </c>
      <c r="E874" s="157" t="s">
        <v>19</v>
      </c>
      <c r="F874" s="158" t="s">
        <v>2832</v>
      </c>
      <c r="H874" s="159">
        <v>2.784</v>
      </c>
      <c r="I874" s="160"/>
      <c r="L874" s="156"/>
      <c r="M874" s="161"/>
      <c r="T874" s="162"/>
      <c r="AT874" s="157" t="s">
        <v>221</v>
      </c>
      <c r="AU874" s="157" t="s">
        <v>83</v>
      </c>
      <c r="AV874" s="13" t="s">
        <v>83</v>
      </c>
      <c r="AW874" s="13" t="s">
        <v>34</v>
      </c>
      <c r="AX874" s="13" t="s">
        <v>74</v>
      </c>
      <c r="AY874" s="157" t="s">
        <v>210</v>
      </c>
    </row>
    <row r="875" spans="2:51" s="15" customFormat="1" ht="11.25">
      <c r="B875" s="170"/>
      <c r="D875" s="150" t="s">
        <v>221</v>
      </c>
      <c r="E875" s="171" t="s">
        <v>19</v>
      </c>
      <c r="F875" s="172" t="s">
        <v>236</v>
      </c>
      <c r="H875" s="173">
        <v>26.243</v>
      </c>
      <c r="I875" s="174"/>
      <c r="L875" s="170"/>
      <c r="M875" s="175"/>
      <c r="T875" s="176"/>
      <c r="AT875" s="171" t="s">
        <v>221</v>
      </c>
      <c r="AU875" s="171" t="s">
        <v>83</v>
      </c>
      <c r="AV875" s="15" t="s">
        <v>217</v>
      </c>
      <c r="AW875" s="15" t="s">
        <v>34</v>
      </c>
      <c r="AX875" s="15" t="s">
        <v>81</v>
      </c>
      <c r="AY875" s="171" t="s">
        <v>210</v>
      </c>
    </row>
    <row r="876" spans="2:65" s="1" customFormat="1" ht="24.2" customHeight="1">
      <c r="B876" s="33"/>
      <c r="C876" s="132" t="s">
        <v>1080</v>
      </c>
      <c r="D876" s="132" t="s">
        <v>212</v>
      </c>
      <c r="E876" s="133" t="s">
        <v>2833</v>
      </c>
      <c r="F876" s="134" t="s">
        <v>2834</v>
      </c>
      <c r="G876" s="135" t="s">
        <v>270</v>
      </c>
      <c r="H876" s="136">
        <v>2.45</v>
      </c>
      <c r="I876" s="137"/>
      <c r="J876" s="138">
        <f>ROUND(I876*H876,2)</f>
        <v>0</v>
      </c>
      <c r="K876" s="134" t="s">
        <v>216</v>
      </c>
      <c r="L876" s="33"/>
      <c r="M876" s="139" t="s">
        <v>19</v>
      </c>
      <c r="N876" s="140" t="s">
        <v>45</v>
      </c>
      <c r="P876" s="141">
        <f>O876*H876</f>
        <v>0</v>
      </c>
      <c r="Q876" s="141">
        <v>0</v>
      </c>
      <c r="R876" s="141">
        <f>Q876*H876</f>
        <v>0</v>
      </c>
      <c r="S876" s="141">
        <v>0</v>
      </c>
      <c r="T876" s="142">
        <f>S876*H876</f>
        <v>0</v>
      </c>
      <c r="AR876" s="143" t="s">
        <v>368</v>
      </c>
      <c r="AT876" s="143" t="s">
        <v>212</v>
      </c>
      <c r="AU876" s="143" t="s">
        <v>83</v>
      </c>
      <c r="AY876" s="18" t="s">
        <v>210</v>
      </c>
      <c r="BE876" s="144">
        <f>IF(N876="základní",J876,0)</f>
        <v>0</v>
      </c>
      <c r="BF876" s="144">
        <f>IF(N876="snížená",J876,0)</f>
        <v>0</v>
      </c>
      <c r="BG876" s="144">
        <f>IF(N876="zákl. přenesená",J876,0)</f>
        <v>0</v>
      </c>
      <c r="BH876" s="144">
        <f>IF(N876="sníž. přenesená",J876,0)</f>
        <v>0</v>
      </c>
      <c r="BI876" s="144">
        <f>IF(N876="nulová",J876,0)</f>
        <v>0</v>
      </c>
      <c r="BJ876" s="18" t="s">
        <v>81</v>
      </c>
      <c r="BK876" s="144">
        <f>ROUND(I876*H876,2)</f>
        <v>0</v>
      </c>
      <c r="BL876" s="18" t="s">
        <v>368</v>
      </c>
      <c r="BM876" s="143" t="s">
        <v>2835</v>
      </c>
    </row>
    <row r="877" spans="2:47" s="1" customFormat="1" ht="11.25">
      <c r="B877" s="33"/>
      <c r="D877" s="145" t="s">
        <v>219</v>
      </c>
      <c r="F877" s="146" t="s">
        <v>2836</v>
      </c>
      <c r="I877" s="147"/>
      <c r="L877" s="33"/>
      <c r="M877" s="148"/>
      <c r="T877" s="54"/>
      <c r="AT877" s="18" t="s">
        <v>219</v>
      </c>
      <c r="AU877" s="18" t="s">
        <v>83</v>
      </c>
    </row>
    <row r="878" spans="2:51" s="13" customFormat="1" ht="11.25">
      <c r="B878" s="156"/>
      <c r="D878" s="150" t="s">
        <v>221</v>
      </c>
      <c r="E878" s="157" t="s">
        <v>19</v>
      </c>
      <c r="F878" s="158" t="s">
        <v>1231</v>
      </c>
      <c r="H878" s="159">
        <v>2.45</v>
      </c>
      <c r="I878" s="160"/>
      <c r="L878" s="156"/>
      <c r="M878" s="161"/>
      <c r="T878" s="162"/>
      <c r="AT878" s="157" t="s">
        <v>221</v>
      </c>
      <c r="AU878" s="157" t="s">
        <v>83</v>
      </c>
      <c r="AV878" s="13" t="s">
        <v>83</v>
      </c>
      <c r="AW878" s="13" t="s">
        <v>34</v>
      </c>
      <c r="AX878" s="13" t="s">
        <v>81</v>
      </c>
      <c r="AY878" s="157" t="s">
        <v>210</v>
      </c>
    </row>
    <row r="879" spans="2:65" s="1" customFormat="1" ht="16.5" customHeight="1">
      <c r="B879" s="33"/>
      <c r="C879" s="177" t="s">
        <v>1095</v>
      </c>
      <c r="D879" s="177" t="s">
        <v>424</v>
      </c>
      <c r="E879" s="178" t="s">
        <v>2837</v>
      </c>
      <c r="F879" s="179" t="s">
        <v>2838</v>
      </c>
      <c r="G879" s="180" t="s">
        <v>270</v>
      </c>
      <c r="H879" s="181">
        <v>2.753</v>
      </c>
      <c r="I879" s="182"/>
      <c r="J879" s="183">
        <f>ROUND(I879*H879,2)</f>
        <v>0</v>
      </c>
      <c r="K879" s="179" t="s">
        <v>216</v>
      </c>
      <c r="L879" s="184"/>
      <c r="M879" s="185" t="s">
        <v>19</v>
      </c>
      <c r="N879" s="186" t="s">
        <v>45</v>
      </c>
      <c r="P879" s="141">
        <f>O879*H879</f>
        <v>0</v>
      </c>
      <c r="Q879" s="141">
        <v>0.00011</v>
      </c>
      <c r="R879" s="141">
        <f>Q879*H879</f>
        <v>0.00030283</v>
      </c>
      <c r="S879" s="141">
        <v>0</v>
      </c>
      <c r="T879" s="142">
        <f>S879*H879</f>
        <v>0</v>
      </c>
      <c r="AR879" s="143" t="s">
        <v>498</v>
      </c>
      <c r="AT879" s="143" t="s">
        <v>424</v>
      </c>
      <c r="AU879" s="143" t="s">
        <v>83</v>
      </c>
      <c r="AY879" s="18" t="s">
        <v>210</v>
      </c>
      <c r="BE879" s="144">
        <f>IF(N879="základní",J879,0)</f>
        <v>0</v>
      </c>
      <c r="BF879" s="144">
        <f>IF(N879="snížená",J879,0)</f>
        <v>0</v>
      </c>
      <c r="BG879" s="144">
        <f>IF(N879="zákl. přenesená",J879,0)</f>
        <v>0</v>
      </c>
      <c r="BH879" s="144">
        <f>IF(N879="sníž. přenesená",J879,0)</f>
        <v>0</v>
      </c>
      <c r="BI879" s="144">
        <f>IF(N879="nulová",J879,0)</f>
        <v>0</v>
      </c>
      <c r="BJ879" s="18" t="s">
        <v>81</v>
      </c>
      <c r="BK879" s="144">
        <f>ROUND(I879*H879,2)</f>
        <v>0</v>
      </c>
      <c r="BL879" s="18" t="s">
        <v>368</v>
      </c>
      <c r="BM879" s="143" t="s">
        <v>2839</v>
      </c>
    </row>
    <row r="880" spans="2:51" s="13" customFormat="1" ht="11.25">
      <c r="B880" s="156"/>
      <c r="D880" s="150" t="s">
        <v>221</v>
      </c>
      <c r="F880" s="158" t="s">
        <v>2840</v>
      </c>
      <c r="H880" s="159">
        <v>2.753</v>
      </c>
      <c r="I880" s="160"/>
      <c r="L880" s="156"/>
      <c r="M880" s="161"/>
      <c r="T880" s="162"/>
      <c r="AT880" s="157" t="s">
        <v>221</v>
      </c>
      <c r="AU880" s="157" t="s">
        <v>83</v>
      </c>
      <c r="AV880" s="13" t="s">
        <v>83</v>
      </c>
      <c r="AW880" s="13" t="s">
        <v>4</v>
      </c>
      <c r="AX880" s="13" t="s">
        <v>81</v>
      </c>
      <c r="AY880" s="157" t="s">
        <v>210</v>
      </c>
    </row>
    <row r="881" spans="2:65" s="1" customFormat="1" ht="24.2" customHeight="1">
      <c r="B881" s="33"/>
      <c r="C881" s="132" t="s">
        <v>1103</v>
      </c>
      <c r="D881" s="132" t="s">
        <v>212</v>
      </c>
      <c r="E881" s="133" t="s">
        <v>2841</v>
      </c>
      <c r="F881" s="134" t="s">
        <v>2842</v>
      </c>
      <c r="G881" s="135" t="s">
        <v>417</v>
      </c>
      <c r="H881" s="136">
        <v>3.175</v>
      </c>
      <c r="I881" s="137"/>
      <c r="J881" s="138">
        <f>ROUND(I881*H881,2)</f>
        <v>0</v>
      </c>
      <c r="K881" s="134" t="s">
        <v>216</v>
      </c>
      <c r="L881" s="33"/>
      <c r="M881" s="139" t="s">
        <v>19</v>
      </c>
      <c r="N881" s="140" t="s">
        <v>45</v>
      </c>
      <c r="P881" s="141">
        <f>O881*H881</f>
        <v>0</v>
      </c>
      <c r="Q881" s="141">
        <v>0.03685</v>
      </c>
      <c r="R881" s="141">
        <f>Q881*H881</f>
        <v>0.11699875</v>
      </c>
      <c r="S881" s="141">
        <v>0</v>
      </c>
      <c r="T881" s="142">
        <f>S881*H881</f>
        <v>0</v>
      </c>
      <c r="AR881" s="143" t="s">
        <v>368</v>
      </c>
      <c r="AT881" s="143" t="s">
        <v>212</v>
      </c>
      <c r="AU881" s="143" t="s">
        <v>83</v>
      </c>
      <c r="AY881" s="18" t="s">
        <v>210</v>
      </c>
      <c r="BE881" s="144">
        <f>IF(N881="základní",J881,0)</f>
        <v>0</v>
      </c>
      <c r="BF881" s="144">
        <f>IF(N881="snížená",J881,0)</f>
        <v>0</v>
      </c>
      <c r="BG881" s="144">
        <f>IF(N881="zákl. přenesená",J881,0)</f>
        <v>0</v>
      </c>
      <c r="BH881" s="144">
        <f>IF(N881="sníž. přenesená",J881,0)</f>
        <v>0</v>
      </c>
      <c r="BI881" s="144">
        <f>IF(N881="nulová",J881,0)</f>
        <v>0</v>
      </c>
      <c r="BJ881" s="18" t="s">
        <v>81</v>
      </c>
      <c r="BK881" s="144">
        <f>ROUND(I881*H881,2)</f>
        <v>0</v>
      </c>
      <c r="BL881" s="18" t="s">
        <v>368</v>
      </c>
      <c r="BM881" s="143" t="s">
        <v>2843</v>
      </c>
    </row>
    <row r="882" spans="2:47" s="1" customFormat="1" ht="11.25">
      <c r="B882" s="33"/>
      <c r="D882" s="145" t="s">
        <v>219</v>
      </c>
      <c r="F882" s="146" t="s">
        <v>2844</v>
      </c>
      <c r="I882" s="147"/>
      <c r="L882" s="33"/>
      <c r="M882" s="148"/>
      <c r="T882" s="54"/>
      <c r="AT882" s="18" t="s">
        <v>219</v>
      </c>
      <c r="AU882" s="18" t="s">
        <v>83</v>
      </c>
    </row>
    <row r="883" spans="2:51" s="12" customFormat="1" ht="11.25">
      <c r="B883" s="149"/>
      <c r="D883" s="150" t="s">
        <v>221</v>
      </c>
      <c r="E883" s="151" t="s">
        <v>19</v>
      </c>
      <c r="F883" s="152" t="s">
        <v>2845</v>
      </c>
      <c r="H883" s="151" t="s">
        <v>19</v>
      </c>
      <c r="I883" s="153"/>
      <c r="L883" s="149"/>
      <c r="M883" s="154"/>
      <c r="T883" s="155"/>
      <c r="AT883" s="151" t="s">
        <v>221</v>
      </c>
      <c r="AU883" s="151" t="s">
        <v>83</v>
      </c>
      <c r="AV883" s="12" t="s">
        <v>81</v>
      </c>
      <c r="AW883" s="12" t="s">
        <v>34</v>
      </c>
      <c r="AX883" s="12" t="s">
        <v>74</v>
      </c>
      <c r="AY883" s="151" t="s">
        <v>210</v>
      </c>
    </row>
    <row r="884" spans="2:51" s="13" customFormat="1" ht="11.25">
      <c r="B884" s="156"/>
      <c r="D884" s="150" t="s">
        <v>221</v>
      </c>
      <c r="E884" s="157" t="s">
        <v>19</v>
      </c>
      <c r="F884" s="158" t="s">
        <v>2846</v>
      </c>
      <c r="H884" s="159">
        <v>3.175</v>
      </c>
      <c r="I884" s="160"/>
      <c r="L884" s="156"/>
      <c r="M884" s="161"/>
      <c r="T884" s="162"/>
      <c r="AT884" s="157" t="s">
        <v>221</v>
      </c>
      <c r="AU884" s="157" t="s">
        <v>83</v>
      </c>
      <c r="AV884" s="13" t="s">
        <v>83</v>
      </c>
      <c r="AW884" s="13" t="s">
        <v>34</v>
      </c>
      <c r="AX884" s="13" t="s">
        <v>81</v>
      </c>
      <c r="AY884" s="157" t="s">
        <v>210</v>
      </c>
    </row>
    <row r="885" spans="2:65" s="1" customFormat="1" ht="37.9" customHeight="1">
      <c r="B885" s="33"/>
      <c r="C885" s="132" t="s">
        <v>1109</v>
      </c>
      <c r="D885" s="132" t="s">
        <v>212</v>
      </c>
      <c r="E885" s="133" t="s">
        <v>2847</v>
      </c>
      <c r="F885" s="134" t="s">
        <v>2848</v>
      </c>
      <c r="G885" s="135" t="s">
        <v>356</v>
      </c>
      <c r="H885" s="136">
        <v>0.789</v>
      </c>
      <c r="I885" s="137"/>
      <c r="J885" s="138">
        <f>ROUND(I885*H885,2)</f>
        <v>0</v>
      </c>
      <c r="K885" s="134" t="s">
        <v>216</v>
      </c>
      <c r="L885" s="33"/>
      <c r="M885" s="139" t="s">
        <v>19</v>
      </c>
      <c r="N885" s="140" t="s">
        <v>45</v>
      </c>
      <c r="P885" s="141">
        <f>O885*H885</f>
        <v>0</v>
      </c>
      <c r="Q885" s="141">
        <v>0</v>
      </c>
      <c r="R885" s="141">
        <f>Q885*H885</f>
        <v>0</v>
      </c>
      <c r="S885" s="141">
        <v>0</v>
      </c>
      <c r="T885" s="142">
        <f>S885*H885</f>
        <v>0</v>
      </c>
      <c r="AR885" s="143" t="s">
        <v>368</v>
      </c>
      <c r="AT885" s="143" t="s">
        <v>212</v>
      </c>
      <c r="AU885" s="143" t="s">
        <v>83</v>
      </c>
      <c r="AY885" s="18" t="s">
        <v>210</v>
      </c>
      <c r="BE885" s="144">
        <f>IF(N885="základní",J885,0)</f>
        <v>0</v>
      </c>
      <c r="BF885" s="144">
        <f>IF(N885="snížená",J885,0)</f>
        <v>0</v>
      </c>
      <c r="BG885" s="144">
        <f>IF(N885="zákl. přenesená",J885,0)</f>
        <v>0</v>
      </c>
      <c r="BH885" s="144">
        <f>IF(N885="sníž. přenesená",J885,0)</f>
        <v>0</v>
      </c>
      <c r="BI885" s="144">
        <f>IF(N885="nulová",J885,0)</f>
        <v>0</v>
      </c>
      <c r="BJ885" s="18" t="s">
        <v>81</v>
      </c>
      <c r="BK885" s="144">
        <f>ROUND(I885*H885,2)</f>
        <v>0</v>
      </c>
      <c r="BL885" s="18" t="s">
        <v>368</v>
      </c>
      <c r="BM885" s="143" t="s">
        <v>2849</v>
      </c>
    </row>
    <row r="886" spans="2:47" s="1" customFormat="1" ht="11.25">
      <c r="B886" s="33"/>
      <c r="D886" s="145" t="s">
        <v>219</v>
      </c>
      <c r="F886" s="146" t="s">
        <v>2850</v>
      </c>
      <c r="I886" s="147"/>
      <c r="L886" s="33"/>
      <c r="M886" s="148"/>
      <c r="T886" s="54"/>
      <c r="AT886" s="18" t="s">
        <v>219</v>
      </c>
      <c r="AU886" s="18" t="s">
        <v>83</v>
      </c>
    </row>
    <row r="887" spans="2:65" s="1" customFormat="1" ht="33" customHeight="1">
      <c r="B887" s="33"/>
      <c r="C887" s="132" t="s">
        <v>1115</v>
      </c>
      <c r="D887" s="132" t="s">
        <v>212</v>
      </c>
      <c r="E887" s="133" t="s">
        <v>2851</v>
      </c>
      <c r="F887" s="134" t="s">
        <v>2852</v>
      </c>
      <c r="G887" s="135" t="s">
        <v>356</v>
      </c>
      <c r="H887" s="136">
        <v>0.789</v>
      </c>
      <c r="I887" s="137"/>
      <c r="J887" s="138">
        <f>ROUND(I887*H887,2)</f>
        <v>0</v>
      </c>
      <c r="K887" s="134" t="s">
        <v>216</v>
      </c>
      <c r="L887" s="33"/>
      <c r="M887" s="139" t="s">
        <v>19</v>
      </c>
      <c r="N887" s="140" t="s">
        <v>45</v>
      </c>
      <c r="P887" s="141">
        <f>O887*H887</f>
        <v>0</v>
      </c>
      <c r="Q887" s="141">
        <v>0</v>
      </c>
      <c r="R887" s="141">
        <f>Q887*H887</f>
        <v>0</v>
      </c>
      <c r="S887" s="141">
        <v>0</v>
      </c>
      <c r="T887" s="142">
        <f>S887*H887</f>
        <v>0</v>
      </c>
      <c r="AR887" s="143" t="s">
        <v>368</v>
      </c>
      <c r="AT887" s="143" t="s">
        <v>212</v>
      </c>
      <c r="AU887" s="143" t="s">
        <v>83</v>
      </c>
      <c r="AY887" s="18" t="s">
        <v>210</v>
      </c>
      <c r="BE887" s="144">
        <f>IF(N887="základní",J887,0)</f>
        <v>0</v>
      </c>
      <c r="BF887" s="144">
        <f>IF(N887="snížená",J887,0)</f>
        <v>0</v>
      </c>
      <c r="BG887" s="144">
        <f>IF(N887="zákl. přenesená",J887,0)</f>
        <v>0</v>
      </c>
      <c r="BH887" s="144">
        <f>IF(N887="sníž. přenesená",J887,0)</f>
        <v>0</v>
      </c>
      <c r="BI887" s="144">
        <f>IF(N887="nulová",J887,0)</f>
        <v>0</v>
      </c>
      <c r="BJ887" s="18" t="s">
        <v>81</v>
      </c>
      <c r="BK887" s="144">
        <f>ROUND(I887*H887,2)</f>
        <v>0</v>
      </c>
      <c r="BL887" s="18" t="s">
        <v>368</v>
      </c>
      <c r="BM887" s="143" t="s">
        <v>2853</v>
      </c>
    </row>
    <row r="888" spans="2:47" s="1" customFormat="1" ht="11.25">
      <c r="B888" s="33"/>
      <c r="D888" s="145" t="s">
        <v>219</v>
      </c>
      <c r="F888" s="146" t="s">
        <v>2854</v>
      </c>
      <c r="I888" s="147"/>
      <c r="L888" s="33"/>
      <c r="M888" s="148"/>
      <c r="T888" s="54"/>
      <c r="AT888" s="18" t="s">
        <v>219</v>
      </c>
      <c r="AU888" s="18" t="s">
        <v>83</v>
      </c>
    </row>
    <row r="889" spans="2:63" s="11" customFormat="1" ht="22.9" customHeight="1">
      <c r="B889" s="120"/>
      <c r="D889" s="121" t="s">
        <v>73</v>
      </c>
      <c r="E889" s="130" t="s">
        <v>2855</v>
      </c>
      <c r="F889" s="130" t="s">
        <v>2856</v>
      </c>
      <c r="I889" s="123"/>
      <c r="J889" s="131">
        <f>BK889</f>
        <v>0</v>
      </c>
      <c r="L889" s="120"/>
      <c r="M889" s="125"/>
      <c r="P889" s="126">
        <f>SUM(P890:P982)</f>
        <v>0</v>
      </c>
      <c r="R889" s="126">
        <f>SUM(R890:R982)</f>
        <v>6.52442572</v>
      </c>
      <c r="T889" s="127">
        <f>SUM(T890:T982)</f>
        <v>1.27148</v>
      </c>
      <c r="AR889" s="121" t="s">
        <v>83</v>
      </c>
      <c r="AT889" s="128" t="s">
        <v>73</v>
      </c>
      <c r="AU889" s="128" t="s">
        <v>81</v>
      </c>
      <c r="AY889" s="121" t="s">
        <v>210</v>
      </c>
      <c r="BK889" s="129">
        <f>SUM(BK890:BK982)</f>
        <v>0</v>
      </c>
    </row>
    <row r="890" spans="2:65" s="1" customFormat="1" ht="16.5" customHeight="1">
      <c r="B890" s="33"/>
      <c r="C890" s="132" t="s">
        <v>1120</v>
      </c>
      <c r="D890" s="132" t="s">
        <v>212</v>
      </c>
      <c r="E890" s="133" t="s">
        <v>2857</v>
      </c>
      <c r="F890" s="134" t="s">
        <v>2858</v>
      </c>
      <c r="G890" s="135" t="s">
        <v>270</v>
      </c>
      <c r="H890" s="136">
        <v>0.503</v>
      </c>
      <c r="I890" s="137"/>
      <c r="J890" s="138">
        <f>ROUND(I890*H890,2)</f>
        <v>0</v>
      </c>
      <c r="K890" s="134" t="s">
        <v>296</v>
      </c>
      <c r="L890" s="33"/>
      <c r="M890" s="139" t="s">
        <v>19</v>
      </c>
      <c r="N890" s="140" t="s">
        <v>45</v>
      </c>
      <c r="P890" s="141">
        <f>O890*H890</f>
        <v>0</v>
      </c>
      <c r="Q890" s="141">
        <v>0</v>
      </c>
      <c r="R890" s="141">
        <f>Q890*H890</f>
        <v>0</v>
      </c>
      <c r="S890" s="141">
        <v>0</v>
      </c>
      <c r="T890" s="142">
        <f>S890*H890</f>
        <v>0</v>
      </c>
      <c r="AR890" s="143" t="s">
        <v>368</v>
      </c>
      <c r="AT890" s="143" t="s">
        <v>212</v>
      </c>
      <c r="AU890" s="143" t="s">
        <v>83</v>
      </c>
      <c r="AY890" s="18" t="s">
        <v>210</v>
      </c>
      <c r="BE890" s="144">
        <f>IF(N890="základní",J890,0)</f>
        <v>0</v>
      </c>
      <c r="BF890" s="144">
        <f>IF(N890="snížená",J890,0)</f>
        <v>0</v>
      </c>
      <c r="BG890" s="144">
        <f>IF(N890="zákl. přenesená",J890,0)</f>
        <v>0</v>
      </c>
      <c r="BH890" s="144">
        <f>IF(N890="sníž. přenesená",J890,0)</f>
        <v>0</v>
      </c>
      <c r="BI890" s="144">
        <f>IF(N890="nulová",J890,0)</f>
        <v>0</v>
      </c>
      <c r="BJ890" s="18" t="s">
        <v>81</v>
      </c>
      <c r="BK890" s="144">
        <f>ROUND(I890*H890,2)</f>
        <v>0</v>
      </c>
      <c r="BL890" s="18" t="s">
        <v>368</v>
      </c>
      <c r="BM890" s="143" t="s">
        <v>2859</v>
      </c>
    </row>
    <row r="891" spans="2:51" s="12" customFormat="1" ht="11.25">
      <c r="B891" s="149"/>
      <c r="D891" s="150" t="s">
        <v>221</v>
      </c>
      <c r="E891" s="151" t="s">
        <v>19</v>
      </c>
      <c r="F891" s="152" t="s">
        <v>2391</v>
      </c>
      <c r="H891" s="151" t="s">
        <v>19</v>
      </c>
      <c r="I891" s="153"/>
      <c r="L891" s="149"/>
      <c r="M891" s="154"/>
      <c r="T891" s="155"/>
      <c r="AT891" s="151" t="s">
        <v>221</v>
      </c>
      <c r="AU891" s="151" t="s">
        <v>83</v>
      </c>
      <c r="AV891" s="12" t="s">
        <v>81</v>
      </c>
      <c r="AW891" s="12" t="s">
        <v>34</v>
      </c>
      <c r="AX891" s="12" t="s">
        <v>74</v>
      </c>
      <c r="AY891" s="151" t="s">
        <v>210</v>
      </c>
    </row>
    <row r="892" spans="2:51" s="12" customFormat="1" ht="11.25">
      <c r="B892" s="149"/>
      <c r="D892" s="150" t="s">
        <v>221</v>
      </c>
      <c r="E892" s="151" t="s">
        <v>19</v>
      </c>
      <c r="F892" s="152" t="s">
        <v>2392</v>
      </c>
      <c r="H892" s="151" t="s">
        <v>19</v>
      </c>
      <c r="I892" s="153"/>
      <c r="L892" s="149"/>
      <c r="M892" s="154"/>
      <c r="T892" s="155"/>
      <c r="AT892" s="151" t="s">
        <v>221</v>
      </c>
      <c r="AU892" s="151" t="s">
        <v>83</v>
      </c>
      <c r="AV892" s="12" t="s">
        <v>81</v>
      </c>
      <c r="AW892" s="12" t="s">
        <v>34</v>
      </c>
      <c r="AX892" s="12" t="s">
        <v>74</v>
      </c>
      <c r="AY892" s="151" t="s">
        <v>210</v>
      </c>
    </row>
    <row r="893" spans="2:51" s="13" customFormat="1" ht="11.25">
      <c r="B893" s="156"/>
      <c r="D893" s="150" t="s">
        <v>221</v>
      </c>
      <c r="E893" s="157" t="s">
        <v>19</v>
      </c>
      <c r="F893" s="158" t="s">
        <v>2458</v>
      </c>
      <c r="H893" s="159">
        <v>0.503</v>
      </c>
      <c r="I893" s="160"/>
      <c r="L893" s="156"/>
      <c r="M893" s="161"/>
      <c r="T893" s="162"/>
      <c r="AT893" s="157" t="s">
        <v>221</v>
      </c>
      <c r="AU893" s="157" t="s">
        <v>83</v>
      </c>
      <c r="AV893" s="13" t="s">
        <v>83</v>
      </c>
      <c r="AW893" s="13" t="s">
        <v>34</v>
      </c>
      <c r="AX893" s="13" t="s">
        <v>81</v>
      </c>
      <c r="AY893" s="157" t="s">
        <v>210</v>
      </c>
    </row>
    <row r="894" spans="2:65" s="1" customFormat="1" ht="24.2" customHeight="1">
      <c r="B894" s="33"/>
      <c r="C894" s="132" t="s">
        <v>1128</v>
      </c>
      <c r="D894" s="132" t="s">
        <v>212</v>
      </c>
      <c r="E894" s="133" t="s">
        <v>2860</v>
      </c>
      <c r="F894" s="134" t="s">
        <v>2861</v>
      </c>
      <c r="G894" s="135" t="s">
        <v>270</v>
      </c>
      <c r="H894" s="136">
        <v>18.154</v>
      </c>
      <c r="I894" s="137"/>
      <c r="J894" s="138">
        <f>ROUND(I894*H894,2)</f>
        <v>0</v>
      </c>
      <c r="K894" s="134" t="s">
        <v>216</v>
      </c>
      <c r="L894" s="33"/>
      <c r="M894" s="139" t="s">
        <v>19</v>
      </c>
      <c r="N894" s="140" t="s">
        <v>45</v>
      </c>
      <c r="P894" s="141">
        <f>O894*H894</f>
        <v>0</v>
      </c>
      <c r="Q894" s="141">
        <v>0.03879</v>
      </c>
      <c r="R894" s="141">
        <f>Q894*H894</f>
        <v>0.7041936599999999</v>
      </c>
      <c r="S894" s="141">
        <v>0</v>
      </c>
      <c r="T894" s="142">
        <f>S894*H894</f>
        <v>0</v>
      </c>
      <c r="AR894" s="143" t="s">
        <v>368</v>
      </c>
      <c r="AT894" s="143" t="s">
        <v>212</v>
      </c>
      <c r="AU894" s="143" t="s">
        <v>83</v>
      </c>
      <c r="AY894" s="18" t="s">
        <v>210</v>
      </c>
      <c r="BE894" s="144">
        <f>IF(N894="základní",J894,0)</f>
        <v>0</v>
      </c>
      <c r="BF894" s="144">
        <f>IF(N894="snížená",J894,0)</f>
        <v>0</v>
      </c>
      <c r="BG894" s="144">
        <f>IF(N894="zákl. přenesená",J894,0)</f>
        <v>0</v>
      </c>
      <c r="BH894" s="144">
        <f>IF(N894="sníž. přenesená",J894,0)</f>
        <v>0</v>
      </c>
      <c r="BI894" s="144">
        <f>IF(N894="nulová",J894,0)</f>
        <v>0</v>
      </c>
      <c r="BJ894" s="18" t="s">
        <v>81</v>
      </c>
      <c r="BK894" s="144">
        <f>ROUND(I894*H894,2)</f>
        <v>0</v>
      </c>
      <c r="BL894" s="18" t="s">
        <v>368</v>
      </c>
      <c r="BM894" s="143" t="s">
        <v>2862</v>
      </c>
    </row>
    <row r="895" spans="2:47" s="1" customFormat="1" ht="11.25">
      <c r="B895" s="33"/>
      <c r="D895" s="145" t="s">
        <v>219</v>
      </c>
      <c r="F895" s="146" t="s">
        <v>2863</v>
      </c>
      <c r="I895" s="147"/>
      <c r="L895" s="33"/>
      <c r="M895" s="148"/>
      <c r="T895" s="54"/>
      <c r="AT895" s="18" t="s">
        <v>219</v>
      </c>
      <c r="AU895" s="18" t="s">
        <v>83</v>
      </c>
    </row>
    <row r="896" spans="2:51" s="13" customFormat="1" ht="11.25">
      <c r="B896" s="156"/>
      <c r="D896" s="150" t="s">
        <v>221</v>
      </c>
      <c r="E896" s="157" t="s">
        <v>19</v>
      </c>
      <c r="F896" s="158" t="s">
        <v>520</v>
      </c>
      <c r="H896" s="159">
        <v>16.73</v>
      </c>
      <c r="I896" s="160"/>
      <c r="L896" s="156"/>
      <c r="M896" s="161"/>
      <c r="T896" s="162"/>
      <c r="AT896" s="157" t="s">
        <v>221</v>
      </c>
      <c r="AU896" s="157" t="s">
        <v>83</v>
      </c>
      <c r="AV896" s="13" t="s">
        <v>83</v>
      </c>
      <c r="AW896" s="13" t="s">
        <v>34</v>
      </c>
      <c r="AX896" s="13" t="s">
        <v>74</v>
      </c>
      <c r="AY896" s="157" t="s">
        <v>210</v>
      </c>
    </row>
    <row r="897" spans="2:51" s="13" customFormat="1" ht="11.25">
      <c r="B897" s="156"/>
      <c r="D897" s="150" t="s">
        <v>221</v>
      </c>
      <c r="E897" s="157" t="s">
        <v>19</v>
      </c>
      <c r="F897" s="158" t="s">
        <v>2864</v>
      </c>
      <c r="H897" s="159">
        <v>1.424</v>
      </c>
      <c r="I897" s="160"/>
      <c r="L897" s="156"/>
      <c r="M897" s="161"/>
      <c r="T897" s="162"/>
      <c r="AT897" s="157" t="s">
        <v>221</v>
      </c>
      <c r="AU897" s="157" t="s">
        <v>83</v>
      </c>
      <c r="AV897" s="13" t="s">
        <v>83</v>
      </c>
      <c r="AW897" s="13" t="s">
        <v>34</v>
      </c>
      <c r="AX897" s="13" t="s">
        <v>74</v>
      </c>
      <c r="AY897" s="157" t="s">
        <v>210</v>
      </c>
    </row>
    <row r="898" spans="2:51" s="15" customFormat="1" ht="11.25">
      <c r="B898" s="170"/>
      <c r="D898" s="150" t="s">
        <v>221</v>
      </c>
      <c r="E898" s="171" t="s">
        <v>19</v>
      </c>
      <c r="F898" s="172" t="s">
        <v>236</v>
      </c>
      <c r="H898" s="173">
        <v>18.154</v>
      </c>
      <c r="I898" s="174"/>
      <c r="L898" s="170"/>
      <c r="M898" s="175"/>
      <c r="T898" s="176"/>
      <c r="AT898" s="171" t="s">
        <v>221</v>
      </c>
      <c r="AU898" s="171" t="s">
        <v>83</v>
      </c>
      <c r="AV898" s="15" t="s">
        <v>217</v>
      </c>
      <c r="AW898" s="15" t="s">
        <v>34</v>
      </c>
      <c r="AX898" s="15" t="s">
        <v>81</v>
      </c>
      <c r="AY898" s="171" t="s">
        <v>210</v>
      </c>
    </row>
    <row r="899" spans="2:65" s="1" customFormat="1" ht="16.5" customHeight="1">
      <c r="B899" s="33"/>
      <c r="C899" s="177" t="s">
        <v>1132</v>
      </c>
      <c r="D899" s="177" t="s">
        <v>424</v>
      </c>
      <c r="E899" s="178" t="s">
        <v>2865</v>
      </c>
      <c r="F899" s="179" t="s">
        <v>2866</v>
      </c>
      <c r="G899" s="180" t="s">
        <v>409</v>
      </c>
      <c r="H899" s="181">
        <v>499.235</v>
      </c>
      <c r="I899" s="182"/>
      <c r="J899" s="183">
        <f>ROUND(I899*H899,2)</f>
        <v>0</v>
      </c>
      <c r="K899" s="179" t="s">
        <v>216</v>
      </c>
      <c r="L899" s="184"/>
      <c r="M899" s="185" t="s">
        <v>19</v>
      </c>
      <c r="N899" s="186" t="s">
        <v>45</v>
      </c>
      <c r="P899" s="141">
        <f>O899*H899</f>
        <v>0</v>
      </c>
      <c r="Q899" s="141">
        <v>0.00236</v>
      </c>
      <c r="R899" s="141">
        <f>Q899*H899</f>
        <v>1.1781946</v>
      </c>
      <c r="S899" s="141">
        <v>0</v>
      </c>
      <c r="T899" s="142">
        <f>S899*H899</f>
        <v>0</v>
      </c>
      <c r="AR899" s="143" t="s">
        <v>498</v>
      </c>
      <c r="AT899" s="143" t="s">
        <v>424</v>
      </c>
      <c r="AU899" s="143" t="s">
        <v>83</v>
      </c>
      <c r="AY899" s="18" t="s">
        <v>210</v>
      </c>
      <c r="BE899" s="144">
        <f>IF(N899="základní",J899,0)</f>
        <v>0</v>
      </c>
      <c r="BF899" s="144">
        <f>IF(N899="snížená",J899,0)</f>
        <v>0</v>
      </c>
      <c r="BG899" s="144">
        <f>IF(N899="zákl. přenesená",J899,0)</f>
        <v>0</v>
      </c>
      <c r="BH899" s="144">
        <f>IF(N899="sníž. přenesená",J899,0)</f>
        <v>0</v>
      </c>
      <c r="BI899" s="144">
        <f>IF(N899="nulová",J899,0)</f>
        <v>0</v>
      </c>
      <c r="BJ899" s="18" t="s">
        <v>81</v>
      </c>
      <c r="BK899" s="144">
        <f>ROUND(I899*H899,2)</f>
        <v>0</v>
      </c>
      <c r="BL899" s="18" t="s">
        <v>368</v>
      </c>
      <c r="BM899" s="143" t="s">
        <v>2867</v>
      </c>
    </row>
    <row r="900" spans="2:51" s="13" customFormat="1" ht="11.25">
      <c r="B900" s="156"/>
      <c r="D900" s="150" t="s">
        <v>221</v>
      </c>
      <c r="F900" s="158" t="s">
        <v>2868</v>
      </c>
      <c r="H900" s="159">
        <v>499.235</v>
      </c>
      <c r="I900" s="160"/>
      <c r="L900" s="156"/>
      <c r="M900" s="161"/>
      <c r="T900" s="162"/>
      <c r="AT900" s="157" t="s">
        <v>221</v>
      </c>
      <c r="AU900" s="157" t="s">
        <v>83</v>
      </c>
      <c r="AV900" s="13" t="s">
        <v>83</v>
      </c>
      <c r="AW900" s="13" t="s">
        <v>4</v>
      </c>
      <c r="AX900" s="13" t="s">
        <v>81</v>
      </c>
      <c r="AY900" s="157" t="s">
        <v>210</v>
      </c>
    </row>
    <row r="901" spans="2:65" s="1" customFormat="1" ht="16.5" customHeight="1">
      <c r="B901" s="33"/>
      <c r="C901" s="132" t="s">
        <v>1140</v>
      </c>
      <c r="D901" s="132" t="s">
        <v>212</v>
      </c>
      <c r="E901" s="133" t="s">
        <v>2869</v>
      </c>
      <c r="F901" s="134" t="s">
        <v>2870</v>
      </c>
      <c r="G901" s="135" t="s">
        <v>270</v>
      </c>
      <c r="H901" s="136">
        <v>73.55</v>
      </c>
      <c r="I901" s="137"/>
      <c r="J901" s="138">
        <f>ROUND(I901*H901,2)</f>
        <v>0</v>
      </c>
      <c r="K901" s="134" t="s">
        <v>296</v>
      </c>
      <c r="L901" s="33"/>
      <c r="M901" s="139" t="s">
        <v>19</v>
      </c>
      <c r="N901" s="140" t="s">
        <v>45</v>
      </c>
      <c r="P901" s="141">
        <f>O901*H901</f>
        <v>0</v>
      </c>
      <c r="Q901" s="141">
        <v>0.03879</v>
      </c>
      <c r="R901" s="141">
        <f>Q901*H901</f>
        <v>2.8530045</v>
      </c>
      <c r="S901" s="141">
        <v>0</v>
      </c>
      <c r="T901" s="142">
        <f>S901*H901</f>
        <v>0</v>
      </c>
      <c r="AR901" s="143" t="s">
        <v>368</v>
      </c>
      <c r="AT901" s="143" t="s">
        <v>212</v>
      </c>
      <c r="AU901" s="143" t="s">
        <v>83</v>
      </c>
      <c r="AY901" s="18" t="s">
        <v>210</v>
      </c>
      <c r="BE901" s="144">
        <f>IF(N901="základní",J901,0)</f>
        <v>0</v>
      </c>
      <c r="BF901" s="144">
        <f>IF(N901="snížená",J901,0)</f>
        <v>0</v>
      </c>
      <c r="BG901" s="144">
        <f>IF(N901="zákl. přenesená",J901,0)</f>
        <v>0</v>
      </c>
      <c r="BH901" s="144">
        <f>IF(N901="sníž. přenesená",J901,0)</f>
        <v>0</v>
      </c>
      <c r="BI901" s="144">
        <f>IF(N901="nulová",J901,0)</f>
        <v>0</v>
      </c>
      <c r="BJ901" s="18" t="s">
        <v>81</v>
      </c>
      <c r="BK901" s="144">
        <f>ROUND(I901*H901,2)</f>
        <v>0</v>
      </c>
      <c r="BL901" s="18" t="s">
        <v>368</v>
      </c>
      <c r="BM901" s="143" t="s">
        <v>2871</v>
      </c>
    </row>
    <row r="902" spans="2:51" s="13" customFormat="1" ht="11.25">
      <c r="B902" s="156"/>
      <c r="D902" s="150" t="s">
        <v>221</v>
      </c>
      <c r="E902" s="157" t="s">
        <v>19</v>
      </c>
      <c r="F902" s="158" t="s">
        <v>2872</v>
      </c>
      <c r="H902" s="159">
        <v>27.12</v>
      </c>
      <c r="I902" s="160"/>
      <c r="L902" s="156"/>
      <c r="M902" s="161"/>
      <c r="T902" s="162"/>
      <c r="AT902" s="157" t="s">
        <v>221</v>
      </c>
      <c r="AU902" s="157" t="s">
        <v>83</v>
      </c>
      <c r="AV902" s="13" t="s">
        <v>83</v>
      </c>
      <c r="AW902" s="13" t="s">
        <v>34</v>
      </c>
      <c r="AX902" s="13" t="s">
        <v>74</v>
      </c>
      <c r="AY902" s="157" t="s">
        <v>210</v>
      </c>
    </row>
    <row r="903" spans="2:51" s="13" customFormat="1" ht="11.25">
      <c r="B903" s="156"/>
      <c r="D903" s="150" t="s">
        <v>221</v>
      </c>
      <c r="E903" s="157" t="s">
        <v>19</v>
      </c>
      <c r="F903" s="158" t="s">
        <v>2873</v>
      </c>
      <c r="H903" s="159">
        <v>17.74</v>
      </c>
      <c r="I903" s="160"/>
      <c r="L903" s="156"/>
      <c r="M903" s="161"/>
      <c r="T903" s="162"/>
      <c r="AT903" s="157" t="s">
        <v>221</v>
      </c>
      <c r="AU903" s="157" t="s">
        <v>83</v>
      </c>
      <c r="AV903" s="13" t="s">
        <v>83</v>
      </c>
      <c r="AW903" s="13" t="s">
        <v>34</v>
      </c>
      <c r="AX903" s="13" t="s">
        <v>74</v>
      </c>
      <c r="AY903" s="157" t="s">
        <v>210</v>
      </c>
    </row>
    <row r="904" spans="2:51" s="13" customFormat="1" ht="11.25">
      <c r="B904" s="156"/>
      <c r="D904" s="150" t="s">
        <v>221</v>
      </c>
      <c r="E904" s="157" t="s">
        <v>19</v>
      </c>
      <c r="F904" s="158" t="s">
        <v>2874</v>
      </c>
      <c r="H904" s="159">
        <v>3.54</v>
      </c>
      <c r="I904" s="160"/>
      <c r="L904" s="156"/>
      <c r="M904" s="161"/>
      <c r="T904" s="162"/>
      <c r="AT904" s="157" t="s">
        <v>221</v>
      </c>
      <c r="AU904" s="157" t="s">
        <v>83</v>
      </c>
      <c r="AV904" s="13" t="s">
        <v>83</v>
      </c>
      <c r="AW904" s="13" t="s">
        <v>34</v>
      </c>
      <c r="AX904" s="13" t="s">
        <v>74</v>
      </c>
      <c r="AY904" s="157" t="s">
        <v>210</v>
      </c>
    </row>
    <row r="905" spans="2:51" s="13" customFormat="1" ht="11.25">
      <c r="B905" s="156"/>
      <c r="D905" s="150" t="s">
        <v>221</v>
      </c>
      <c r="E905" s="157" t="s">
        <v>19</v>
      </c>
      <c r="F905" s="158" t="s">
        <v>2875</v>
      </c>
      <c r="H905" s="159">
        <v>2.19</v>
      </c>
      <c r="I905" s="160"/>
      <c r="L905" s="156"/>
      <c r="M905" s="161"/>
      <c r="T905" s="162"/>
      <c r="AT905" s="157" t="s">
        <v>221</v>
      </c>
      <c r="AU905" s="157" t="s">
        <v>83</v>
      </c>
      <c r="AV905" s="13" t="s">
        <v>83</v>
      </c>
      <c r="AW905" s="13" t="s">
        <v>34</v>
      </c>
      <c r="AX905" s="13" t="s">
        <v>74</v>
      </c>
      <c r="AY905" s="157" t="s">
        <v>210</v>
      </c>
    </row>
    <row r="906" spans="2:51" s="13" customFormat="1" ht="11.25">
      <c r="B906" s="156"/>
      <c r="D906" s="150" t="s">
        <v>221</v>
      </c>
      <c r="E906" s="157" t="s">
        <v>19</v>
      </c>
      <c r="F906" s="158" t="s">
        <v>2296</v>
      </c>
      <c r="H906" s="159">
        <v>3.48</v>
      </c>
      <c r="I906" s="160"/>
      <c r="L906" s="156"/>
      <c r="M906" s="161"/>
      <c r="T906" s="162"/>
      <c r="AT906" s="157" t="s">
        <v>221</v>
      </c>
      <c r="AU906" s="157" t="s">
        <v>83</v>
      </c>
      <c r="AV906" s="13" t="s">
        <v>83</v>
      </c>
      <c r="AW906" s="13" t="s">
        <v>34</v>
      </c>
      <c r="AX906" s="13" t="s">
        <v>74</v>
      </c>
      <c r="AY906" s="157" t="s">
        <v>210</v>
      </c>
    </row>
    <row r="907" spans="2:51" s="13" customFormat="1" ht="11.25">
      <c r="B907" s="156"/>
      <c r="D907" s="150" t="s">
        <v>221</v>
      </c>
      <c r="E907" s="157" t="s">
        <v>19</v>
      </c>
      <c r="F907" s="158" t="s">
        <v>2876</v>
      </c>
      <c r="H907" s="159">
        <v>4.35</v>
      </c>
      <c r="I907" s="160"/>
      <c r="L907" s="156"/>
      <c r="M907" s="161"/>
      <c r="T907" s="162"/>
      <c r="AT907" s="157" t="s">
        <v>221</v>
      </c>
      <c r="AU907" s="157" t="s">
        <v>83</v>
      </c>
      <c r="AV907" s="13" t="s">
        <v>83</v>
      </c>
      <c r="AW907" s="13" t="s">
        <v>34</v>
      </c>
      <c r="AX907" s="13" t="s">
        <v>74</v>
      </c>
      <c r="AY907" s="157" t="s">
        <v>210</v>
      </c>
    </row>
    <row r="908" spans="2:51" s="13" customFormat="1" ht="11.25">
      <c r="B908" s="156"/>
      <c r="D908" s="150" t="s">
        <v>221</v>
      </c>
      <c r="E908" s="157" t="s">
        <v>19</v>
      </c>
      <c r="F908" s="158" t="s">
        <v>2298</v>
      </c>
      <c r="H908" s="159">
        <v>2.03</v>
      </c>
      <c r="I908" s="160"/>
      <c r="L908" s="156"/>
      <c r="M908" s="161"/>
      <c r="T908" s="162"/>
      <c r="AT908" s="157" t="s">
        <v>221</v>
      </c>
      <c r="AU908" s="157" t="s">
        <v>83</v>
      </c>
      <c r="AV908" s="13" t="s">
        <v>83</v>
      </c>
      <c r="AW908" s="13" t="s">
        <v>34</v>
      </c>
      <c r="AX908" s="13" t="s">
        <v>74</v>
      </c>
      <c r="AY908" s="157" t="s">
        <v>210</v>
      </c>
    </row>
    <row r="909" spans="2:51" s="13" customFormat="1" ht="11.25">
      <c r="B909" s="156"/>
      <c r="D909" s="150" t="s">
        <v>221</v>
      </c>
      <c r="E909" s="157" t="s">
        <v>19</v>
      </c>
      <c r="F909" s="158" t="s">
        <v>2450</v>
      </c>
      <c r="H909" s="159">
        <v>7.2</v>
      </c>
      <c r="I909" s="160"/>
      <c r="L909" s="156"/>
      <c r="M909" s="161"/>
      <c r="T909" s="162"/>
      <c r="AT909" s="157" t="s">
        <v>221</v>
      </c>
      <c r="AU909" s="157" t="s">
        <v>83</v>
      </c>
      <c r="AV909" s="13" t="s">
        <v>83</v>
      </c>
      <c r="AW909" s="13" t="s">
        <v>34</v>
      </c>
      <c r="AX909" s="13" t="s">
        <v>74</v>
      </c>
      <c r="AY909" s="157" t="s">
        <v>210</v>
      </c>
    </row>
    <row r="910" spans="2:51" s="13" customFormat="1" ht="11.25">
      <c r="B910" s="156"/>
      <c r="D910" s="150" t="s">
        <v>221</v>
      </c>
      <c r="E910" s="157" t="s">
        <v>19</v>
      </c>
      <c r="F910" s="158" t="s">
        <v>2451</v>
      </c>
      <c r="H910" s="159">
        <v>5.9</v>
      </c>
      <c r="I910" s="160"/>
      <c r="L910" s="156"/>
      <c r="M910" s="161"/>
      <c r="T910" s="162"/>
      <c r="AT910" s="157" t="s">
        <v>221</v>
      </c>
      <c r="AU910" s="157" t="s">
        <v>83</v>
      </c>
      <c r="AV910" s="13" t="s">
        <v>83</v>
      </c>
      <c r="AW910" s="13" t="s">
        <v>34</v>
      </c>
      <c r="AX910" s="13" t="s">
        <v>74</v>
      </c>
      <c r="AY910" s="157" t="s">
        <v>210</v>
      </c>
    </row>
    <row r="911" spans="2:51" s="15" customFormat="1" ht="11.25">
      <c r="B911" s="170"/>
      <c r="D911" s="150" t="s">
        <v>221</v>
      </c>
      <c r="E911" s="171" t="s">
        <v>19</v>
      </c>
      <c r="F911" s="172" t="s">
        <v>236</v>
      </c>
      <c r="H911" s="173">
        <v>73.55</v>
      </c>
      <c r="I911" s="174"/>
      <c r="L911" s="170"/>
      <c r="M911" s="175"/>
      <c r="T911" s="176"/>
      <c r="AT911" s="171" t="s">
        <v>221</v>
      </c>
      <c r="AU911" s="171" t="s">
        <v>83</v>
      </c>
      <c r="AV911" s="15" t="s">
        <v>217</v>
      </c>
      <c r="AW911" s="15" t="s">
        <v>34</v>
      </c>
      <c r="AX911" s="15" t="s">
        <v>81</v>
      </c>
      <c r="AY911" s="171" t="s">
        <v>210</v>
      </c>
    </row>
    <row r="912" spans="2:65" s="1" customFormat="1" ht="16.5" customHeight="1">
      <c r="B912" s="33"/>
      <c r="C912" s="132" t="s">
        <v>1145</v>
      </c>
      <c r="D912" s="132" t="s">
        <v>212</v>
      </c>
      <c r="E912" s="133" t="s">
        <v>2877</v>
      </c>
      <c r="F912" s="134" t="s">
        <v>2878</v>
      </c>
      <c r="G912" s="135" t="s">
        <v>270</v>
      </c>
      <c r="H912" s="136">
        <v>16.73</v>
      </c>
      <c r="I912" s="137"/>
      <c r="J912" s="138">
        <f>ROUND(I912*H912,2)</f>
        <v>0</v>
      </c>
      <c r="K912" s="134" t="s">
        <v>216</v>
      </c>
      <c r="L912" s="33"/>
      <c r="M912" s="139" t="s">
        <v>19</v>
      </c>
      <c r="N912" s="140" t="s">
        <v>45</v>
      </c>
      <c r="P912" s="141">
        <f>O912*H912</f>
        <v>0</v>
      </c>
      <c r="Q912" s="141">
        <v>0</v>
      </c>
      <c r="R912" s="141">
        <f>Q912*H912</f>
        <v>0</v>
      </c>
      <c r="S912" s="141">
        <v>0.076</v>
      </c>
      <c r="T912" s="142">
        <f>S912*H912</f>
        <v>1.27148</v>
      </c>
      <c r="AR912" s="143" t="s">
        <v>368</v>
      </c>
      <c r="AT912" s="143" t="s">
        <v>212</v>
      </c>
      <c r="AU912" s="143" t="s">
        <v>83</v>
      </c>
      <c r="AY912" s="18" t="s">
        <v>210</v>
      </c>
      <c r="BE912" s="144">
        <f>IF(N912="základní",J912,0)</f>
        <v>0</v>
      </c>
      <c r="BF912" s="144">
        <f>IF(N912="snížená",J912,0)</f>
        <v>0</v>
      </c>
      <c r="BG912" s="144">
        <f>IF(N912="zákl. přenesená",J912,0)</f>
        <v>0</v>
      </c>
      <c r="BH912" s="144">
        <f>IF(N912="sníž. přenesená",J912,0)</f>
        <v>0</v>
      </c>
      <c r="BI912" s="144">
        <f>IF(N912="nulová",J912,0)</f>
        <v>0</v>
      </c>
      <c r="BJ912" s="18" t="s">
        <v>81</v>
      </c>
      <c r="BK912" s="144">
        <f>ROUND(I912*H912,2)</f>
        <v>0</v>
      </c>
      <c r="BL912" s="18" t="s">
        <v>368</v>
      </c>
      <c r="BM912" s="143" t="s">
        <v>2879</v>
      </c>
    </row>
    <row r="913" spans="2:47" s="1" customFormat="1" ht="11.25">
      <c r="B913" s="33"/>
      <c r="D913" s="145" t="s">
        <v>219</v>
      </c>
      <c r="F913" s="146" t="s">
        <v>2880</v>
      </c>
      <c r="I913" s="147"/>
      <c r="L913" s="33"/>
      <c r="M913" s="148"/>
      <c r="T913" s="54"/>
      <c r="AT913" s="18" t="s">
        <v>219</v>
      </c>
      <c r="AU913" s="18" t="s">
        <v>83</v>
      </c>
    </row>
    <row r="914" spans="2:51" s="13" customFormat="1" ht="11.25">
      <c r="B914" s="156"/>
      <c r="D914" s="150" t="s">
        <v>221</v>
      </c>
      <c r="E914" s="157" t="s">
        <v>19</v>
      </c>
      <c r="F914" s="158" t="s">
        <v>520</v>
      </c>
      <c r="H914" s="159">
        <v>16.73</v>
      </c>
      <c r="I914" s="160"/>
      <c r="L914" s="156"/>
      <c r="M914" s="161"/>
      <c r="T914" s="162"/>
      <c r="AT914" s="157" t="s">
        <v>221</v>
      </c>
      <c r="AU914" s="157" t="s">
        <v>83</v>
      </c>
      <c r="AV914" s="13" t="s">
        <v>83</v>
      </c>
      <c r="AW914" s="13" t="s">
        <v>34</v>
      </c>
      <c r="AX914" s="13" t="s">
        <v>81</v>
      </c>
      <c r="AY914" s="157" t="s">
        <v>210</v>
      </c>
    </row>
    <row r="915" spans="2:65" s="1" customFormat="1" ht="16.5" customHeight="1">
      <c r="B915" s="33"/>
      <c r="C915" s="132" t="s">
        <v>1151</v>
      </c>
      <c r="D915" s="132" t="s">
        <v>212</v>
      </c>
      <c r="E915" s="133" t="s">
        <v>2881</v>
      </c>
      <c r="F915" s="134" t="s">
        <v>2882</v>
      </c>
      <c r="G915" s="135" t="s">
        <v>270</v>
      </c>
      <c r="H915" s="136">
        <v>30.964</v>
      </c>
      <c r="I915" s="137"/>
      <c r="J915" s="138">
        <f>ROUND(I915*H915,2)</f>
        <v>0</v>
      </c>
      <c r="K915" s="134" t="s">
        <v>296</v>
      </c>
      <c r="L915" s="33"/>
      <c r="M915" s="139" t="s">
        <v>19</v>
      </c>
      <c r="N915" s="140" t="s">
        <v>45</v>
      </c>
      <c r="P915" s="141">
        <f>O915*H915</f>
        <v>0</v>
      </c>
      <c r="Q915" s="141">
        <v>0.0415</v>
      </c>
      <c r="R915" s="141">
        <f>Q915*H915</f>
        <v>1.285006</v>
      </c>
      <c r="S915" s="141">
        <v>0</v>
      </c>
      <c r="T915" s="142">
        <f>S915*H915</f>
        <v>0</v>
      </c>
      <c r="AR915" s="143" t="s">
        <v>368</v>
      </c>
      <c r="AT915" s="143" t="s">
        <v>212</v>
      </c>
      <c r="AU915" s="143" t="s">
        <v>83</v>
      </c>
      <c r="AY915" s="18" t="s">
        <v>210</v>
      </c>
      <c r="BE915" s="144">
        <f>IF(N915="základní",J915,0)</f>
        <v>0</v>
      </c>
      <c r="BF915" s="144">
        <f>IF(N915="snížená",J915,0)</f>
        <v>0</v>
      </c>
      <c r="BG915" s="144">
        <f>IF(N915="zákl. přenesená",J915,0)</f>
        <v>0</v>
      </c>
      <c r="BH915" s="144">
        <f>IF(N915="sníž. přenesená",J915,0)</f>
        <v>0</v>
      </c>
      <c r="BI915" s="144">
        <f>IF(N915="nulová",J915,0)</f>
        <v>0</v>
      </c>
      <c r="BJ915" s="18" t="s">
        <v>81</v>
      </c>
      <c r="BK915" s="144">
        <f>ROUND(I915*H915,2)</f>
        <v>0</v>
      </c>
      <c r="BL915" s="18" t="s">
        <v>368</v>
      </c>
      <c r="BM915" s="143" t="s">
        <v>2883</v>
      </c>
    </row>
    <row r="916" spans="2:51" s="12" customFormat="1" ht="11.25">
      <c r="B916" s="149"/>
      <c r="D916" s="150" t="s">
        <v>221</v>
      </c>
      <c r="E916" s="151" t="s">
        <v>19</v>
      </c>
      <c r="F916" s="152" t="s">
        <v>2391</v>
      </c>
      <c r="H916" s="151" t="s">
        <v>19</v>
      </c>
      <c r="I916" s="153"/>
      <c r="L916" s="149"/>
      <c r="M916" s="154"/>
      <c r="T916" s="155"/>
      <c r="AT916" s="151" t="s">
        <v>221</v>
      </c>
      <c r="AU916" s="151" t="s">
        <v>83</v>
      </c>
      <c r="AV916" s="12" t="s">
        <v>81</v>
      </c>
      <c r="AW916" s="12" t="s">
        <v>34</v>
      </c>
      <c r="AX916" s="12" t="s">
        <v>74</v>
      </c>
      <c r="AY916" s="151" t="s">
        <v>210</v>
      </c>
    </row>
    <row r="917" spans="2:51" s="12" customFormat="1" ht="11.25">
      <c r="B917" s="149"/>
      <c r="D917" s="150" t="s">
        <v>221</v>
      </c>
      <c r="E917" s="151" t="s">
        <v>19</v>
      </c>
      <c r="F917" s="152" t="s">
        <v>2392</v>
      </c>
      <c r="H917" s="151" t="s">
        <v>19</v>
      </c>
      <c r="I917" s="153"/>
      <c r="L917" s="149"/>
      <c r="M917" s="154"/>
      <c r="T917" s="155"/>
      <c r="AT917" s="151" t="s">
        <v>221</v>
      </c>
      <c r="AU917" s="151" t="s">
        <v>83</v>
      </c>
      <c r="AV917" s="12" t="s">
        <v>81</v>
      </c>
      <c r="AW917" s="12" t="s">
        <v>34</v>
      </c>
      <c r="AX917" s="12" t="s">
        <v>74</v>
      </c>
      <c r="AY917" s="151" t="s">
        <v>210</v>
      </c>
    </row>
    <row r="918" spans="2:51" s="13" customFormat="1" ht="11.25">
      <c r="B918" s="156"/>
      <c r="D918" s="150" t="s">
        <v>221</v>
      </c>
      <c r="E918" s="157" t="s">
        <v>19</v>
      </c>
      <c r="F918" s="158" t="s">
        <v>2458</v>
      </c>
      <c r="H918" s="159">
        <v>0.503</v>
      </c>
      <c r="I918" s="160"/>
      <c r="L918" s="156"/>
      <c r="M918" s="161"/>
      <c r="T918" s="162"/>
      <c r="AT918" s="157" t="s">
        <v>221</v>
      </c>
      <c r="AU918" s="157" t="s">
        <v>83</v>
      </c>
      <c r="AV918" s="13" t="s">
        <v>83</v>
      </c>
      <c r="AW918" s="13" t="s">
        <v>34</v>
      </c>
      <c r="AX918" s="13" t="s">
        <v>74</v>
      </c>
      <c r="AY918" s="157" t="s">
        <v>210</v>
      </c>
    </row>
    <row r="919" spans="2:51" s="12" customFormat="1" ht="11.25">
      <c r="B919" s="149"/>
      <c r="D919" s="150" t="s">
        <v>221</v>
      </c>
      <c r="E919" s="151" t="s">
        <v>19</v>
      </c>
      <c r="F919" s="152" t="s">
        <v>1256</v>
      </c>
      <c r="H919" s="151" t="s">
        <v>19</v>
      </c>
      <c r="I919" s="153"/>
      <c r="L919" s="149"/>
      <c r="M919" s="154"/>
      <c r="T919" s="155"/>
      <c r="AT919" s="151" t="s">
        <v>221</v>
      </c>
      <c r="AU919" s="151" t="s">
        <v>83</v>
      </c>
      <c r="AV919" s="12" t="s">
        <v>81</v>
      </c>
      <c r="AW919" s="12" t="s">
        <v>34</v>
      </c>
      <c r="AX919" s="12" t="s">
        <v>74</v>
      </c>
      <c r="AY919" s="151" t="s">
        <v>210</v>
      </c>
    </row>
    <row r="920" spans="2:51" s="12" customFormat="1" ht="11.25">
      <c r="B920" s="149"/>
      <c r="D920" s="150" t="s">
        <v>221</v>
      </c>
      <c r="E920" s="151" t="s">
        <v>19</v>
      </c>
      <c r="F920" s="152" t="s">
        <v>2411</v>
      </c>
      <c r="H920" s="151" t="s">
        <v>19</v>
      </c>
      <c r="I920" s="153"/>
      <c r="L920" s="149"/>
      <c r="M920" s="154"/>
      <c r="T920" s="155"/>
      <c r="AT920" s="151" t="s">
        <v>221</v>
      </c>
      <c r="AU920" s="151" t="s">
        <v>83</v>
      </c>
      <c r="AV920" s="12" t="s">
        <v>81</v>
      </c>
      <c r="AW920" s="12" t="s">
        <v>34</v>
      </c>
      <c r="AX920" s="12" t="s">
        <v>74</v>
      </c>
      <c r="AY920" s="151" t="s">
        <v>210</v>
      </c>
    </row>
    <row r="921" spans="2:51" s="13" customFormat="1" ht="11.25">
      <c r="B921" s="156"/>
      <c r="D921" s="150" t="s">
        <v>221</v>
      </c>
      <c r="E921" s="157" t="s">
        <v>19</v>
      </c>
      <c r="F921" s="158" t="s">
        <v>2884</v>
      </c>
      <c r="H921" s="159">
        <v>21.754</v>
      </c>
      <c r="I921" s="160"/>
      <c r="L921" s="156"/>
      <c r="M921" s="161"/>
      <c r="T921" s="162"/>
      <c r="AT921" s="157" t="s">
        <v>221</v>
      </c>
      <c r="AU921" s="157" t="s">
        <v>83</v>
      </c>
      <c r="AV921" s="13" t="s">
        <v>83</v>
      </c>
      <c r="AW921" s="13" t="s">
        <v>34</v>
      </c>
      <c r="AX921" s="13" t="s">
        <v>74</v>
      </c>
      <c r="AY921" s="157" t="s">
        <v>210</v>
      </c>
    </row>
    <row r="922" spans="2:51" s="13" customFormat="1" ht="11.25">
      <c r="B922" s="156"/>
      <c r="D922" s="150" t="s">
        <v>221</v>
      </c>
      <c r="E922" s="157" t="s">
        <v>19</v>
      </c>
      <c r="F922" s="158" t="s">
        <v>2885</v>
      </c>
      <c r="H922" s="159">
        <v>8.707</v>
      </c>
      <c r="I922" s="160"/>
      <c r="L922" s="156"/>
      <c r="M922" s="161"/>
      <c r="T922" s="162"/>
      <c r="AT922" s="157" t="s">
        <v>221</v>
      </c>
      <c r="AU922" s="157" t="s">
        <v>83</v>
      </c>
      <c r="AV922" s="13" t="s">
        <v>83</v>
      </c>
      <c r="AW922" s="13" t="s">
        <v>34</v>
      </c>
      <c r="AX922" s="13" t="s">
        <v>74</v>
      </c>
      <c r="AY922" s="157" t="s">
        <v>210</v>
      </c>
    </row>
    <row r="923" spans="2:51" s="15" customFormat="1" ht="11.25">
      <c r="B923" s="170"/>
      <c r="D923" s="150" t="s">
        <v>221</v>
      </c>
      <c r="E923" s="171" t="s">
        <v>19</v>
      </c>
      <c r="F923" s="172" t="s">
        <v>236</v>
      </c>
      <c r="H923" s="173">
        <v>30.964</v>
      </c>
      <c r="I923" s="174"/>
      <c r="L923" s="170"/>
      <c r="M923" s="175"/>
      <c r="T923" s="176"/>
      <c r="AT923" s="171" t="s">
        <v>221</v>
      </c>
      <c r="AU923" s="171" t="s">
        <v>83</v>
      </c>
      <c r="AV923" s="15" t="s">
        <v>217</v>
      </c>
      <c r="AW923" s="15" t="s">
        <v>34</v>
      </c>
      <c r="AX923" s="15" t="s">
        <v>81</v>
      </c>
      <c r="AY923" s="171" t="s">
        <v>210</v>
      </c>
    </row>
    <row r="924" spans="2:65" s="1" customFormat="1" ht="16.5" customHeight="1">
      <c r="B924" s="33"/>
      <c r="C924" s="132" t="s">
        <v>1157</v>
      </c>
      <c r="D924" s="132" t="s">
        <v>212</v>
      </c>
      <c r="E924" s="133" t="s">
        <v>2886</v>
      </c>
      <c r="F924" s="134" t="s">
        <v>2887</v>
      </c>
      <c r="G924" s="135" t="s">
        <v>270</v>
      </c>
      <c r="H924" s="136">
        <v>7.81</v>
      </c>
      <c r="I924" s="137"/>
      <c r="J924" s="138">
        <f>ROUND(I924*H924,2)</f>
        <v>0</v>
      </c>
      <c r="K924" s="134" t="s">
        <v>296</v>
      </c>
      <c r="L924" s="33"/>
      <c r="M924" s="139" t="s">
        <v>19</v>
      </c>
      <c r="N924" s="140" t="s">
        <v>45</v>
      </c>
      <c r="P924" s="141">
        <f>O924*H924</f>
        <v>0</v>
      </c>
      <c r="Q924" s="141">
        <v>0.0415</v>
      </c>
      <c r="R924" s="141">
        <f>Q924*H924</f>
        <v>0.324115</v>
      </c>
      <c r="S924" s="141">
        <v>0</v>
      </c>
      <c r="T924" s="142">
        <f>S924*H924</f>
        <v>0</v>
      </c>
      <c r="AR924" s="143" t="s">
        <v>368</v>
      </c>
      <c r="AT924" s="143" t="s">
        <v>212</v>
      </c>
      <c r="AU924" s="143" t="s">
        <v>83</v>
      </c>
      <c r="AY924" s="18" t="s">
        <v>210</v>
      </c>
      <c r="BE924" s="144">
        <f>IF(N924="základní",J924,0)</f>
        <v>0</v>
      </c>
      <c r="BF924" s="144">
        <f>IF(N924="snížená",J924,0)</f>
        <v>0</v>
      </c>
      <c r="BG924" s="144">
        <f>IF(N924="zákl. přenesená",J924,0)</f>
        <v>0</v>
      </c>
      <c r="BH924" s="144">
        <f>IF(N924="sníž. přenesená",J924,0)</f>
        <v>0</v>
      </c>
      <c r="BI924" s="144">
        <f>IF(N924="nulová",J924,0)</f>
        <v>0</v>
      </c>
      <c r="BJ924" s="18" t="s">
        <v>81</v>
      </c>
      <c r="BK924" s="144">
        <f>ROUND(I924*H924,2)</f>
        <v>0</v>
      </c>
      <c r="BL924" s="18" t="s">
        <v>368</v>
      </c>
      <c r="BM924" s="143" t="s">
        <v>2888</v>
      </c>
    </row>
    <row r="925" spans="2:51" s="12" customFormat="1" ht="11.25">
      <c r="B925" s="149"/>
      <c r="D925" s="150" t="s">
        <v>221</v>
      </c>
      <c r="E925" s="151" t="s">
        <v>19</v>
      </c>
      <c r="F925" s="152" t="s">
        <v>1256</v>
      </c>
      <c r="H925" s="151" t="s">
        <v>19</v>
      </c>
      <c r="I925" s="153"/>
      <c r="L925" s="149"/>
      <c r="M925" s="154"/>
      <c r="T925" s="155"/>
      <c r="AT925" s="151" t="s">
        <v>221</v>
      </c>
      <c r="AU925" s="151" t="s">
        <v>83</v>
      </c>
      <c r="AV925" s="12" t="s">
        <v>81</v>
      </c>
      <c r="AW925" s="12" t="s">
        <v>34</v>
      </c>
      <c r="AX925" s="12" t="s">
        <v>74</v>
      </c>
      <c r="AY925" s="151" t="s">
        <v>210</v>
      </c>
    </row>
    <row r="926" spans="2:51" s="12" customFormat="1" ht="11.25">
      <c r="B926" s="149"/>
      <c r="D926" s="150" t="s">
        <v>221</v>
      </c>
      <c r="E926" s="151" t="s">
        <v>19</v>
      </c>
      <c r="F926" s="152" t="s">
        <v>2411</v>
      </c>
      <c r="H926" s="151" t="s">
        <v>19</v>
      </c>
      <c r="I926" s="153"/>
      <c r="L926" s="149"/>
      <c r="M926" s="154"/>
      <c r="T926" s="155"/>
      <c r="AT926" s="151" t="s">
        <v>221</v>
      </c>
      <c r="AU926" s="151" t="s">
        <v>83</v>
      </c>
      <c r="AV926" s="12" t="s">
        <v>81</v>
      </c>
      <c r="AW926" s="12" t="s">
        <v>34</v>
      </c>
      <c r="AX926" s="12" t="s">
        <v>74</v>
      </c>
      <c r="AY926" s="151" t="s">
        <v>210</v>
      </c>
    </row>
    <row r="927" spans="2:51" s="13" customFormat="1" ht="11.25">
      <c r="B927" s="156"/>
      <c r="D927" s="150" t="s">
        <v>221</v>
      </c>
      <c r="E927" s="157" t="s">
        <v>19</v>
      </c>
      <c r="F927" s="158" t="s">
        <v>2889</v>
      </c>
      <c r="H927" s="159">
        <v>3.79</v>
      </c>
      <c r="I927" s="160"/>
      <c r="L927" s="156"/>
      <c r="M927" s="161"/>
      <c r="T927" s="162"/>
      <c r="AT927" s="157" t="s">
        <v>221</v>
      </c>
      <c r="AU927" s="157" t="s">
        <v>83</v>
      </c>
      <c r="AV927" s="13" t="s">
        <v>83</v>
      </c>
      <c r="AW927" s="13" t="s">
        <v>34</v>
      </c>
      <c r="AX927" s="13" t="s">
        <v>74</v>
      </c>
      <c r="AY927" s="157" t="s">
        <v>210</v>
      </c>
    </row>
    <row r="928" spans="2:51" s="13" customFormat="1" ht="11.25">
      <c r="B928" s="156"/>
      <c r="D928" s="150" t="s">
        <v>221</v>
      </c>
      <c r="E928" s="157" t="s">
        <v>19</v>
      </c>
      <c r="F928" s="158" t="s">
        <v>2890</v>
      </c>
      <c r="H928" s="159">
        <v>3.07</v>
      </c>
      <c r="I928" s="160"/>
      <c r="L928" s="156"/>
      <c r="M928" s="161"/>
      <c r="T928" s="162"/>
      <c r="AT928" s="157" t="s">
        <v>221</v>
      </c>
      <c r="AU928" s="157" t="s">
        <v>83</v>
      </c>
      <c r="AV928" s="13" t="s">
        <v>83</v>
      </c>
      <c r="AW928" s="13" t="s">
        <v>34</v>
      </c>
      <c r="AX928" s="13" t="s">
        <v>74</v>
      </c>
      <c r="AY928" s="157" t="s">
        <v>210</v>
      </c>
    </row>
    <row r="929" spans="2:51" s="12" customFormat="1" ht="11.25">
      <c r="B929" s="149"/>
      <c r="D929" s="150" t="s">
        <v>221</v>
      </c>
      <c r="E929" s="151" t="s">
        <v>19</v>
      </c>
      <c r="F929" s="152" t="s">
        <v>2891</v>
      </c>
      <c r="H929" s="151" t="s">
        <v>19</v>
      </c>
      <c r="I929" s="153"/>
      <c r="L929" s="149"/>
      <c r="M929" s="154"/>
      <c r="T929" s="155"/>
      <c r="AT929" s="151" t="s">
        <v>221</v>
      </c>
      <c r="AU929" s="151" t="s">
        <v>83</v>
      </c>
      <c r="AV929" s="12" t="s">
        <v>81</v>
      </c>
      <c r="AW929" s="12" t="s">
        <v>34</v>
      </c>
      <c r="AX929" s="12" t="s">
        <v>74</v>
      </c>
      <c r="AY929" s="151" t="s">
        <v>210</v>
      </c>
    </row>
    <row r="930" spans="2:51" s="13" customFormat="1" ht="11.25">
      <c r="B930" s="156"/>
      <c r="D930" s="150" t="s">
        <v>221</v>
      </c>
      <c r="E930" s="157" t="s">
        <v>19</v>
      </c>
      <c r="F930" s="158" t="s">
        <v>2892</v>
      </c>
      <c r="H930" s="159">
        <v>0.95</v>
      </c>
      <c r="I930" s="160"/>
      <c r="L930" s="156"/>
      <c r="M930" s="161"/>
      <c r="T930" s="162"/>
      <c r="AT930" s="157" t="s">
        <v>221</v>
      </c>
      <c r="AU930" s="157" t="s">
        <v>83</v>
      </c>
      <c r="AV930" s="13" t="s">
        <v>83</v>
      </c>
      <c r="AW930" s="13" t="s">
        <v>34</v>
      </c>
      <c r="AX930" s="13" t="s">
        <v>74</v>
      </c>
      <c r="AY930" s="157" t="s">
        <v>210</v>
      </c>
    </row>
    <row r="931" spans="2:51" s="15" customFormat="1" ht="11.25">
      <c r="B931" s="170"/>
      <c r="D931" s="150" t="s">
        <v>221</v>
      </c>
      <c r="E931" s="171" t="s">
        <v>19</v>
      </c>
      <c r="F931" s="172" t="s">
        <v>236</v>
      </c>
      <c r="H931" s="173">
        <v>7.81</v>
      </c>
      <c r="I931" s="174"/>
      <c r="L931" s="170"/>
      <c r="M931" s="175"/>
      <c r="T931" s="176"/>
      <c r="AT931" s="171" t="s">
        <v>221</v>
      </c>
      <c r="AU931" s="171" t="s">
        <v>83</v>
      </c>
      <c r="AV931" s="15" t="s">
        <v>217</v>
      </c>
      <c r="AW931" s="15" t="s">
        <v>34</v>
      </c>
      <c r="AX931" s="15" t="s">
        <v>81</v>
      </c>
      <c r="AY931" s="171" t="s">
        <v>210</v>
      </c>
    </row>
    <row r="932" spans="2:65" s="1" customFormat="1" ht="16.5" customHeight="1">
      <c r="B932" s="33"/>
      <c r="C932" s="177" t="s">
        <v>1163</v>
      </c>
      <c r="D932" s="177" t="s">
        <v>424</v>
      </c>
      <c r="E932" s="178" t="s">
        <v>2893</v>
      </c>
      <c r="F932" s="179" t="s">
        <v>2894</v>
      </c>
      <c r="G932" s="180" t="s">
        <v>270</v>
      </c>
      <c r="H932" s="181">
        <v>0.594</v>
      </c>
      <c r="I932" s="182"/>
      <c r="J932" s="183">
        <f>ROUND(I932*H932,2)</f>
        <v>0</v>
      </c>
      <c r="K932" s="179" t="s">
        <v>216</v>
      </c>
      <c r="L932" s="184"/>
      <c r="M932" s="185" t="s">
        <v>19</v>
      </c>
      <c r="N932" s="186" t="s">
        <v>45</v>
      </c>
      <c r="P932" s="141">
        <f>O932*H932</f>
        <v>0</v>
      </c>
      <c r="Q932" s="141">
        <v>0.067</v>
      </c>
      <c r="R932" s="141">
        <f>Q932*H932</f>
        <v>0.039798</v>
      </c>
      <c r="S932" s="141">
        <v>0</v>
      </c>
      <c r="T932" s="142">
        <f>S932*H932</f>
        <v>0</v>
      </c>
      <c r="AR932" s="143" t="s">
        <v>498</v>
      </c>
      <c r="AT932" s="143" t="s">
        <v>424</v>
      </c>
      <c r="AU932" s="143" t="s">
        <v>83</v>
      </c>
      <c r="AY932" s="18" t="s">
        <v>210</v>
      </c>
      <c r="BE932" s="144">
        <f>IF(N932="základní",J932,0)</f>
        <v>0</v>
      </c>
      <c r="BF932" s="144">
        <f>IF(N932="snížená",J932,0)</f>
        <v>0</v>
      </c>
      <c r="BG932" s="144">
        <f>IF(N932="zákl. přenesená",J932,0)</f>
        <v>0</v>
      </c>
      <c r="BH932" s="144">
        <f>IF(N932="sníž. přenesená",J932,0)</f>
        <v>0</v>
      </c>
      <c r="BI932" s="144">
        <f>IF(N932="nulová",J932,0)</f>
        <v>0</v>
      </c>
      <c r="BJ932" s="18" t="s">
        <v>81</v>
      </c>
      <c r="BK932" s="144">
        <f>ROUND(I932*H932,2)</f>
        <v>0</v>
      </c>
      <c r="BL932" s="18" t="s">
        <v>368</v>
      </c>
      <c r="BM932" s="143" t="s">
        <v>2895</v>
      </c>
    </row>
    <row r="933" spans="2:51" s="12" customFormat="1" ht="11.25">
      <c r="B933" s="149"/>
      <c r="D933" s="150" t="s">
        <v>221</v>
      </c>
      <c r="E933" s="151" t="s">
        <v>19</v>
      </c>
      <c r="F933" s="152" t="s">
        <v>2896</v>
      </c>
      <c r="H933" s="151" t="s">
        <v>19</v>
      </c>
      <c r="I933" s="153"/>
      <c r="L933" s="149"/>
      <c r="M933" s="154"/>
      <c r="T933" s="155"/>
      <c r="AT933" s="151" t="s">
        <v>221</v>
      </c>
      <c r="AU933" s="151" t="s">
        <v>83</v>
      </c>
      <c r="AV933" s="12" t="s">
        <v>81</v>
      </c>
      <c r="AW933" s="12" t="s">
        <v>34</v>
      </c>
      <c r="AX933" s="12" t="s">
        <v>74</v>
      </c>
      <c r="AY933" s="151" t="s">
        <v>210</v>
      </c>
    </row>
    <row r="934" spans="2:51" s="12" customFormat="1" ht="11.25">
      <c r="B934" s="149"/>
      <c r="D934" s="150" t="s">
        <v>221</v>
      </c>
      <c r="E934" s="151" t="s">
        <v>19</v>
      </c>
      <c r="F934" s="152" t="s">
        <v>2391</v>
      </c>
      <c r="H934" s="151" t="s">
        <v>19</v>
      </c>
      <c r="I934" s="153"/>
      <c r="L934" s="149"/>
      <c r="M934" s="154"/>
      <c r="T934" s="155"/>
      <c r="AT934" s="151" t="s">
        <v>221</v>
      </c>
      <c r="AU934" s="151" t="s">
        <v>83</v>
      </c>
      <c r="AV934" s="12" t="s">
        <v>81</v>
      </c>
      <c r="AW934" s="12" t="s">
        <v>34</v>
      </c>
      <c r="AX934" s="12" t="s">
        <v>74</v>
      </c>
      <c r="AY934" s="151" t="s">
        <v>210</v>
      </c>
    </row>
    <row r="935" spans="2:51" s="12" customFormat="1" ht="11.25">
      <c r="B935" s="149"/>
      <c r="D935" s="150" t="s">
        <v>221</v>
      </c>
      <c r="E935" s="151" t="s">
        <v>19</v>
      </c>
      <c r="F935" s="152" t="s">
        <v>2392</v>
      </c>
      <c r="H935" s="151" t="s">
        <v>19</v>
      </c>
      <c r="I935" s="153"/>
      <c r="L935" s="149"/>
      <c r="M935" s="154"/>
      <c r="T935" s="155"/>
      <c r="AT935" s="151" t="s">
        <v>221</v>
      </c>
      <c r="AU935" s="151" t="s">
        <v>83</v>
      </c>
      <c r="AV935" s="12" t="s">
        <v>81</v>
      </c>
      <c r="AW935" s="12" t="s">
        <v>34</v>
      </c>
      <c r="AX935" s="12" t="s">
        <v>74</v>
      </c>
      <c r="AY935" s="151" t="s">
        <v>210</v>
      </c>
    </row>
    <row r="936" spans="2:51" s="13" customFormat="1" ht="11.25">
      <c r="B936" s="156"/>
      <c r="D936" s="150" t="s">
        <v>221</v>
      </c>
      <c r="E936" s="157" t="s">
        <v>19</v>
      </c>
      <c r="F936" s="158" t="s">
        <v>2458</v>
      </c>
      <c r="H936" s="159">
        <v>0.503</v>
      </c>
      <c r="I936" s="160"/>
      <c r="L936" s="156"/>
      <c r="M936" s="161"/>
      <c r="T936" s="162"/>
      <c r="AT936" s="157" t="s">
        <v>221</v>
      </c>
      <c r="AU936" s="157" t="s">
        <v>83</v>
      </c>
      <c r="AV936" s="13" t="s">
        <v>83</v>
      </c>
      <c r="AW936" s="13" t="s">
        <v>34</v>
      </c>
      <c r="AX936" s="13" t="s">
        <v>74</v>
      </c>
      <c r="AY936" s="157" t="s">
        <v>210</v>
      </c>
    </row>
    <row r="937" spans="2:51" s="15" customFormat="1" ht="11.25">
      <c r="B937" s="170"/>
      <c r="D937" s="150" t="s">
        <v>221</v>
      </c>
      <c r="E937" s="171" t="s">
        <v>19</v>
      </c>
      <c r="F937" s="172" t="s">
        <v>236</v>
      </c>
      <c r="H937" s="173">
        <v>0.503</v>
      </c>
      <c r="I937" s="174"/>
      <c r="L937" s="170"/>
      <c r="M937" s="175"/>
      <c r="T937" s="176"/>
      <c r="AT937" s="171" t="s">
        <v>221</v>
      </c>
      <c r="AU937" s="171" t="s">
        <v>83</v>
      </c>
      <c r="AV937" s="15" t="s">
        <v>217</v>
      </c>
      <c r="AW937" s="15" t="s">
        <v>34</v>
      </c>
      <c r="AX937" s="15" t="s">
        <v>81</v>
      </c>
      <c r="AY937" s="171" t="s">
        <v>210</v>
      </c>
    </row>
    <row r="938" spans="2:51" s="13" customFormat="1" ht="11.25">
      <c r="B938" s="156"/>
      <c r="D938" s="150" t="s">
        <v>221</v>
      </c>
      <c r="F938" s="158" t="s">
        <v>2897</v>
      </c>
      <c r="H938" s="159">
        <v>0.594</v>
      </c>
      <c r="I938" s="160"/>
      <c r="L938" s="156"/>
      <c r="M938" s="161"/>
      <c r="T938" s="162"/>
      <c r="AT938" s="157" t="s">
        <v>221</v>
      </c>
      <c r="AU938" s="157" t="s">
        <v>83</v>
      </c>
      <c r="AV938" s="13" t="s">
        <v>83</v>
      </c>
      <c r="AW938" s="13" t="s">
        <v>4</v>
      </c>
      <c r="AX938" s="13" t="s">
        <v>81</v>
      </c>
      <c r="AY938" s="157" t="s">
        <v>210</v>
      </c>
    </row>
    <row r="939" spans="2:65" s="1" customFormat="1" ht="16.5" customHeight="1">
      <c r="B939" s="33"/>
      <c r="C939" s="177" t="s">
        <v>1168</v>
      </c>
      <c r="D939" s="177" t="s">
        <v>424</v>
      </c>
      <c r="E939" s="178" t="s">
        <v>2898</v>
      </c>
      <c r="F939" s="179" t="s">
        <v>2899</v>
      </c>
      <c r="G939" s="180" t="s">
        <v>270</v>
      </c>
      <c r="H939" s="181">
        <v>41.053</v>
      </c>
      <c r="I939" s="182"/>
      <c r="J939" s="183">
        <f>ROUND(I939*H939,2)</f>
        <v>0</v>
      </c>
      <c r="K939" s="179" t="s">
        <v>296</v>
      </c>
      <c r="L939" s="184"/>
      <c r="M939" s="185" t="s">
        <v>19</v>
      </c>
      <c r="N939" s="186" t="s">
        <v>45</v>
      </c>
      <c r="P939" s="141">
        <f>O939*H939</f>
        <v>0</v>
      </c>
      <c r="Q939" s="141">
        <v>0.0034</v>
      </c>
      <c r="R939" s="141">
        <f>Q939*H939</f>
        <v>0.1395802</v>
      </c>
      <c r="S939" s="141">
        <v>0</v>
      </c>
      <c r="T939" s="142">
        <f>S939*H939</f>
        <v>0</v>
      </c>
      <c r="AR939" s="143" t="s">
        <v>498</v>
      </c>
      <c r="AT939" s="143" t="s">
        <v>424</v>
      </c>
      <c r="AU939" s="143" t="s">
        <v>83</v>
      </c>
      <c r="AY939" s="18" t="s">
        <v>210</v>
      </c>
      <c r="BE939" s="144">
        <f>IF(N939="základní",J939,0)</f>
        <v>0</v>
      </c>
      <c r="BF939" s="144">
        <f>IF(N939="snížená",J939,0)</f>
        <v>0</v>
      </c>
      <c r="BG939" s="144">
        <f>IF(N939="zákl. přenesená",J939,0)</f>
        <v>0</v>
      </c>
      <c r="BH939" s="144">
        <f>IF(N939="sníž. přenesená",J939,0)</f>
        <v>0</v>
      </c>
      <c r="BI939" s="144">
        <f>IF(N939="nulová",J939,0)</f>
        <v>0</v>
      </c>
      <c r="BJ939" s="18" t="s">
        <v>81</v>
      </c>
      <c r="BK939" s="144">
        <f>ROUND(I939*H939,2)</f>
        <v>0</v>
      </c>
      <c r="BL939" s="18" t="s">
        <v>368</v>
      </c>
      <c r="BM939" s="143" t="s">
        <v>2900</v>
      </c>
    </row>
    <row r="940" spans="2:51" s="12" customFormat="1" ht="11.25">
      <c r="B940" s="149"/>
      <c r="D940" s="150" t="s">
        <v>221</v>
      </c>
      <c r="E940" s="151" t="s">
        <v>19</v>
      </c>
      <c r="F940" s="152" t="s">
        <v>2901</v>
      </c>
      <c r="H940" s="151" t="s">
        <v>19</v>
      </c>
      <c r="I940" s="153"/>
      <c r="L940" s="149"/>
      <c r="M940" s="154"/>
      <c r="T940" s="155"/>
      <c r="AT940" s="151" t="s">
        <v>221</v>
      </c>
      <c r="AU940" s="151" t="s">
        <v>83</v>
      </c>
      <c r="AV940" s="12" t="s">
        <v>81</v>
      </c>
      <c r="AW940" s="12" t="s">
        <v>34</v>
      </c>
      <c r="AX940" s="12" t="s">
        <v>74</v>
      </c>
      <c r="AY940" s="151" t="s">
        <v>210</v>
      </c>
    </row>
    <row r="941" spans="2:51" s="12" customFormat="1" ht="11.25">
      <c r="B941" s="149"/>
      <c r="D941" s="150" t="s">
        <v>221</v>
      </c>
      <c r="E941" s="151" t="s">
        <v>19</v>
      </c>
      <c r="F941" s="152" t="s">
        <v>1256</v>
      </c>
      <c r="H941" s="151" t="s">
        <v>19</v>
      </c>
      <c r="I941" s="153"/>
      <c r="L941" s="149"/>
      <c r="M941" s="154"/>
      <c r="T941" s="155"/>
      <c r="AT941" s="151" t="s">
        <v>221</v>
      </c>
      <c r="AU941" s="151" t="s">
        <v>83</v>
      </c>
      <c r="AV941" s="12" t="s">
        <v>81</v>
      </c>
      <c r="AW941" s="12" t="s">
        <v>34</v>
      </c>
      <c r="AX941" s="12" t="s">
        <v>74</v>
      </c>
      <c r="AY941" s="151" t="s">
        <v>210</v>
      </c>
    </row>
    <row r="942" spans="2:51" s="12" customFormat="1" ht="11.25">
      <c r="B942" s="149"/>
      <c r="D942" s="150" t="s">
        <v>221</v>
      </c>
      <c r="E942" s="151" t="s">
        <v>19</v>
      </c>
      <c r="F942" s="152" t="s">
        <v>2411</v>
      </c>
      <c r="H942" s="151" t="s">
        <v>19</v>
      </c>
      <c r="I942" s="153"/>
      <c r="L942" s="149"/>
      <c r="M942" s="154"/>
      <c r="T942" s="155"/>
      <c r="AT942" s="151" t="s">
        <v>221</v>
      </c>
      <c r="AU942" s="151" t="s">
        <v>83</v>
      </c>
      <c r="AV942" s="12" t="s">
        <v>81</v>
      </c>
      <c r="AW942" s="12" t="s">
        <v>34</v>
      </c>
      <c r="AX942" s="12" t="s">
        <v>74</v>
      </c>
      <c r="AY942" s="151" t="s">
        <v>210</v>
      </c>
    </row>
    <row r="943" spans="2:51" s="13" customFormat="1" ht="11.25">
      <c r="B943" s="156"/>
      <c r="D943" s="150" t="s">
        <v>221</v>
      </c>
      <c r="E943" s="157" t="s">
        <v>19</v>
      </c>
      <c r="F943" s="158" t="s">
        <v>2884</v>
      </c>
      <c r="H943" s="159">
        <v>21.754</v>
      </c>
      <c r="I943" s="160"/>
      <c r="L943" s="156"/>
      <c r="M943" s="161"/>
      <c r="T943" s="162"/>
      <c r="AT943" s="157" t="s">
        <v>221</v>
      </c>
      <c r="AU943" s="157" t="s">
        <v>83</v>
      </c>
      <c r="AV943" s="13" t="s">
        <v>83</v>
      </c>
      <c r="AW943" s="13" t="s">
        <v>34</v>
      </c>
      <c r="AX943" s="13" t="s">
        <v>74</v>
      </c>
      <c r="AY943" s="157" t="s">
        <v>210</v>
      </c>
    </row>
    <row r="944" spans="2:51" s="13" customFormat="1" ht="11.25">
      <c r="B944" s="156"/>
      <c r="D944" s="150" t="s">
        <v>221</v>
      </c>
      <c r="E944" s="157" t="s">
        <v>19</v>
      </c>
      <c r="F944" s="158" t="s">
        <v>2885</v>
      </c>
      <c r="H944" s="159">
        <v>8.707</v>
      </c>
      <c r="I944" s="160"/>
      <c r="L944" s="156"/>
      <c r="M944" s="161"/>
      <c r="T944" s="162"/>
      <c r="AT944" s="157" t="s">
        <v>221</v>
      </c>
      <c r="AU944" s="157" t="s">
        <v>83</v>
      </c>
      <c r="AV944" s="13" t="s">
        <v>83</v>
      </c>
      <c r="AW944" s="13" t="s">
        <v>34</v>
      </c>
      <c r="AX944" s="13" t="s">
        <v>74</v>
      </c>
      <c r="AY944" s="157" t="s">
        <v>210</v>
      </c>
    </row>
    <row r="945" spans="2:51" s="13" customFormat="1" ht="11.25">
      <c r="B945" s="156"/>
      <c r="D945" s="150" t="s">
        <v>221</v>
      </c>
      <c r="E945" s="157" t="s">
        <v>19</v>
      </c>
      <c r="F945" s="158" t="s">
        <v>2889</v>
      </c>
      <c r="H945" s="159">
        <v>3.79</v>
      </c>
      <c r="I945" s="160"/>
      <c r="L945" s="156"/>
      <c r="M945" s="161"/>
      <c r="T945" s="162"/>
      <c r="AT945" s="157" t="s">
        <v>221</v>
      </c>
      <c r="AU945" s="157" t="s">
        <v>83</v>
      </c>
      <c r="AV945" s="13" t="s">
        <v>83</v>
      </c>
      <c r="AW945" s="13" t="s">
        <v>34</v>
      </c>
      <c r="AX945" s="13" t="s">
        <v>74</v>
      </c>
      <c r="AY945" s="157" t="s">
        <v>210</v>
      </c>
    </row>
    <row r="946" spans="2:51" s="13" customFormat="1" ht="11.25">
      <c r="B946" s="156"/>
      <c r="D946" s="150" t="s">
        <v>221</v>
      </c>
      <c r="E946" s="157" t="s">
        <v>19</v>
      </c>
      <c r="F946" s="158" t="s">
        <v>2890</v>
      </c>
      <c r="H946" s="159">
        <v>3.07</v>
      </c>
      <c r="I946" s="160"/>
      <c r="L946" s="156"/>
      <c r="M946" s="161"/>
      <c r="T946" s="162"/>
      <c r="AT946" s="157" t="s">
        <v>221</v>
      </c>
      <c r="AU946" s="157" t="s">
        <v>83</v>
      </c>
      <c r="AV946" s="13" t="s">
        <v>83</v>
      </c>
      <c r="AW946" s="13" t="s">
        <v>34</v>
      </c>
      <c r="AX946" s="13" t="s">
        <v>74</v>
      </c>
      <c r="AY946" s="157" t="s">
        <v>210</v>
      </c>
    </row>
    <row r="947" spans="2:51" s="15" customFormat="1" ht="11.25">
      <c r="B947" s="170"/>
      <c r="D947" s="150" t="s">
        <v>221</v>
      </c>
      <c r="E947" s="171" t="s">
        <v>19</v>
      </c>
      <c r="F947" s="172" t="s">
        <v>236</v>
      </c>
      <c r="H947" s="173">
        <v>37.321</v>
      </c>
      <c r="I947" s="174"/>
      <c r="L947" s="170"/>
      <c r="M947" s="175"/>
      <c r="T947" s="176"/>
      <c r="AT947" s="171" t="s">
        <v>221</v>
      </c>
      <c r="AU947" s="171" t="s">
        <v>83</v>
      </c>
      <c r="AV947" s="15" t="s">
        <v>217</v>
      </c>
      <c r="AW947" s="15" t="s">
        <v>34</v>
      </c>
      <c r="AX947" s="15" t="s">
        <v>81</v>
      </c>
      <c r="AY947" s="171" t="s">
        <v>210</v>
      </c>
    </row>
    <row r="948" spans="2:51" s="13" customFormat="1" ht="11.25">
      <c r="B948" s="156"/>
      <c r="D948" s="150" t="s">
        <v>221</v>
      </c>
      <c r="F948" s="158" t="s">
        <v>2902</v>
      </c>
      <c r="H948" s="159">
        <v>41.053</v>
      </c>
      <c r="I948" s="160"/>
      <c r="L948" s="156"/>
      <c r="M948" s="161"/>
      <c r="T948" s="162"/>
      <c r="AT948" s="157" t="s">
        <v>221</v>
      </c>
      <c r="AU948" s="157" t="s">
        <v>83</v>
      </c>
      <c r="AV948" s="13" t="s">
        <v>83</v>
      </c>
      <c r="AW948" s="13" t="s">
        <v>4</v>
      </c>
      <c r="AX948" s="13" t="s">
        <v>81</v>
      </c>
      <c r="AY948" s="157" t="s">
        <v>210</v>
      </c>
    </row>
    <row r="949" spans="2:65" s="1" customFormat="1" ht="16.5" customHeight="1">
      <c r="B949" s="33"/>
      <c r="C949" s="132" t="s">
        <v>1173</v>
      </c>
      <c r="D949" s="132" t="s">
        <v>212</v>
      </c>
      <c r="E949" s="133" t="s">
        <v>2903</v>
      </c>
      <c r="F949" s="134" t="s">
        <v>2904</v>
      </c>
      <c r="G949" s="135" t="s">
        <v>270</v>
      </c>
      <c r="H949" s="136">
        <v>0.503</v>
      </c>
      <c r="I949" s="137"/>
      <c r="J949" s="138">
        <f>ROUND(I949*H949,2)</f>
        <v>0</v>
      </c>
      <c r="K949" s="134" t="s">
        <v>216</v>
      </c>
      <c r="L949" s="33"/>
      <c r="M949" s="139" t="s">
        <v>19</v>
      </c>
      <c r="N949" s="140" t="s">
        <v>45</v>
      </c>
      <c r="P949" s="141">
        <f>O949*H949</f>
        <v>0</v>
      </c>
      <c r="Q949" s="141">
        <v>0</v>
      </c>
      <c r="R949" s="141">
        <f>Q949*H949</f>
        <v>0</v>
      </c>
      <c r="S949" s="141">
        <v>0</v>
      </c>
      <c r="T949" s="142">
        <f>S949*H949</f>
        <v>0</v>
      </c>
      <c r="AR949" s="143" t="s">
        <v>368</v>
      </c>
      <c r="AT949" s="143" t="s">
        <v>212</v>
      </c>
      <c r="AU949" s="143" t="s">
        <v>83</v>
      </c>
      <c r="AY949" s="18" t="s">
        <v>210</v>
      </c>
      <c r="BE949" s="144">
        <f>IF(N949="základní",J949,0)</f>
        <v>0</v>
      </c>
      <c r="BF949" s="144">
        <f>IF(N949="snížená",J949,0)</f>
        <v>0</v>
      </c>
      <c r="BG949" s="144">
        <f>IF(N949="zákl. přenesená",J949,0)</f>
        <v>0</v>
      </c>
      <c r="BH949" s="144">
        <f>IF(N949="sníž. přenesená",J949,0)</f>
        <v>0</v>
      </c>
      <c r="BI949" s="144">
        <f>IF(N949="nulová",J949,0)</f>
        <v>0</v>
      </c>
      <c r="BJ949" s="18" t="s">
        <v>81</v>
      </c>
      <c r="BK949" s="144">
        <f>ROUND(I949*H949,2)</f>
        <v>0</v>
      </c>
      <c r="BL949" s="18" t="s">
        <v>368</v>
      </c>
      <c r="BM949" s="143" t="s">
        <v>2905</v>
      </c>
    </row>
    <row r="950" spans="2:47" s="1" customFormat="1" ht="11.25">
      <c r="B950" s="33"/>
      <c r="D950" s="145" t="s">
        <v>219</v>
      </c>
      <c r="F950" s="146" t="s">
        <v>2906</v>
      </c>
      <c r="I950" s="147"/>
      <c r="L950" s="33"/>
      <c r="M950" s="148"/>
      <c r="T950" s="54"/>
      <c r="AT950" s="18" t="s">
        <v>219</v>
      </c>
      <c r="AU950" s="18" t="s">
        <v>83</v>
      </c>
    </row>
    <row r="951" spans="2:51" s="12" customFormat="1" ht="11.25">
      <c r="B951" s="149"/>
      <c r="D951" s="150" t="s">
        <v>221</v>
      </c>
      <c r="E951" s="151" t="s">
        <v>19</v>
      </c>
      <c r="F951" s="152" t="s">
        <v>2391</v>
      </c>
      <c r="H951" s="151" t="s">
        <v>19</v>
      </c>
      <c r="I951" s="153"/>
      <c r="L951" s="149"/>
      <c r="M951" s="154"/>
      <c r="T951" s="155"/>
      <c r="AT951" s="151" t="s">
        <v>221</v>
      </c>
      <c r="AU951" s="151" t="s">
        <v>83</v>
      </c>
      <c r="AV951" s="12" t="s">
        <v>81</v>
      </c>
      <c r="AW951" s="12" t="s">
        <v>34</v>
      </c>
      <c r="AX951" s="12" t="s">
        <v>74</v>
      </c>
      <c r="AY951" s="151" t="s">
        <v>210</v>
      </c>
    </row>
    <row r="952" spans="2:51" s="12" customFormat="1" ht="11.25">
      <c r="B952" s="149"/>
      <c r="D952" s="150" t="s">
        <v>221</v>
      </c>
      <c r="E952" s="151" t="s">
        <v>19</v>
      </c>
      <c r="F952" s="152" t="s">
        <v>2392</v>
      </c>
      <c r="H952" s="151" t="s">
        <v>19</v>
      </c>
      <c r="I952" s="153"/>
      <c r="L952" s="149"/>
      <c r="M952" s="154"/>
      <c r="T952" s="155"/>
      <c r="AT952" s="151" t="s">
        <v>221</v>
      </c>
      <c r="AU952" s="151" t="s">
        <v>83</v>
      </c>
      <c r="AV952" s="12" t="s">
        <v>81</v>
      </c>
      <c r="AW952" s="12" t="s">
        <v>34</v>
      </c>
      <c r="AX952" s="12" t="s">
        <v>74</v>
      </c>
      <c r="AY952" s="151" t="s">
        <v>210</v>
      </c>
    </row>
    <row r="953" spans="2:51" s="13" customFormat="1" ht="11.25">
      <c r="B953" s="156"/>
      <c r="D953" s="150" t="s">
        <v>221</v>
      </c>
      <c r="E953" s="157" t="s">
        <v>19</v>
      </c>
      <c r="F953" s="158" t="s">
        <v>2458</v>
      </c>
      <c r="H953" s="159">
        <v>0.503</v>
      </c>
      <c r="I953" s="160"/>
      <c r="L953" s="156"/>
      <c r="M953" s="161"/>
      <c r="T953" s="162"/>
      <c r="AT953" s="157" t="s">
        <v>221</v>
      </c>
      <c r="AU953" s="157" t="s">
        <v>83</v>
      </c>
      <c r="AV953" s="13" t="s">
        <v>83</v>
      </c>
      <c r="AW953" s="13" t="s">
        <v>34</v>
      </c>
      <c r="AX953" s="13" t="s">
        <v>81</v>
      </c>
      <c r="AY953" s="157" t="s">
        <v>210</v>
      </c>
    </row>
    <row r="954" spans="2:65" s="1" customFormat="1" ht="16.5" customHeight="1">
      <c r="B954" s="33"/>
      <c r="C954" s="132" t="s">
        <v>1177</v>
      </c>
      <c r="D954" s="132" t="s">
        <v>212</v>
      </c>
      <c r="E954" s="133" t="s">
        <v>2907</v>
      </c>
      <c r="F954" s="134" t="s">
        <v>2908</v>
      </c>
      <c r="G954" s="135" t="s">
        <v>270</v>
      </c>
      <c r="H954" s="136">
        <v>0.503</v>
      </c>
      <c r="I954" s="137"/>
      <c r="J954" s="138">
        <f>ROUND(I954*H954,2)</f>
        <v>0</v>
      </c>
      <c r="K954" s="134" t="s">
        <v>216</v>
      </c>
      <c r="L954" s="33"/>
      <c r="M954" s="139" t="s">
        <v>19</v>
      </c>
      <c r="N954" s="140" t="s">
        <v>45</v>
      </c>
      <c r="P954" s="141">
        <f>O954*H954</f>
        <v>0</v>
      </c>
      <c r="Q954" s="141">
        <v>0</v>
      </c>
      <c r="R954" s="141">
        <f>Q954*H954</f>
        <v>0</v>
      </c>
      <c r="S954" s="141">
        <v>0</v>
      </c>
      <c r="T954" s="142">
        <f>S954*H954</f>
        <v>0</v>
      </c>
      <c r="AR954" s="143" t="s">
        <v>368</v>
      </c>
      <c r="AT954" s="143" t="s">
        <v>212</v>
      </c>
      <c r="AU954" s="143" t="s">
        <v>83</v>
      </c>
      <c r="AY954" s="18" t="s">
        <v>210</v>
      </c>
      <c r="BE954" s="144">
        <f>IF(N954="základní",J954,0)</f>
        <v>0</v>
      </c>
      <c r="BF954" s="144">
        <f>IF(N954="snížená",J954,0)</f>
        <v>0</v>
      </c>
      <c r="BG954" s="144">
        <f>IF(N954="zákl. přenesená",J954,0)</f>
        <v>0</v>
      </c>
      <c r="BH954" s="144">
        <f>IF(N954="sníž. přenesená",J954,0)</f>
        <v>0</v>
      </c>
      <c r="BI954" s="144">
        <f>IF(N954="nulová",J954,0)</f>
        <v>0</v>
      </c>
      <c r="BJ954" s="18" t="s">
        <v>81</v>
      </c>
      <c r="BK954" s="144">
        <f>ROUND(I954*H954,2)</f>
        <v>0</v>
      </c>
      <c r="BL954" s="18" t="s">
        <v>368</v>
      </c>
      <c r="BM954" s="143" t="s">
        <v>2909</v>
      </c>
    </row>
    <row r="955" spans="2:47" s="1" customFormat="1" ht="11.25">
      <c r="B955" s="33"/>
      <c r="D955" s="145" t="s">
        <v>219</v>
      </c>
      <c r="F955" s="146" t="s">
        <v>2910</v>
      </c>
      <c r="I955" s="147"/>
      <c r="L955" s="33"/>
      <c r="M955" s="148"/>
      <c r="T955" s="54"/>
      <c r="AT955" s="18" t="s">
        <v>219</v>
      </c>
      <c r="AU955" s="18" t="s">
        <v>83</v>
      </c>
    </row>
    <row r="956" spans="2:51" s="12" customFormat="1" ht="11.25">
      <c r="B956" s="149"/>
      <c r="D956" s="150" t="s">
        <v>221</v>
      </c>
      <c r="E956" s="151" t="s">
        <v>19</v>
      </c>
      <c r="F956" s="152" t="s">
        <v>2391</v>
      </c>
      <c r="H956" s="151" t="s">
        <v>19</v>
      </c>
      <c r="I956" s="153"/>
      <c r="L956" s="149"/>
      <c r="M956" s="154"/>
      <c r="T956" s="155"/>
      <c r="AT956" s="151" t="s">
        <v>221</v>
      </c>
      <c r="AU956" s="151" t="s">
        <v>83</v>
      </c>
      <c r="AV956" s="12" t="s">
        <v>81</v>
      </c>
      <c r="AW956" s="12" t="s">
        <v>34</v>
      </c>
      <c r="AX956" s="12" t="s">
        <v>74</v>
      </c>
      <c r="AY956" s="151" t="s">
        <v>210</v>
      </c>
    </row>
    <row r="957" spans="2:51" s="12" customFormat="1" ht="11.25">
      <c r="B957" s="149"/>
      <c r="D957" s="150" t="s">
        <v>221</v>
      </c>
      <c r="E957" s="151" t="s">
        <v>19</v>
      </c>
      <c r="F957" s="152" t="s">
        <v>2392</v>
      </c>
      <c r="H957" s="151" t="s">
        <v>19</v>
      </c>
      <c r="I957" s="153"/>
      <c r="L957" s="149"/>
      <c r="M957" s="154"/>
      <c r="T957" s="155"/>
      <c r="AT957" s="151" t="s">
        <v>221</v>
      </c>
      <c r="AU957" s="151" t="s">
        <v>83</v>
      </c>
      <c r="AV957" s="12" t="s">
        <v>81</v>
      </c>
      <c r="AW957" s="12" t="s">
        <v>34</v>
      </c>
      <c r="AX957" s="12" t="s">
        <v>74</v>
      </c>
      <c r="AY957" s="151" t="s">
        <v>210</v>
      </c>
    </row>
    <row r="958" spans="2:51" s="13" customFormat="1" ht="11.25">
      <c r="B958" s="156"/>
      <c r="D958" s="150" t="s">
        <v>221</v>
      </c>
      <c r="E958" s="157" t="s">
        <v>19</v>
      </c>
      <c r="F958" s="158" t="s">
        <v>2458</v>
      </c>
      <c r="H958" s="159">
        <v>0.503</v>
      </c>
      <c r="I958" s="160"/>
      <c r="L958" s="156"/>
      <c r="M958" s="161"/>
      <c r="T958" s="162"/>
      <c r="AT958" s="157" t="s">
        <v>221</v>
      </c>
      <c r="AU958" s="157" t="s">
        <v>83</v>
      </c>
      <c r="AV958" s="13" t="s">
        <v>83</v>
      </c>
      <c r="AW958" s="13" t="s">
        <v>34</v>
      </c>
      <c r="AX958" s="13" t="s">
        <v>81</v>
      </c>
      <c r="AY958" s="157" t="s">
        <v>210</v>
      </c>
    </row>
    <row r="959" spans="2:65" s="1" customFormat="1" ht="16.5" customHeight="1">
      <c r="B959" s="33"/>
      <c r="C959" s="132" t="s">
        <v>1185</v>
      </c>
      <c r="D959" s="132" t="s">
        <v>212</v>
      </c>
      <c r="E959" s="133" t="s">
        <v>2911</v>
      </c>
      <c r="F959" s="134" t="s">
        <v>2912</v>
      </c>
      <c r="G959" s="135" t="s">
        <v>417</v>
      </c>
      <c r="H959" s="136">
        <v>2.513</v>
      </c>
      <c r="I959" s="137"/>
      <c r="J959" s="138">
        <f>ROUND(I959*H959,2)</f>
        <v>0</v>
      </c>
      <c r="K959" s="134" t="s">
        <v>216</v>
      </c>
      <c r="L959" s="33"/>
      <c r="M959" s="139" t="s">
        <v>19</v>
      </c>
      <c r="N959" s="140" t="s">
        <v>45</v>
      </c>
      <c r="P959" s="141">
        <f>O959*H959</f>
        <v>0</v>
      </c>
      <c r="Q959" s="141">
        <v>1E-05</v>
      </c>
      <c r="R959" s="141">
        <f>Q959*H959</f>
        <v>2.513E-05</v>
      </c>
      <c r="S959" s="141">
        <v>0</v>
      </c>
      <c r="T959" s="142">
        <f>S959*H959</f>
        <v>0</v>
      </c>
      <c r="AR959" s="143" t="s">
        <v>368</v>
      </c>
      <c r="AT959" s="143" t="s">
        <v>212</v>
      </c>
      <c r="AU959" s="143" t="s">
        <v>83</v>
      </c>
      <c r="AY959" s="18" t="s">
        <v>210</v>
      </c>
      <c r="BE959" s="144">
        <f>IF(N959="základní",J959,0)</f>
        <v>0</v>
      </c>
      <c r="BF959" s="144">
        <f>IF(N959="snížená",J959,0)</f>
        <v>0</v>
      </c>
      <c r="BG959" s="144">
        <f>IF(N959="zákl. přenesená",J959,0)</f>
        <v>0</v>
      </c>
      <c r="BH959" s="144">
        <f>IF(N959="sníž. přenesená",J959,0)</f>
        <v>0</v>
      </c>
      <c r="BI959" s="144">
        <f>IF(N959="nulová",J959,0)</f>
        <v>0</v>
      </c>
      <c r="BJ959" s="18" t="s">
        <v>81</v>
      </c>
      <c r="BK959" s="144">
        <f>ROUND(I959*H959,2)</f>
        <v>0</v>
      </c>
      <c r="BL959" s="18" t="s">
        <v>368</v>
      </c>
      <c r="BM959" s="143" t="s">
        <v>2913</v>
      </c>
    </row>
    <row r="960" spans="2:47" s="1" customFormat="1" ht="11.25">
      <c r="B960" s="33"/>
      <c r="D960" s="145" t="s">
        <v>219</v>
      </c>
      <c r="F960" s="146" t="s">
        <v>2914</v>
      </c>
      <c r="I960" s="147"/>
      <c r="L960" s="33"/>
      <c r="M960" s="148"/>
      <c r="T960" s="54"/>
      <c r="AT960" s="18" t="s">
        <v>219</v>
      </c>
      <c r="AU960" s="18" t="s">
        <v>83</v>
      </c>
    </row>
    <row r="961" spans="2:51" s="12" customFormat="1" ht="11.25">
      <c r="B961" s="149"/>
      <c r="D961" s="150" t="s">
        <v>221</v>
      </c>
      <c r="E961" s="151" t="s">
        <v>19</v>
      </c>
      <c r="F961" s="152" t="s">
        <v>2391</v>
      </c>
      <c r="H961" s="151" t="s">
        <v>19</v>
      </c>
      <c r="I961" s="153"/>
      <c r="L961" s="149"/>
      <c r="M961" s="154"/>
      <c r="T961" s="155"/>
      <c r="AT961" s="151" t="s">
        <v>221</v>
      </c>
      <c r="AU961" s="151" t="s">
        <v>83</v>
      </c>
      <c r="AV961" s="12" t="s">
        <v>81</v>
      </c>
      <c r="AW961" s="12" t="s">
        <v>34</v>
      </c>
      <c r="AX961" s="12" t="s">
        <v>74</v>
      </c>
      <c r="AY961" s="151" t="s">
        <v>210</v>
      </c>
    </row>
    <row r="962" spans="2:51" s="12" customFormat="1" ht="11.25">
      <c r="B962" s="149"/>
      <c r="D962" s="150" t="s">
        <v>221</v>
      </c>
      <c r="E962" s="151" t="s">
        <v>19</v>
      </c>
      <c r="F962" s="152" t="s">
        <v>2392</v>
      </c>
      <c r="H962" s="151" t="s">
        <v>19</v>
      </c>
      <c r="I962" s="153"/>
      <c r="L962" s="149"/>
      <c r="M962" s="154"/>
      <c r="T962" s="155"/>
      <c r="AT962" s="151" t="s">
        <v>221</v>
      </c>
      <c r="AU962" s="151" t="s">
        <v>83</v>
      </c>
      <c r="AV962" s="12" t="s">
        <v>81</v>
      </c>
      <c r="AW962" s="12" t="s">
        <v>34</v>
      </c>
      <c r="AX962" s="12" t="s">
        <v>74</v>
      </c>
      <c r="AY962" s="151" t="s">
        <v>210</v>
      </c>
    </row>
    <row r="963" spans="2:51" s="13" customFormat="1" ht="11.25">
      <c r="B963" s="156"/>
      <c r="D963" s="150" t="s">
        <v>221</v>
      </c>
      <c r="E963" s="157" t="s">
        <v>19</v>
      </c>
      <c r="F963" s="158" t="s">
        <v>2915</v>
      </c>
      <c r="H963" s="159">
        <v>2.513</v>
      </c>
      <c r="I963" s="160"/>
      <c r="L963" s="156"/>
      <c r="M963" s="161"/>
      <c r="T963" s="162"/>
      <c r="AT963" s="157" t="s">
        <v>221</v>
      </c>
      <c r="AU963" s="157" t="s">
        <v>83</v>
      </c>
      <c r="AV963" s="13" t="s">
        <v>83</v>
      </c>
      <c r="AW963" s="13" t="s">
        <v>34</v>
      </c>
      <c r="AX963" s="13" t="s">
        <v>81</v>
      </c>
      <c r="AY963" s="157" t="s">
        <v>210</v>
      </c>
    </row>
    <row r="964" spans="2:65" s="1" customFormat="1" ht="16.5" customHeight="1">
      <c r="B964" s="33"/>
      <c r="C964" s="132" t="s">
        <v>1197</v>
      </c>
      <c r="D964" s="132" t="s">
        <v>212</v>
      </c>
      <c r="E964" s="133" t="s">
        <v>2916</v>
      </c>
      <c r="F964" s="134" t="s">
        <v>2466</v>
      </c>
      <c r="G964" s="135" t="s">
        <v>270</v>
      </c>
      <c r="H964" s="136">
        <v>0.503</v>
      </c>
      <c r="I964" s="137"/>
      <c r="J964" s="138">
        <f>ROUND(I964*H964,2)</f>
        <v>0</v>
      </c>
      <c r="K964" s="134" t="s">
        <v>216</v>
      </c>
      <c r="L964" s="33"/>
      <c r="M964" s="139" t="s">
        <v>19</v>
      </c>
      <c r="N964" s="140" t="s">
        <v>45</v>
      </c>
      <c r="P964" s="141">
        <f>O964*H964</f>
        <v>0</v>
      </c>
      <c r="Q964" s="141">
        <v>0</v>
      </c>
      <c r="R964" s="141">
        <f>Q964*H964</f>
        <v>0</v>
      </c>
      <c r="S964" s="141">
        <v>0</v>
      </c>
      <c r="T964" s="142">
        <f>S964*H964</f>
        <v>0</v>
      </c>
      <c r="AR964" s="143" t="s">
        <v>217</v>
      </c>
      <c r="AT964" s="143" t="s">
        <v>212</v>
      </c>
      <c r="AU964" s="143" t="s">
        <v>83</v>
      </c>
      <c r="AY964" s="18" t="s">
        <v>210</v>
      </c>
      <c r="BE964" s="144">
        <f>IF(N964="základní",J964,0)</f>
        <v>0</v>
      </c>
      <c r="BF964" s="144">
        <f>IF(N964="snížená",J964,0)</f>
        <v>0</v>
      </c>
      <c r="BG964" s="144">
        <f>IF(N964="zákl. přenesená",J964,0)</f>
        <v>0</v>
      </c>
      <c r="BH964" s="144">
        <f>IF(N964="sníž. přenesená",J964,0)</f>
        <v>0</v>
      </c>
      <c r="BI964" s="144">
        <f>IF(N964="nulová",J964,0)</f>
        <v>0</v>
      </c>
      <c r="BJ964" s="18" t="s">
        <v>81</v>
      </c>
      <c r="BK964" s="144">
        <f>ROUND(I964*H964,2)</f>
        <v>0</v>
      </c>
      <c r="BL964" s="18" t="s">
        <v>217</v>
      </c>
      <c r="BM964" s="143" t="s">
        <v>2917</v>
      </c>
    </row>
    <row r="965" spans="2:47" s="1" customFormat="1" ht="11.25">
      <c r="B965" s="33"/>
      <c r="D965" s="145" t="s">
        <v>219</v>
      </c>
      <c r="F965" s="146" t="s">
        <v>2918</v>
      </c>
      <c r="I965" s="147"/>
      <c r="L965" s="33"/>
      <c r="M965" s="148"/>
      <c r="T965" s="54"/>
      <c r="AT965" s="18" t="s">
        <v>219</v>
      </c>
      <c r="AU965" s="18" t="s">
        <v>83</v>
      </c>
    </row>
    <row r="966" spans="2:51" s="12" customFormat="1" ht="11.25">
      <c r="B966" s="149"/>
      <c r="D966" s="150" t="s">
        <v>221</v>
      </c>
      <c r="E966" s="151" t="s">
        <v>19</v>
      </c>
      <c r="F966" s="152" t="s">
        <v>2391</v>
      </c>
      <c r="H966" s="151" t="s">
        <v>19</v>
      </c>
      <c r="I966" s="153"/>
      <c r="L966" s="149"/>
      <c r="M966" s="154"/>
      <c r="T966" s="155"/>
      <c r="AT966" s="151" t="s">
        <v>221</v>
      </c>
      <c r="AU966" s="151" t="s">
        <v>83</v>
      </c>
      <c r="AV966" s="12" t="s">
        <v>81</v>
      </c>
      <c r="AW966" s="12" t="s">
        <v>34</v>
      </c>
      <c r="AX966" s="12" t="s">
        <v>74</v>
      </c>
      <c r="AY966" s="151" t="s">
        <v>210</v>
      </c>
    </row>
    <row r="967" spans="2:51" s="12" customFormat="1" ht="11.25">
      <c r="B967" s="149"/>
      <c r="D967" s="150" t="s">
        <v>221</v>
      </c>
      <c r="E967" s="151" t="s">
        <v>19</v>
      </c>
      <c r="F967" s="152" t="s">
        <v>2392</v>
      </c>
      <c r="H967" s="151" t="s">
        <v>19</v>
      </c>
      <c r="I967" s="153"/>
      <c r="L967" s="149"/>
      <c r="M967" s="154"/>
      <c r="T967" s="155"/>
      <c r="AT967" s="151" t="s">
        <v>221</v>
      </c>
      <c r="AU967" s="151" t="s">
        <v>83</v>
      </c>
      <c r="AV967" s="12" t="s">
        <v>81</v>
      </c>
      <c r="AW967" s="12" t="s">
        <v>34</v>
      </c>
      <c r="AX967" s="12" t="s">
        <v>74</v>
      </c>
      <c r="AY967" s="151" t="s">
        <v>210</v>
      </c>
    </row>
    <row r="968" spans="2:51" s="13" customFormat="1" ht="11.25">
      <c r="B968" s="156"/>
      <c r="D968" s="150" t="s">
        <v>221</v>
      </c>
      <c r="E968" s="157" t="s">
        <v>19</v>
      </c>
      <c r="F968" s="158" t="s">
        <v>2458</v>
      </c>
      <c r="H968" s="159">
        <v>0.503</v>
      </c>
      <c r="I968" s="160"/>
      <c r="L968" s="156"/>
      <c r="M968" s="161"/>
      <c r="T968" s="162"/>
      <c r="AT968" s="157" t="s">
        <v>221</v>
      </c>
      <c r="AU968" s="157" t="s">
        <v>83</v>
      </c>
      <c r="AV968" s="13" t="s">
        <v>83</v>
      </c>
      <c r="AW968" s="13" t="s">
        <v>34</v>
      </c>
      <c r="AX968" s="13" t="s">
        <v>81</v>
      </c>
      <c r="AY968" s="157" t="s">
        <v>210</v>
      </c>
    </row>
    <row r="969" spans="2:65" s="1" customFormat="1" ht="16.5" customHeight="1">
      <c r="B969" s="33"/>
      <c r="C969" s="132" t="s">
        <v>1207</v>
      </c>
      <c r="D969" s="132" t="s">
        <v>212</v>
      </c>
      <c r="E969" s="133" t="s">
        <v>2919</v>
      </c>
      <c r="F969" s="134" t="s">
        <v>2920</v>
      </c>
      <c r="G969" s="135" t="s">
        <v>270</v>
      </c>
      <c r="H969" s="136">
        <v>2.513</v>
      </c>
      <c r="I969" s="137"/>
      <c r="J969" s="138">
        <f>ROUND(I969*H969,2)</f>
        <v>0</v>
      </c>
      <c r="K969" s="134" t="s">
        <v>216</v>
      </c>
      <c r="L969" s="33"/>
      <c r="M969" s="139" t="s">
        <v>19</v>
      </c>
      <c r="N969" s="140" t="s">
        <v>45</v>
      </c>
      <c r="P969" s="141">
        <f>O969*H969</f>
        <v>0</v>
      </c>
      <c r="Q969" s="141">
        <v>0.00017</v>
      </c>
      <c r="R969" s="141">
        <f>Q969*H969</f>
        <v>0.00042721</v>
      </c>
      <c r="S969" s="141">
        <v>0</v>
      </c>
      <c r="T969" s="142">
        <f>S969*H969</f>
        <v>0</v>
      </c>
      <c r="AR969" s="143" t="s">
        <v>368</v>
      </c>
      <c r="AT969" s="143" t="s">
        <v>212</v>
      </c>
      <c r="AU969" s="143" t="s">
        <v>83</v>
      </c>
      <c r="AY969" s="18" t="s">
        <v>210</v>
      </c>
      <c r="BE969" s="144">
        <f>IF(N969="základní",J969,0)</f>
        <v>0</v>
      </c>
      <c r="BF969" s="144">
        <f>IF(N969="snížená",J969,0)</f>
        <v>0</v>
      </c>
      <c r="BG969" s="144">
        <f>IF(N969="zákl. přenesená",J969,0)</f>
        <v>0</v>
      </c>
      <c r="BH969" s="144">
        <f>IF(N969="sníž. přenesená",J969,0)</f>
        <v>0</v>
      </c>
      <c r="BI969" s="144">
        <f>IF(N969="nulová",J969,0)</f>
        <v>0</v>
      </c>
      <c r="BJ969" s="18" t="s">
        <v>81</v>
      </c>
      <c r="BK969" s="144">
        <f>ROUND(I969*H969,2)</f>
        <v>0</v>
      </c>
      <c r="BL969" s="18" t="s">
        <v>368</v>
      </c>
      <c r="BM969" s="143" t="s">
        <v>2921</v>
      </c>
    </row>
    <row r="970" spans="2:47" s="1" customFormat="1" ht="11.25">
      <c r="B970" s="33"/>
      <c r="D970" s="145" t="s">
        <v>219</v>
      </c>
      <c r="F970" s="146" t="s">
        <v>2922</v>
      </c>
      <c r="I970" s="147"/>
      <c r="L970" s="33"/>
      <c r="M970" s="148"/>
      <c r="T970" s="54"/>
      <c r="AT970" s="18" t="s">
        <v>219</v>
      </c>
      <c r="AU970" s="18" t="s">
        <v>83</v>
      </c>
    </row>
    <row r="971" spans="2:51" s="12" customFormat="1" ht="11.25">
      <c r="B971" s="149"/>
      <c r="D971" s="150" t="s">
        <v>221</v>
      </c>
      <c r="E971" s="151" t="s">
        <v>19</v>
      </c>
      <c r="F971" s="152" t="s">
        <v>2391</v>
      </c>
      <c r="H971" s="151" t="s">
        <v>19</v>
      </c>
      <c r="I971" s="153"/>
      <c r="L971" s="149"/>
      <c r="M971" s="154"/>
      <c r="T971" s="155"/>
      <c r="AT971" s="151" t="s">
        <v>221</v>
      </c>
      <c r="AU971" s="151" t="s">
        <v>83</v>
      </c>
      <c r="AV971" s="12" t="s">
        <v>81</v>
      </c>
      <c r="AW971" s="12" t="s">
        <v>34</v>
      </c>
      <c r="AX971" s="12" t="s">
        <v>74</v>
      </c>
      <c r="AY971" s="151" t="s">
        <v>210</v>
      </c>
    </row>
    <row r="972" spans="2:51" s="12" customFormat="1" ht="11.25">
      <c r="B972" s="149"/>
      <c r="D972" s="150" t="s">
        <v>221</v>
      </c>
      <c r="E972" s="151" t="s">
        <v>19</v>
      </c>
      <c r="F972" s="152" t="s">
        <v>2392</v>
      </c>
      <c r="H972" s="151" t="s">
        <v>19</v>
      </c>
      <c r="I972" s="153"/>
      <c r="L972" s="149"/>
      <c r="M972" s="154"/>
      <c r="T972" s="155"/>
      <c r="AT972" s="151" t="s">
        <v>221</v>
      </c>
      <c r="AU972" s="151" t="s">
        <v>83</v>
      </c>
      <c r="AV972" s="12" t="s">
        <v>81</v>
      </c>
      <c r="AW972" s="12" t="s">
        <v>34</v>
      </c>
      <c r="AX972" s="12" t="s">
        <v>74</v>
      </c>
      <c r="AY972" s="151" t="s">
        <v>210</v>
      </c>
    </row>
    <row r="973" spans="2:51" s="13" customFormat="1" ht="11.25">
      <c r="B973" s="156"/>
      <c r="D973" s="150" t="s">
        <v>221</v>
      </c>
      <c r="E973" s="157" t="s">
        <v>19</v>
      </c>
      <c r="F973" s="158" t="s">
        <v>2915</v>
      </c>
      <c r="H973" s="159">
        <v>2.513</v>
      </c>
      <c r="I973" s="160"/>
      <c r="L973" s="156"/>
      <c r="M973" s="161"/>
      <c r="T973" s="162"/>
      <c r="AT973" s="157" t="s">
        <v>221</v>
      </c>
      <c r="AU973" s="157" t="s">
        <v>83</v>
      </c>
      <c r="AV973" s="13" t="s">
        <v>83</v>
      </c>
      <c r="AW973" s="13" t="s">
        <v>34</v>
      </c>
      <c r="AX973" s="13" t="s">
        <v>81</v>
      </c>
      <c r="AY973" s="157" t="s">
        <v>210</v>
      </c>
    </row>
    <row r="974" spans="2:65" s="1" customFormat="1" ht="16.5" customHeight="1">
      <c r="B974" s="33"/>
      <c r="C974" s="177" t="s">
        <v>1213</v>
      </c>
      <c r="D974" s="177" t="s">
        <v>424</v>
      </c>
      <c r="E974" s="178" t="s">
        <v>2923</v>
      </c>
      <c r="F974" s="179" t="s">
        <v>2924</v>
      </c>
      <c r="G974" s="180" t="s">
        <v>270</v>
      </c>
      <c r="H974" s="181">
        <v>2.714</v>
      </c>
      <c r="I974" s="182"/>
      <c r="J974" s="183">
        <f>ROUND(I974*H974,2)</f>
        <v>0</v>
      </c>
      <c r="K974" s="179" t="s">
        <v>216</v>
      </c>
      <c r="L974" s="184"/>
      <c r="M974" s="185" t="s">
        <v>19</v>
      </c>
      <c r="N974" s="186" t="s">
        <v>45</v>
      </c>
      <c r="P974" s="141">
        <f>O974*H974</f>
        <v>0</v>
      </c>
      <c r="Q974" s="141">
        <v>3E-05</v>
      </c>
      <c r="R974" s="141">
        <f>Q974*H974</f>
        <v>8.142E-05</v>
      </c>
      <c r="S974" s="141">
        <v>0</v>
      </c>
      <c r="T974" s="142">
        <f>S974*H974</f>
        <v>0</v>
      </c>
      <c r="AR974" s="143" t="s">
        <v>498</v>
      </c>
      <c r="AT974" s="143" t="s">
        <v>424</v>
      </c>
      <c r="AU974" s="143" t="s">
        <v>83</v>
      </c>
      <c r="AY974" s="18" t="s">
        <v>210</v>
      </c>
      <c r="BE974" s="144">
        <f>IF(N974="základní",J974,0)</f>
        <v>0</v>
      </c>
      <c r="BF974" s="144">
        <f>IF(N974="snížená",J974,0)</f>
        <v>0</v>
      </c>
      <c r="BG974" s="144">
        <f>IF(N974="zákl. přenesená",J974,0)</f>
        <v>0</v>
      </c>
      <c r="BH974" s="144">
        <f>IF(N974="sníž. přenesená",J974,0)</f>
        <v>0</v>
      </c>
      <c r="BI974" s="144">
        <f>IF(N974="nulová",J974,0)</f>
        <v>0</v>
      </c>
      <c r="BJ974" s="18" t="s">
        <v>81</v>
      </c>
      <c r="BK974" s="144">
        <f>ROUND(I974*H974,2)</f>
        <v>0</v>
      </c>
      <c r="BL974" s="18" t="s">
        <v>368</v>
      </c>
      <c r="BM974" s="143" t="s">
        <v>2925</v>
      </c>
    </row>
    <row r="975" spans="2:51" s="12" customFormat="1" ht="11.25">
      <c r="B975" s="149"/>
      <c r="D975" s="150" t="s">
        <v>221</v>
      </c>
      <c r="E975" s="151" t="s">
        <v>19</v>
      </c>
      <c r="F975" s="152" t="s">
        <v>2391</v>
      </c>
      <c r="H975" s="151" t="s">
        <v>19</v>
      </c>
      <c r="I975" s="153"/>
      <c r="L975" s="149"/>
      <c r="M975" s="154"/>
      <c r="T975" s="155"/>
      <c r="AT975" s="151" t="s">
        <v>221</v>
      </c>
      <c r="AU975" s="151" t="s">
        <v>83</v>
      </c>
      <c r="AV975" s="12" t="s">
        <v>81</v>
      </c>
      <c r="AW975" s="12" t="s">
        <v>34</v>
      </c>
      <c r="AX975" s="12" t="s">
        <v>74</v>
      </c>
      <c r="AY975" s="151" t="s">
        <v>210</v>
      </c>
    </row>
    <row r="976" spans="2:51" s="12" customFormat="1" ht="11.25">
      <c r="B976" s="149"/>
      <c r="D976" s="150" t="s">
        <v>221</v>
      </c>
      <c r="E976" s="151" t="s">
        <v>19</v>
      </c>
      <c r="F976" s="152" t="s">
        <v>2392</v>
      </c>
      <c r="H976" s="151" t="s">
        <v>19</v>
      </c>
      <c r="I976" s="153"/>
      <c r="L976" s="149"/>
      <c r="M976" s="154"/>
      <c r="T976" s="155"/>
      <c r="AT976" s="151" t="s">
        <v>221</v>
      </c>
      <c r="AU976" s="151" t="s">
        <v>83</v>
      </c>
      <c r="AV976" s="12" t="s">
        <v>81</v>
      </c>
      <c r="AW976" s="12" t="s">
        <v>34</v>
      </c>
      <c r="AX976" s="12" t="s">
        <v>74</v>
      </c>
      <c r="AY976" s="151" t="s">
        <v>210</v>
      </c>
    </row>
    <row r="977" spans="2:51" s="13" customFormat="1" ht="11.25">
      <c r="B977" s="156"/>
      <c r="D977" s="150" t="s">
        <v>221</v>
      </c>
      <c r="E977" s="157" t="s">
        <v>19</v>
      </c>
      <c r="F977" s="158" t="s">
        <v>2915</v>
      </c>
      <c r="H977" s="159">
        <v>2.513</v>
      </c>
      <c r="I977" s="160"/>
      <c r="L977" s="156"/>
      <c r="M977" s="161"/>
      <c r="T977" s="162"/>
      <c r="AT977" s="157" t="s">
        <v>221</v>
      </c>
      <c r="AU977" s="157" t="s">
        <v>83</v>
      </c>
      <c r="AV977" s="13" t="s">
        <v>83</v>
      </c>
      <c r="AW977" s="13" t="s">
        <v>34</v>
      </c>
      <c r="AX977" s="13" t="s">
        <v>81</v>
      </c>
      <c r="AY977" s="157" t="s">
        <v>210</v>
      </c>
    </row>
    <row r="978" spans="2:51" s="13" customFormat="1" ht="11.25">
      <c r="B978" s="156"/>
      <c r="D978" s="150" t="s">
        <v>221</v>
      </c>
      <c r="F978" s="158" t="s">
        <v>2926</v>
      </c>
      <c r="H978" s="159">
        <v>2.714</v>
      </c>
      <c r="I978" s="160"/>
      <c r="L978" s="156"/>
      <c r="M978" s="161"/>
      <c r="T978" s="162"/>
      <c r="AT978" s="157" t="s">
        <v>221</v>
      </c>
      <c r="AU978" s="157" t="s">
        <v>83</v>
      </c>
      <c r="AV978" s="13" t="s">
        <v>83</v>
      </c>
      <c r="AW978" s="13" t="s">
        <v>4</v>
      </c>
      <c r="AX978" s="13" t="s">
        <v>81</v>
      </c>
      <c r="AY978" s="157" t="s">
        <v>210</v>
      </c>
    </row>
    <row r="979" spans="2:65" s="1" customFormat="1" ht="24.2" customHeight="1">
      <c r="B979" s="33"/>
      <c r="C979" s="132" t="s">
        <v>1223</v>
      </c>
      <c r="D979" s="132" t="s">
        <v>212</v>
      </c>
      <c r="E979" s="133" t="s">
        <v>2927</v>
      </c>
      <c r="F979" s="134" t="s">
        <v>2928</v>
      </c>
      <c r="G979" s="135" t="s">
        <v>356</v>
      </c>
      <c r="H979" s="136">
        <v>6.524</v>
      </c>
      <c r="I979" s="137"/>
      <c r="J979" s="138">
        <f>ROUND(I979*H979,2)</f>
        <v>0</v>
      </c>
      <c r="K979" s="134" t="s">
        <v>216</v>
      </c>
      <c r="L979" s="33"/>
      <c r="M979" s="139" t="s">
        <v>19</v>
      </c>
      <c r="N979" s="140" t="s">
        <v>45</v>
      </c>
      <c r="P979" s="141">
        <f>O979*H979</f>
        <v>0</v>
      </c>
      <c r="Q979" s="141">
        <v>0</v>
      </c>
      <c r="R979" s="141">
        <f>Q979*H979</f>
        <v>0</v>
      </c>
      <c r="S979" s="141">
        <v>0</v>
      </c>
      <c r="T979" s="142">
        <f>S979*H979</f>
        <v>0</v>
      </c>
      <c r="AR979" s="143" t="s">
        <v>368</v>
      </c>
      <c r="AT979" s="143" t="s">
        <v>212</v>
      </c>
      <c r="AU979" s="143" t="s">
        <v>83</v>
      </c>
      <c r="AY979" s="18" t="s">
        <v>210</v>
      </c>
      <c r="BE979" s="144">
        <f>IF(N979="základní",J979,0)</f>
        <v>0</v>
      </c>
      <c r="BF979" s="144">
        <f>IF(N979="snížená",J979,0)</f>
        <v>0</v>
      </c>
      <c r="BG979" s="144">
        <f>IF(N979="zákl. přenesená",J979,0)</f>
        <v>0</v>
      </c>
      <c r="BH979" s="144">
        <f>IF(N979="sníž. přenesená",J979,0)</f>
        <v>0</v>
      </c>
      <c r="BI979" s="144">
        <f>IF(N979="nulová",J979,0)</f>
        <v>0</v>
      </c>
      <c r="BJ979" s="18" t="s">
        <v>81</v>
      </c>
      <c r="BK979" s="144">
        <f>ROUND(I979*H979,2)</f>
        <v>0</v>
      </c>
      <c r="BL979" s="18" t="s">
        <v>368</v>
      </c>
      <c r="BM979" s="143" t="s">
        <v>2929</v>
      </c>
    </row>
    <row r="980" spans="2:47" s="1" customFormat="1" ht="11.25">
      <c r="B980" s="33"/>
      <c r="D980" s="145" t="s">
        <v>219</v>
      </c>
      <c r="F980" s="146" t="s">
        <v>2930</v>
      </c>
      <c r="I980" s="147"/>
      <c r="L980" s="33"/>
      <c r="M980" s="148"/>
      <c r="T980" s="54"/>
      <c r="AT980" s="18" t="s">
        <v>219</v>
      </c>
      <c r="AU980" s="18" t="s">
        <v>83</v>
      </c>
    </row>
    <row r="981" spans="2:65" s="1" customFormat="1" ht="24.2" customHeight="1">
      <c r="B981" s="33"/>
      <c r="C981" s="132" t="s">
        <v>1232</v>
      </c>
      <c r="D981" s="132" t="s">
        <v>212</v>
      </c>
      <c r="E981" s="133" t="s">
        <v>2931</v>
      </c>
      <c r="F981" s="134" t="s">
        <v>2932</v>
      </c>
      <c r="G981" s="135" t="s">
        <v>356</v>
      </c>
      <c r="H981" s="136">
        <v>6.524</v>
      </c>
      <c r="I981" s="137"/>
      <c r="J981" s="138">
        <f>ROUND(I981*H981,2)</f>
        <v>0</v>
      </c>
      <c r="K981" s="134" t="s">
        <v>216</v>
      </c>
      <c r="L981" s="33"/>
      <c r="M981" s="139" t="s">
        <v>19</v>
      </c>
      <c r="N981" s="140" t="s">
        <v>45</v>
      </c>
      <c r="P981" s="141">
        <f>O981*H981</f>
        <v>0</v>
      </c>
      <c r="Q981" s="141">
        <v>0</v>
      </c>
      <c r="R981" s="141">
        <f>Q981*H981</f>
        <v>0</v>
      </c>
      <c r="S981" s="141">
        <v>0</v>
      </c>
      <c r="T981" s="142">
        <f>S981*H981</f>
        <v>0</v>
      </c>
      <c r="AR981" s="143" t="s">
        <v>368</v>
      </c>
      <c r="AT981" s="143" t="s">
        <v>212</v>
      </c>
      <c r="AU981" s="143" t="s">
        <v>83</v>
      </c>
      <c r="AY981" s="18" t="s">
        <v>210</v>
      </c>
      <c r="BE981" s="144">
        <f>IF(N981="základní",J981,0)</f>
        <v>0</v>
      </c>
      <c r="BF981" s="144">
        <f>IF(N981="snížená",J981,0)</f>
        <v>0</v>
      </c>
      <c r="BG981" s="144">
        <f>IF(N981="zákl. přenesená",J981,0)</f>
        <v>0</v>
      </c>
      <c r="BH981" s="144">
        <f>IF(N981="sníž. přenesená",J981,0)</f>
        <v>0</v>
      </c>
      <c r="BI981" s="144">
        <f>IF(N981="nulová",J981,0)</f>
        <v>0</v>
      </c>
      <c r="BJ981" s="18" t="s">
        <v>81</v>
      </c>
      <c r="BK981" s="144">
        <f>ROUND(I981*H981,2)</f>
        <v>0</v>
      </c>
      <c r="BL981" s="18" t="s">
        <v>368</v>
      </c>
      <c r="BM981" s="143" t="s">
        <v>2933</v>
      </c>
    </row>
    <row r="982" spans="2:47" s="1" customFormat="1" ht="11.25">
      <c r="B982" s="33"/>
      <c r="D982" s="145" t="s">
        <v>219</v>
      </c>
      <c r="F982" s="146" t="s">
        <v>2934</v>
      </c>
      <c r="I982" s="147"/>
      <c r="L982" s="33"/>
      <c r="M982" s="148"/>
      <c r="T982" s="54"/>
      <c r="AT982" s="18" t="s">
        <v>219</v>
      </c>
      <c r="AU982" s="18" t="s">
        <v>83</v>
      </c>
    </row>
    <row r="983" spans="2:63" s="11" customFormat="1" ht="22.9" customHeight="1">
      <c r="B983" s="120"/>
      <c r="D983" s="121" t="s">
        <v>73</v>
      </c>
      <c r="E983" s="130" t="s">
        <v>2935</v>
      </c>
      <c r="F983" s="130" t="s">
        <v>2936</v>
      </c>
      <c r="I983" s="123"/>
      <c r="J983" s="131">
        <f>BK983</f>
        <v>0</v>
      </c>
      <c r="L983" s="120"/>
      <c r="M983" s="125"/>
      <c r="P983" s="126">
        <f>SUM(P984:P1054)</f>
        <v>0</v>
      </c>
      <c r="R983" s="126">
        <f>SUM(R984:R1054)</f>
        <v>0.15225418999999998</v>
      </c>
      <c r="T983" s="127">
        <f>SUM(T984:T1054)</f>
        <v>0</v>
      </c>
      <c r="AR983" s="121" t="s">
        <v>83</v>
      </c>
      <c r="AT983" s="128" t="s">
        <v>73</v>
      </c>
      <c r="AU983" s="128" t="s">
        <v>81</v>
      </c>
      <c r="AY983" s="121" t="s">
        <v>210</v>
      </c>
      <c r="BK983" s="129">
        <f>SUM(BK984:BK1054)</f>
        <v>0</v>
      </c>
    </row>
    <row r="984" spans="2:65" s="1" customFormat="1" ht="16.5" customHeight="1">
      <c r="B984" s="33"/>
      <c r="C984" s="132" t="s">
        <v>1237</v>
      </c>
      <c r="D984" s="132" t="s">
        <v>212</v>
      </c>
      <c r="E984" s="133" t="s">
        <v>2937</v>
      </c>
      <c r="F984" s="134" t="s">
        <v>2938</v>
      </c>
      <c r="G984" s="135" t="s">
        <v>270</v>
      </c>
      <c r="H984" s="136">
        <v>0.452</v>
      </c>
      <c r="I984" s="137"/>
      <c r="J984" s="138">
        <f>ROUND(I984*H984,2)</f>
        <v>0</v>
      </c>
      <c r="K984" s="134" t="s">
        <v>216</v>
      </c>
      <c r="L984" s="33"/>
      <c r="M984" s="139" t="s">
        <v>19</v>
      </c>
      <c r="N984" s="140" t="s">
        <v>45</v>
      </c>
      <c r="P984" s="141">
        <f>O984*H984</f>
        <v>0</v>
      </c>
      <c r="Q984" s="141">
        <v>0</v>
      </c>
      <c r="R984" s="141">
        <f>Q984*H984</f>
        <v>0</v>
      </c>
      <c r="S984" s="141">
        <v>0</v>
      </c>
      <c r="T984" s="142">
        <f>S984*H984</f>
        <v>0</v>
      </c>
      <c r="AR984" s="143" t="s">
        <v>368</v>
      </c>
      <c r="AT984" s="143" t="s">
        <v>212</v>
      </c>
      <c r="AU984" s="143" t="s">
        <v>83</v>
      </c>
      <c r="AY984" s="18" t="s">
        <v>210</v>
      </c>
      <c r="BE984" s="144">
        <f>IF(N984="základní",J984,0)</f>
        <v>0</v>
      </c>
      <c r="BF984" s="144">
        <f>IF(N984="snížená",J984,0)</f>
        <v>0</v>
      </c>
      <c r="BG984" s="144">
        <f>IF(N984="zákl. přenesená",J984,0)</f>
        <v>0</v>
      </c>
      <c r="BH984" s="144">
        <f>IF(N984="sníž. přenesená",J984,0)</f>
        <v>0</v>
      </c>
      <c r="BI984" s="144">
        <f>IF(N984="nulová",J984,0)</f>
        <v>0</v>
      </c>
      <c r="BJ984" s="18" t="s">
        <v>81</v>
      </c>
      <c r="BK984" s="144">
        <f>ROUND(I984*H984,2)</f>
        <v>0</v>
      </c>
      <c r="BL984" s="18" t="s">
        <v>368</v>
      </c>
      <c r="BM984" s="143" t="s">
        <v>2939</v>
      </c>
    </row>
    <row r="985" spans="2:47" s="1" customFormat="1" ht="11.25">
      <c r="B985" s="33"/>
      <c r="D985" s="145" t="s">
        <v>219</v>
      </c>
      <c r="F985" s="146" t="s">
        <v>2940</v>
      </c>
      <c r="I985" s="147"/>
      <c r="L985" s="33"/>
      <c r="M985" s="148"/>
      <c r="T985" s="54"/>
      <c r="AT985" s="18" t="s">
        <v>219</v>
      </c>
      <c r="AU985" s="18" t="s">
        <v>83</v>
      </c>
    </row>
    <row r="986" spans="2:51" s="12" customFormat="1" ht="11.25">
      <c r="B986" s="149"/>
      <c r="D986" s="150" t="s">
        <v>221</v>
      </c>
      <c r="E986" s="151" t="s">
        <v>19</v>
      </c>
      <c r="F986" s="152" t="s">
        <v>2391</v>
      </c>
      <c r="H986" s="151" t="s">
        <v>19</v>
      </c>
      <c r="I986" s="153"/>
      <c r="L986" s="149"/>
      <c r="M986" s="154"/>
      <c r="T986" s="155"/>
      <c r="AT986" s="151" t="s">
        <v>221</v>
      </c>
      <c r="AU986" s="151" t="s">
        <v>83</v>
      </c>
      <c r="AV986" s="12" t="s">
        <v>81</v>
      </c>
      <c r="AW986" s="12" t="s">
        <v>34</v>
      </c>
      <c r="AX986" s="12" t="s">
        <v>74</v>
      </c>
      <c r="AY986" s="151" t="s">
        <v>210</v>
      </c>
    </row>
    <row r="987" spans="2:51" s="12" customFormat="1" ht="11.25">
      <c r="B987" s="149"/>
      <c r="D987" s="150" t="s">
        <v>221</v>
      </c>
      <c r="E987" s="151" t="s">
        <v>19</v>
      </c>
      <c r="F987" s="152" t="s">
        <v>2392</v>
      </c>
      <c r="H987" s="151" t="s">
        <v>19</v>
      </c>
      <c r="I987" s="153"/>
      <c r="L987" s="149"/>
      <c r="M987" s="154"/>
      <c r="T987" s="155"/>
      <c r="AT987" s="151" t="s">
        <v>221</v>
      </c>
      <c r="AU987" s="151" t="s">
        <v>83</v>
      </c>
      <c r="AV987" s="12" t="s">
        <v>81</v>
      </c>
      <c r="AW987" s="12" t="s">
        <v>34</v>
      </c>
      <c r="AX987" s="12" t="s">
        <v>74</v>
      </c>
      <c r="AY987" s="151" t="s">
        <v>210</v>
      </c>
    </row>
    <row r="988" spans="2:51" s="13" customFormat="1" ht="11.25">
      <c r="B988" s="156"/>
      <c r="D988" s="150" t="s">
        <v>221</v>
      </c>
      <c r="E988" s="157" t="s">
        <v>19</v>
      </c>
      <c r="F988" s="158" t="s">
        <v>2941</v>
      </c>
      <c r="H988" s="159">
        <v>0.201</v>
      </c>
      <c r="I988" s="160"/>
      <c r="L988" s="156"/>
      <c r="M988" s="161"/>
      <c r="T988" s="162"/>
      <c r="AT988" s="157" t="s">
        <v>221</v>
      </c>
      <c r="AU988" s="157" t="s">
        <v>83</v>
      </c>
      <c r="AV988" s="13" t="s">
        <v>83</v>
      </c>
      <c r="AW988" s="13" t="s">
        <v>34</v>
      </c>
      <c r="AX988" s="13" t="s">
        <v>74</v>
      </c>
      <c r="AY988" s="157" t="s">
        <v>210</v>
      </c>
    </row>
    <row r="989" spans="2:51" s="13" customFormat="1" ht="11.25">
      <c r="B989" s="156"/>
      <c r="D989" s="150" t="s">
        <v>221</v>
      </c>
      <c r="E989" s="157" t="s">
        <v>19</v>
      </c>
      <c r="F989" s="158" t="s">
        <v>2942</v>
      </c>
      <c r="H989" s="159">
        <v>0.251</v>
      </c>
      <c r="I989" s="160"/>
      <c r="L989" s="156"/>
      <c r="M989" s="161"/>
      <c r="T989" s="162"/>
      <c r="AT989" s="157" t="s">
        <v>221</v>
      </c>
      <c r="AU989" s="157" t="s">
        <v>83</v>
      </c>
      <c r="AV989" s="13" t="s">
        <v>83</v>
      </c>
      <c r="AW989" s="13" t="s">
        <v>34</v>
      </c>
      <c r="AX989" s="13" t="s">
        <v>74</v>
      </c>
      <c r="AY989" s="157" t="s">
        <v>210</v>
      </c>
    </row>
    <row r="990" spans="2:51" s="14" customFormat="1" ht="11.25">
      <c r="B990" s="163"/>
      <c r="D990" s="150" t="s">
        <v>221</v>
      </c>
      <c r="E990" s="164" t="s">
        <v>19</v>
      </c>
      <c r="F990" s="165" t="s">
        <v>234</v>
      </c>
      <c r="H990" s="166">
        <v>0.452</v>
      </c>
      <c r="I990" s="167"/>
      <c r="L990" s="163"/>
      <c r="M990" s="168"/>
      <c r="T990" s="169"/>
      <c r="AT990" s="164" t="s">
        <v>221</v>
      </c>
      <c r="AU990" s="164" t="s">
        <v>83</v>
      </c>
      <c r="AV990" s="14" t="s">
        <v>91</v>
      </c>
      <c r="AW990" s="14" t="s">
        <v>34</v>
      </c>
      <c r="AX990" s="14" t="s">
        <v>81</v>
      </c>
      <c r="AY990" s="164" t="s">
        <v>210</v>
      </c>
    </row>
    <row r="991" spans="2:65" s="1" customFormat="1" ht="16.5" customHeight="1">
      <c r="B991" s="33"/>
      <c r="C991" s="132" t="s">
        <v>1242</v>
      </c>
      <c r="D991" s="132" t="s">
        <v>212</v>
      </c>
      <c r="E991" s="133" t="s">
        <v>2943</v>
      </c>
      <c r="F991" s="134" t="s">
        <v>2944</v>
      </c>
      <c r="G991" s="135" t="s">
        <v>270</v>
      </c>
      <c r="H991" s="136">
        <v>0.452</v>
      </c>
      <c r="I991" s="137"/>
      <c r="J991" s="138">
        <f>ROUND(I991*H991,2)</f>
        <v>0</v>
      </c>
      <c r="K991" s="134" t="s">
        <v>216</v>
      </c>
      <c r="L991" s="33"/>
      <c r="M991" s="139" t="s">
        <v>19</v>
      </c>
      <c r="N991" s="140" t="s">
        <v>45</v>
      </c>
      <c r="P991" s="141">
        <f>O991*H991</f>
        <v>0</v>
      </c>
      <c r="Q991" s="141">
        <v>0.0003</v>
      </c>
      <c r="R991" s="141">
        <f>Q991*H991</f>
        <v>0.0001356</v>
      </c>
      <c r="S991" s="141">
        <v>0</v>
      </c>
      <c r="T991" s="142">
        <f>S991*H991</f>
        <v>0</v>
      </c>
      <c r="AR991" s="143" t="s">
        <v>368</v>
      </c>
      <c r="AT991" s="143" t="s">
        <v>212</v>
      </c>
      <c r="AU991" s="143" t="s">
        <v>83</v>
      </c>
      <c r="AY991" s="18" t="s">
        <v>210</v>
      </c>
      <c r="BE991" s="144">
        <f>IF(N991="základní",J991,0)</f>
        <v>0</v>
      </c>
      <c r="BF991" s="144">
        <f>IF(N991="snížená",J991,0)</f>
        <v>0</v>
      </c>
      <c r="BG991" s="144">
        <f>IF(N991="zákl. přenesená",J991,0)</f>
        <v>0</v>
      </c>
      <c r="BH991" s="144">
        <f>IF(N991="sníž. přenesená",J991,0)</f>
        <v>0</v>
      </c>
      <c r="BI991" s="144">
        <f>IF(N991="nulová",J991,0)</f>
        <v>0</v>
      </c>
      <c r="BJ991" s="18" t="s">
        <v>81</v>
      </c>
      <c r="BK991" s="144">
        <f>ROUND(I991*H991,2)</f>
        <v>0</v>
      </c>
      <c r="BL991" s="18" t="s">
        <v>368</v>
      </c>
      <c r="BM991" s="143" t="s">
        <v>2945</v>
      </c>
    </row>
    <row r="992" spans="2:47" s="1" customFormat="1" ht="11.25">
      <c r="B992" s="33"/>
      <c r="D992" s="145" t="s">
        <v>219</v>
      </c>
      <c r="F992" s="146" t="s">
        <v>2946</v>
      </c>
      <c r="I992" s="147"/>
      <c r="L992" s="33"/>
      <c r="M992" s="148"/>
      <c r="T992" s="54"/>
      <c r="AT992" s="18" t="s">
        <v>219</v>
      </c>
      <c r="AU992" s="18" t="s">
        <v>83</v>
      </c>
    </row>
    <row r="993" spans="2:51" s="12" customFormat="1" ht="11.25">
      <c r="B993" s="149"/>
      <c r="D993" s="150" t="s">
        <v>221</v>
      </c>
      <c r="E993" s="151" t="s">
        <v>19</v>
      </c>
      <c r="F993" s="152" t="s">
        <v>2391</v>
      </c>
      <c r="H993" s="151" t="s">
        <v>19</v>
      </c>
      <c r="I993" s="153"/>
      <c r="L993" s="149"/>
      <c r="M993" s="154"/>
      <c r="T993" s="155"/>
      <c r="AT993" s="151" t="s">
        <v>221</v>
      </c>
      <c r="AU993" s="151" t="s">
        <v>83</v>
      </c>
      <c r="AV993" s="12" t="s">
        <v>81</v>
      </c>
      <c r="AW993" s="12" t="s">
        <v>34</v>
      </c>
      <c r="AX993" s="12" t="s">
        <v>74</v>
      </c>
      <c r="AY993" s="151" t="s">
        <v>210</v>
      </c>
    </row>
    <row r="994" spans="2:51" s="12" customFormat="1" ht="11.25">
      <c r="B994" s="149"/>
      <c r="D994" s="150" t="s">
        <v>221</v>
      </c>
      <c r="E994" s="151" t="s">
        <v>19</v>
      </c>
      <c r="F994" s="152" t="s">
        <v>2392</v>
      </c>
      <c r="H994" s="151" t="s">
        <v>19</v>
      </c>
      <c r="I994" s="153"/>
      <c r="L994" s="149"/>
      <c r="M994" s="154"/>
      <c r="T994" s="155"/>
      <c r="AT994" s="151" t="s">
        <v>221</v>
      </c>
      <c r="AU994" s="151" t="s">
        <v>83</v>
      </c>
      <c r="AV994" s="12" t="s">
        <v>81</v>
      </c>
      <c r="AW994" s="12" t="s">
        <v>34</v>
      </c>
      <c r="AX994" s="12" t="s">
        <v>74</v>
      </c>
      <c r="AY994" s="151" t="s">
        <v>210</v>
      </c>
    </row>
    <row r="995" spans="2:51" s="13" customFormat="1" ht="11.25">
      <c r="B995" s="156"/>
      <c r="D995" s="150" t="s">
        <v>221</v>
      </c>
      <c r="E995" s="157" t="s">
        <v>19</v>
      </c>
      <c r="F995" s="158" t="s">
        <v>2941</v>
      </c>
      <c r="H995" s="159">
        <v>0.201</v>
      </c>
      <c r="I995" s="160"/>
      <c r="L995" s="156"/>
      <c r="M995" s="161"/>
      <c r="T995" s="162"/>
      <c r="AT995" s="157" t="s">
        <v>221</v>
      </c>
      <c r="AU995" s="157" t="s">
        <v>83</v>
      </c>
      <c r="AV995" s="13" t="s">
        <v>83</v>
      </c>
      <c r="AW995" s="13" t="s">
        <v>34</v>
      </c>
      <c r="AX995" s="13" t="s">
        <v>74</v>
      </c>
      <c r="AY995" s="157" t="s">
        <v>210</v>
      </c>
    </row>
    <row r="996" spans="2:51" s="13" customFormat="1" ht="11.25">
      <c r="B996" s="156"/>
      <c r="D996" s="150" t="s">
        <v>221</v>
      </c>
      <c r="E996" s="157" t="s">
        <v>19</v>
      </c>
      <c r="F996" s="158" t="s">
        <v>2942</v>
      </c>
      <c r="H996" s="159">
        <v>0.251</v>
      </c>
      <c r="I996" s="160"/>
      <c r="L996" s="156"/>
      <c r="M996" s="161"/>
      <c r="T996" s="162"/>
      <c r="AT996" s="157" t="s">
        <v>221</v>
      </c>
      <c r="AU996" s="157" t="s">
        <v>83</v>
      </c>
      <c r="AV996" s="13" t="s">
        <v>83</v>
      </c>
      <c r="AW996" s="13" t="s">
        <v>34</v>
      </c>
      <c r="AX996" s="13" t="s">
        <v>74</v>
      </c>
      <c r="AY996" s="157" t="s">
        <v>210</v>
      </c>
    </row>
    <row r="997" spans="2:51" s="14" customFormat="1" ht="11.25">
      <c r="B997" s="163"/>
      <c r="D997" s="150" t="s">
        <v>221</v>
      </c>
      <c r="E997" s="164" t="s">
        <v>19</v>
      </c>
      <c r="F997" s="165" t="s">
        <v>234</v>
      </c>
      <c r="H997" s="166">
        <v>0.452</v>
      </c>
      <c r="I997" s="167"/>
      <c r="L997" s="163"/>
      <c r="M997" s="168"/>
      <c r="T997" s="169"/>
      <c r="AT997" s="164" t="s">
        <v>221</v>
      </c>
      <c r="AU997" s="164" t="s">
        <v>83</v>
      </c>
      <c r="AV997" s="14" t="s">
        <v>91</v>
      </c>
      <c r="AW997" s="14" t="s">
        <v>34</v>
      </c>
      <c r="AX997" s="14" t="s">
        <v>81</v>
      </c>
      <c r="AY997" s="164" t="s">
        <v>210</v>
      </c>
    </row>
    <row r="998" spans="2:65" s="1" customFormat="1" ht="16.5" customHeight="1">
      <c r="B998" s="33"/>
      <c r="C998" s="132" t="s">
        <v>1251</v>
      </c>
      <c r="D998" s="132" t="s">
        <v>212</v>
      </c>
      <c r="E998" s="133" t="s">
        <v>2947</v>
      </c>
      <c r="F998" s="134" t="s">
        <v>2948</v>
      </c>
      <c r="G998" s="135" t="s">
        <v>417</v>
      </c>
      <c r="H998" s="136">
        <v>2.513</v>
      </c>
      <c r="I998" s="137"/>
      <c r="J998" s="138">
        <f>ROUND(I998*H998,2)</f>
        <v>0</v>
      </c>
      <c r="K998" s="134" t="s">
        <v>216</v>
      </c>
      <c r="L998" s="33"/>
      <c r="M998" s="139" t="s">
        <v>19</v>
      </c>
      <c r="N998" s="140" t="s">
        <v>45</v>
      </c>
      <c r="P998" s="141">
        <f>O998*H998</f>
        <v>0</v>
      </c>
      <c r="Q998" s="141">
        <v>3E-05</v>
      </c>
      <c r="R998" s="141">
        <f>Q998*H998</f>
        <v>7.539E-05</v>
      </c>
      <c r="S998" s="141">
        <v>0</v>
      </c>
      <c r="T998" s="142">
        <f>S998*H998</f>
        <v>0</v>
      </c>
      <c r="AR998" s="143" t="s">
        <v>368</v>
      </c>
      <c r="AT998" s="143" t="s">
        <v>212</v>
      </c>
      <c r="AU998" s="143" t="s">
        <v>83</v>
      </c>
      <c r="AY998" s="18" t="s">
        <v>210</v>
      </c>
      <c r="BE998" s="144">
        <f>IF(N998="základní",J998,0)</f>
        <v>0</v>
      </c>
      <c r="BF998" s="144">
        <f>IF(N998="snížená",J998,0)</f>
        <v>0</v>
      </c>
      <c r="BG998" s="144">
        <f>IF(N998="zákl. přenesená",J998,0)</f>
        <v>0</v>
      </c>
      <c r="BH998" s="144">
        <f>IF(N998="sníž. přenesená",J998,0)</f>
        <v>0</v>
      </c>
      <c r="BI998" s="144">
        <f>IF(N998="nulová",J998,0)</f>
        <v>0</v>
      </c>
      <c r="BJ998" s="18" t="s">
        <v>81</v>
      </c>
      <c r="BK998" s="144">
        <f>ROUND(I998*H998,2)</f>
        <v>0</v>
      </c>
      <c r="BL998" s="18" t="s">
        <v>368</v>
      </c>
      <c r="BM998" s="143" t="s">
        <v>2949</v>
      </c>
    </row>
    <row r="999" spans="2:47" s="1" customFormat="1" ht="11.25">
      <c r="B999" s="33"/>
      <c r="D999" s="145" t="s">
        <v>219</v>
      </c>
      <c r="F999" s="146" t="s">
        <v>2950</v>
      </c>
      <c r="I999" s="147"/>
      <c r="L999" s="33"/>
      <c r="M999" s="148"/>
      <c r="T999" s="54"/>
      <c r="AT999" s="18" t="s">
        <v>219</v>
      </c>
      <c r="AU999" s="18" t="s">
        <v>83</v>
      </c>
    </row>
    <row r="1000" spans="2:51" s="12" customFormat="1" ht="11.25">
      <c r="B1000" s="149"/>
      <c r="D1000" s="150" t="s">
        <v>221</v>
      </c>
      <c r="E1000" s="151" t="s">
        <v>19</v>
      </c>
      <c r="F1000" s="152" t="s">
        <v>2391</v>
      </c>
      <c r="H1000" s="151" t="s">
        <v>19</v>
      </c>
      <c r="I1000" s="153"/>
      <c r="L1000" s="149"/>
      <c r="M1000" s="154"/>
      <c r="T1000" s="155"/>
      <c r="AT1000" s="151" t="s">
        <v>221</v>
      </c>
      <c r="AU1000" s="151" t="s">
        <v>83</v>
      </c>
      <c r="AV1000" s="12" t="s">
        <v>81</v>
      </c>
      <c r="AW1000" s="12" t="s">
        <v>34</v>
      </c>
      <c r="AX1000" s="12" t="s">
        <v>74</v>
      </c>
      <c r="AY1000" s="151" t="s">
        <v>210</v>
      </c>
    </row>
    <row r="1001" spans="2:51" s="12" customFormat="1" ht="11.25">
      <c r="B1001" s="149"/>
      <c r="D1001" s="150" t="s">
        <v>221</v>
      </c>
      <c r="E1001" s="151" t="s">
        <v>19</v>
      </c>
      <c r="F1001" s="152" t="s">
        <v>2392</v>
      </c>
      <c r="H1001" s="151" t="s">
        <v>19</v>
      </c>
      <c r="I1001" s="153"/>
      <c r="L1001" s="149"/>
      <c r="M1001" s="154"/>
      <c r="T1001" s="155"/>
      <c r="AT1001" s="151" t="s">
        <v>221</v>
      </c>
      <c r="AU1001" s="151" t="s">
        <v>83</v>
      </c>
      <c r="AV1001" s="12" t="s">
        <v>81</v>
      </c>
      <c r="AW1001" s="12" t="s">
        <v>34</v>
      </c>
      <c r="AX1001" s="12" t="s">
        <v>74</v>
      </c>
      <c r="AY1001" s="151" t="s">
        <v>210</v>
      </c>
    </row>
    <row r="1002" spans="2:51" s="13" customFormat="1" ht="11.25">
      <c r="B1002" s="156"/>
      <c r="D1002" s="150" t="s">
        <v>221</v>
      </c>
      <c r="E1002" s="157" t="s">
        <v>19</v>
      </c>
      <c r="F1002" s="158" t="s">
        <v>2951</v>
      </c>
      <c r="H1002" s="159">
        <v>2.513</v>
      </c>
      <c r="I1002" s="160"/>
      <c r="L1002" s="156"/>
      <c r="M1002" s="161"/>
      <c r="T1002" s="162"/>
      <c r="AT1002" s="157" t="s">
        <v>221</v>
      </c>
      <c r="AU1002" s="157" t="s">
        <v>83</v>
      </c>
      <c r="AV1002" s="13" t="s">
        <v>83</v>
      </c>
      <c r="AW1002" s="13" t="s">
        <v>34</v>
      </c>
      <c r="AX1002" s="13" t="s">
        <v>81</v>
      </c>
      <c r="AY1002" s="157" t="s">
        <v>210</v>
      </c>
    </row>
    <row r="1003" spans="2:65" s="1" customFormat="1" ht="24.2" customHeight="1">
      <c r="B1003" s="33"/>
      <c r="C1003" s="132" t="s">
        <v>1261</v>
      </c>
      <c r="D1003" s="132" t="s">
        <v>212</v>
      </c>
      <c r="E1003" s="133" t="s">
        <v>2952</v>
      </c>
      <c r="F1003" s="134" t="s">
        <v>2953</v>
      </c>
      <c r="G1003" s="135" t="s">
        <v>270</v>
      </c>
      <c r="H1003" s="136">
        <v>2.843</v>
      </c>
      <c r="I1003" s="137"/>
      <c r="J1003" s="138">
        <f>ROUND(I1003*H1003,2)</f>
        <v>0</v>
      </c>
      <c r="K1003" s="134" t="s">
        <v>216</v>
      </c>
      <c r="L1003" s="33"/>
      <c r="M1003" s="139" t="s">
        <v>19</v>
      </c>
      <c r="N1003" s="140" t="s">
        <v>45</v>
      </c>
      <c r="P1003" s="141">
        <f>O1003*H1003</f>
        <v>0</v>
      </c>
      <c r="Q1003" s="141">
        <v>0.0334</v>
      </c>
      <c r="R1003" s="141">
        <f>Q1003*H1003</f>
        <v>0.09495619999999999</v>
      </c>
      <c r="S1003" s="141">
        <v>0</v>
      </c>
      <c r="T1003" s="142">
        <f>S1003*H1003</f>
        <v>0</v>
      </c>
      <c r="AR1003" s="143" t="s">
        <v>368</v>
      </c>
      <c r="AT1003" s="143" t="s">
        <v>212</v>
      </c>
      <c r="AU1003" s="143" t="s">
        <v>83</v>
      </c>
      <c r="AY1003" s="18" t="s">
        <v>210</v>
      </c>
      <c r="BE1003" s="144">
        <f>IF(N1003="základní",J1003,0)</f>
        <v>0</v>
      </c>
      <c r="BF1003" s="144">
        <f>IF(N1003="snížená",J1003,0)</f>
        <v>0</v>
      </c>
      <c r="BG1003" s="144">
        <f>IF(N1003="zákl. přenesená",J1003,0)</f>
        <v>0</v>
      </c>
      <c r="BH1003" s="144">
        <f>IF(N1003="sníž. přenesená",J1003,0)</f>
        <v>0</v>
      </c>
      <c r="BI1003" s="144">
        <f>IF(N1003="nulová",J1003,0)</f>
        <v>0</v>
      </c>
      <c r="BJ1003" s="18" t="s">
        <v>81</v>
      </c>
      <c r="BK1003" s="144">
        <f>ROUND(I1003*H1003,2)</f>
        <v>0</v>
      </c>
      <c r="BL1003" s="18" t="s">
        <v>368</v>
      </c>
      <c r="BM1003" s="143" t="s">
        <v>2954</v>
      </c>
    </row>
    <row r="1004" spans="2:47" s="1" customFormat="1" ht="11.25">
      <c r="B1004" s="33"/>
      <c r="D1004" s="145" t="s">
        <v>219</v>
      </c>
      <c r="F1004" s="146" t="s">
        <v>2955</v>
      </c>
      <c r="I1004" s="147"/>
      <c r="L1004" s="33"/>
      <c r="M1004" s="148"/>
      <c r="T1004" s="54"/>
      <c r="AT1004" s="18" t="s">
        <v>219</v>
      </c>
      <c r="AU1004" s="18" t="s">
        <v>83</v>
      </c>
    </row>
    <row r="1005" spans="2:51" s="12" customFormat="1" ht="11.25">
      <c r="B1005" s="149"/>
      <c r="D1005" s="150" t="s">
        <v>221</v>
      </c>
      <c r="E1005" s="151" t="s">
        <v>19</v>
      </c>
      <c r="F1005" s="152" t="s">
        <v>2391</v>
      </c>
      <c r="H1005" s="151" t="s">
        <v>19</v>
      </c>
      <c r="I1005" s="153"/>
      <c r="L1005" s="149"/>
      <c r="M1005" s="154"/>
      <c r="T1005" s="155"/>
      <c r="AT1005" s="151" t="s">
        <v>221</v>
      </c>
      <c r="AU1005" s="151" t="s">
        <v>83</v>
      </c>
      <c r="AV1005" s="12" t="s">
        <v>81</v>
      </c>
      <c r="AW1005" s="12" t="s">
        <v>34</v>
      </c>
      <c r="AX1005" s="12" t="s">
        <v>74</v>
      </c>
      <c r="AY1005" s="151" t="s">
        <v>210</v>
      </c>
    </row>
    <row r="1006" spans="2:51" s="12" customFormat="1" ht="11.25">
      <c r="B1006" s="149"/>
      <c r="D1006" s="150" t="s">
        <v>221</v>
      </c>
      <c r="E1006" s="151" t="s">
        <v>19</v>
      </c>
      <c r="F1006" s="152" t="s">
        <v>2392</v>
      </c>
      <c r="H1006" s="151" t="s">
        <v>19</v>
      </c>
      <c r="I1006" s="153"/>
      <c r="L1006" s="149"/>
      <c r="M1006" s="154"/>
      <c r="T1006" s="155"/>
      <c r="AT1006" s="151" t="s">
        <v>221</v>
      </c>
      <c r="AU1006" s="151" t="s">
        <v>83</v>
      </c>
      <c r="AV1006" s="12" t="s">
        <v>81</v>
      </c>
      <c r="AW1006" s="12" t="s">
        <v>34</v>
      </c>
      <c r="AX1006" s="12" t="s">
        <v>74</v>
      </c>
      <c r="AY1006" s="151" t="s">
        <v>210</v>
      </c>
    </row>
    <row r="1007" spans="2:51" s="13" customFormat="1" ht="11.25">
      <c r="B1007" s="156"/>
      <c r="D1007" s="150" t="s">
        <v>221</v>
      </c>
      <c r="E1007" s="157" t="s">
        <v>19</v>
      </c>
      <c r="F1007" s="158" t="s">
        <v>2941</v>
      </c>
      <c r="H1007" s="159">
        <v>0.201</v>
      </c>
      <c r="I1007" s="160"/>
      <c r="L1007" s="156"/>
      <c r="M1007" s="161"/>
      <c r="T1007" s="162"/>
      <c r="AT1007" s="157" t="s">
        <v>221</v>
      </c>
      <c r="AU1007" s="157" t="s">
        <v>83</v>
      </c>
      <c r="AV1007" s="13" t="s">
        <v>83</v>
      </c>
      <c r="AW1007" s="13" t="s">
        <v>34</v>
      </c>
      <c r="AX1007" s="13" t="s">
        <v>74</v>
      </c>
      <c r="AY1007" s="157" t="s">
        <v>210</v>
      </c>
    </row>
    <row r="1008" spans="2:51" s="13" customFormat="1" ht="11.25">
      <c r="B1008" s="156"/>
      <c r="D1008" s="150" t="s">
        <v>221</v>
      </c>
      <c r="E1008" s="157" t="s">
        <v>19</v>
      </c>
      <c r="F1008" s="158" t="s">
        <v>2942</v>
      </c>
      <c r="H1008" s="159">
        <v>0.251</v>
      </c>
      <c r="I1008" s="160"/>
      <c r="L1008" s="156"/>
      <c r="M1008" s="161"/>
      <c r="T1008" s="162"/>
      <c r="AT1008" s="157" t="s">
        <v>221</v>
      </c>
      <c r="AU1008" s="157" t="s">
        <v>83</v>
      </c>
      <c r="AV1008" s="13" t="s">
        <v>83</v>
      </c>
      <c r="AW1008" s="13" t="s">
        <v>34</v>
      </c>
      <c r="AX1008" s="13" t="s">
        <v>74</v>
      </c>
      <c r="AY1008" s="157" t="s">
        <v>210</v>
      </c>
    </row>
    <row r="1009" spans="2:51" s="14" customFormat="1" ht="11.25">
      <c r="B1009" s="163"/>
      <c r="D1009" s="150" t="s">
        <v>221</v>
      </c>
      <c r="E1009" s="164" t="s">
        <v>19</v>
      </c>
      <c r="F1009" s="165" t="s">
        <v>234</v>
      </c>
      <c r="H1009" s="166">
        <v>0.452</v>
      </c>
      <c r="I1009" s="167"/>
      <c r="L1009" s="163"/>
      <c r="M1009" s="168"/>
      <c r="T1009" s="169"/>
      <c r="AT1009" s="164" t="s">
        <v>221</v>
      </c>
      <c r="AU1009" s="164" t="s">
        <v>83</v>
      </c>
      <c r="AV1009" s="14" t="s">
        <v>91</v>
      </c>
      <c r="AW1009" s="14" t="s">
        <v>34</v>
      </c>
      <c r="AX1009" s="14" t="s">
        <v>74</v>
      </c>
      <c r="AY1009" s="164" t="s">
        <v>210</v>
      </c>
    </row>
    <row r="1010" spans="2:51" s="12" customFormat="1" ht="11.25">
      <c r="B1010" s="149"/>
      <c r="D1010" s="150" t="s">
        <v>221</v>
      </c>
      <c r="E1010" s="151" t="s">
        <v>19</v>
      </c>
      <c r="F1010" s="152" t="s">
        <v>825</v>
      </c>
      <c r="H1010" s="151" t="s">
        <v>19</v>
      </c>
      <c r="I1010" s="153"/>
      <c r="L1010" s="149"/>
      <c r="M1010" s="154"/>
      <c r="T1010" s="155"/>
      <c r="AT1010" s="151" t="s">
        <v>221</v>
      </c>
      <c r="AU1010" s="151" t="s">
        <v>83</v>
      </c>
      <c r="AV1010" s="12" t="s">
        <v>81</v>
      </c>
      <c r="AW1010" s="12" t="s">
        <v>34</v>
      </c>
      <c r="AX1010" s="12" t="s">
        <v>74</v>
      </c>
      <c r="AY1010" s="151" t="s">
        <v>210</v>
      </c>
    </row>
    <row r="1011" spans="2:51" s="13" customFormat="1" ht="33.75">
      <c r="B1011" s="156"/>
      <c r="D1011" s="150" t="s">
        <v>221</v>
      </c>
      <c r="E1011" s="157" t="s">
        <v>19</v>
      </c>
      <c r="F1011" s="158" t="s">
        <v>2956</v>
      </c>
      <c r="H1011" s="159">
        <v>2.391</v>
      </c>
      <c r="I1011" s="160"/>
      <c r="L1011" s="156"/>
      <c r="M1011" s="161"/>
      <c r="T1011" s="162"/>
      <c r="AT1011" s="157" t="s">
        <v>221</v>
      </c>
      <c r="AU1011" s="157" t="s">
        <v>83</v>
      </c>
      <c r="AV1011" s="13" t="s">
        <v>83</v>
      </c>
      <c r="AW1011" s="13" t="s">
        <v>34</v>
      </c>
      <c r="AX1011" s="13" t="s">
        <v>74</v>
      </c>
      <c r="AY1011" s="157" t="s">
        <v>210</v>
      </c>
    </row>
    <row r="1012" spans="2:51" s="15" customFormat="1" ht="11.25">
      <c r="B1012" s="170"/>
      <c r="D1012" s="150" t="s">
        <v>221</v>
      </c>
      <c r="E1012" s="171" t="s">
        <v>19</v>
      </c>
      <c r="F1012" s="172" t="s">
        <v>236</v>
      </c>
      <c r="H1012" s="173">
        <v>2.843</v>
      </c>
      <c r="I1012" s="174"/>
      <c r="L1012" s="170"/>
      <c r="M1012" s="175"/>
      <c r="T1012" s="176"/>
      <c r="AT1012" s="171" t="s">
        <v>221</v>
      </c>
      <c r="AU1012" s="171" t="s">
        <v>83</v>
      </c>
      <c r="AV1012" s="15" t="s">
        <v>217</v>
      </c>
      <c r="AW1012" s="15" t="s">
        <v>34</v>
      </c>
      <c r="AX1012" s="15" t="s">
        <v>81</v>
      </c>
      <c r="AY1012" s="171" t="s">
        <v>210</v>
      </c>
    </row>
    <row r="1013" spans="2:65" s="1" customFormat="1" ht="16.5" customHeight="1">
      <c r="B1013" s="33"/>
      <c r="C1013" s="177" t="s">
        <v>1268</v>
      </c>
      <c r="D1013" s="177" t="s">
        <v>424</v>
      </c>
      <c r="E1013" s="178" t="s">
        <v>2957</v>
      </c>
      <c r="F1013" s="179" t="s">
        <v>2958</v>
      </c>
      <c r="G1013" s="180" t="s">
        <v>409</v>
      </c>
      <c r="H1013" s="181">
        <v>111.661</v>
      </c>
      <c r="I1013" s="182"/>
      <c r="J1013" s="183">
        <f>ROUND(I1013*H1013,2)</f>
        <v>0</v>
      </c>
      <c r="K1013" s="179" t="s">
        <v>216</v>
      </c>
      <c r="L1013" s="184"/>
      <c r="M1013" s="185" t="s">
        <v>19</v>
      </c>
      <c r="N1013" s="186" t="s">
        <v>45</v>
      </c>
      <c r="P1013" s="141">
        <f>O1013*H1013</f>
        <v>0</v>
      </c>
      <c r="Q1013" s="141">
        <v>0.0005</v>
      </c>
      <c r="R1013" s="141">
        <f>Q1013*H1013</f>
        <v>0.055830500000000005</v>
      </c>
      <c r="S1013" s="141">
        <v>0</v>
      </c>
      <c r="T1013" s="142">
        <f>S1013*H1013</f>
        <v>0</v>
      </c>
      <c r="AR1013" s="143" t="s">
        <v>498</v>
      </c>
      <c r="AT1013" s="143" t="s">
        <v>424</v>
      </c>
      <c r="AU1013" s="143" t="s">
        <v>83</v>
      </c>
      <c r="AY1013" s="18" t="s">
        <v>210</v>
      </c>
      <c r="BE1013" s="144">
        <f>IF(N1013="základní",J1013,0)</f>
        <v>0</v>
      </c>
      <c r="BF1013" s="144">
        <f>IF(N1013="snížená",J1013,0)</f>
        <v>0</v>
      </c>
      <c r="BG1013" s="144">
        <f>IF(N1013="zákl. přenesená",J1013,0)</f>
        <v>0</v>
      </c>
      <c r="BH1013" s="144">
        <f>IF(N1013="sníž. přenesená",J1013,0)</f>
        <v>0</v>
      </c>
      <c r="BI1013" s="144">
        <f>IF(N1013="nulová",J1013,0)</f>
        <v>0</v>
      </c>
      <c r="BJ1013" s="18" t="s">
        <v>81</v>
      </c>
      <c r="BK1013" s="144">
        <f>ROUND(I1013*H1013,2)</f>
        <v>0</v>
      </c>
      <c r="BL1013" s="18" t="s">
        <v>368</v>
      </c>
      <c r="BM1013" s="143" t="s">
        <v>2959</v>
      </c>
    </row>
    <row r="1014" spans="2:51" s="12" customFormat="1" ht="11.25">
      <c r="B1014" s="149"/>
      <c r="D1014" s="150" t="s">
        <v>221</v>
      </c>
      <c r="E1014" s="151" t="s">
        <v>19</v>
      </c>
      <c r="F1014" s="152" t="s">
        <v>2391</v>
      </c>
      <c r="H1014" s="151" t="s">
        <v>19</v>
      </c>
      <c r="I1014" s="153"/>
      <c r="L1014" s="149"/>
      <c r="M1014" s="154"/>
      <c r="T1014" s="155"/>
      <c r="AT1014" s="151" t="s">
        <v>221</v>
      </c>
      <c r="AU1014" s="151" t="s">
        <v>83</v>
      </c>
      <c r="AV1014" s="12" t="s">
        <v>81</v>
      </c>
      <c r="AW1014" s="12" t="s">
        <v>34</v>
      </c>
      <c r="AX1014" s="12" t="s">
        <v>74</v>
      </c>
      <c r="AY1014" s="151" t="s">
        <v>210</v>
      </c>
    </row>
    <row r="1015" spans="2:51" s="12" customFormat="1" ht="11.25">
      <c r="B1015" s="149"/>
      <c r="D1015" s="150" t="s">
        <v>221</v>
      </c>
      <c r="E1015" s="151" t="s">
        <v>19</v>
      </c>
      <c r="F1015" s="152" t="s">
        <v>2392</v>
      </c>
      <c r="H1015" s="151" t="s">
        <v>19</v>
      </c>
      <c r="I1015" s="153"/>
      <c r="L1015" s="149"/>
      <c r="M1015" s="154"/>
      <c r="T1015" s="155"/>
      <c r="AT1015" s="151" t="s">
        <v>221</v>
      </c>
      <c r="AU1015" s="151" t="s">
        <v>83</v>
      </c>
      <c r="AV1015" s="12" t="s">
        <v>81</v>
      </c>
      <c r="AW1015" s="12" t="s">
        <v>34</v>
      </c>
      <c r="AX1015" s="12" t="s">
        <v>74</v>
      </c>
      <c r="AY1015" s="151" t="s">
        <v>210</v>
      </c>
    </row>
    <row r="1016" spans="2:51" s="13" customFormat="1" ht="11.25">
      <c r="B1016" s="156"/>
      <c r="D1016" s="150" t="s">
        <v>221</v>
      </c>
      <c r="E1016" s="157" t="s">
        <v>19</v>
      </c>
      <c r="F1016" s="158" t="s">
        <v>2960</v>
      </c>
      <c r="H1016" s="159">
        <v>0.838</v>
      </c>
      <c r="I1016" s="160"/>
      <c r="L1016" s="156"/>
      <c r="M1016" s="161"/>
      <c r="T1016" s="162"/>
      <c r="AT1016" s="157" t="s">
        <v>221</v>
      </c>
      <c r="AU1016" s="157" t="s">
        <v>83</v>
      </c>
      <c r="AV1016" s="13" t="s">
        <v>83</v>
      </c>
      <c r="AW1016" s="13" t="s">
        <v>34</v>
      </c>
      <c r="AX1016" s="13" t="s">
        <v>74</v>
      </c>
      <c r="AY1016" s="157" t="s">
        <v>210</v>
      </c>
    </row>
    <row r="1017" spans="2:51" s="13" customFormat="1" ht="11.25">
      <c r="B1017" s="156"/>
      <c r="D1017" s="150" t="s">
        <v>221</v>
      </c>
      <c r="E1017" s="157" t="s">
        <v>19</v>
      </c>
      <c r="F1017" s="158" t="s">
        <v>2961</v>
      </c>
      <c r="H1017" s="159">
        <v>1.047</v>
      </c>
      <c r="I1017" s="160"/>
      <c r="L1017" s="156"/>
      <c r="M1017" s="161"/>
      <c r="T1017" s="162"/>
      <c r="AT1017" s="157" t="s">
        <v>221</v>
      </c>
      <c r="AU1017" s="157" t="s">
        <v>83</v>
      </c>
      <c r="AV1017" s="13" t="s">
        <v>83</v>
      </c>
      <c r="AW1017" s="13" t="s">
        <v>34</v>
      </c>
      <c r="AX1017" s="13" t="s">
        <v>74</v>
      </c>
      <c r="AY1017" s="157" t="s">
        <v>210</v>
      </c>
    </row>
    <row r="1018" spans="2:51" s="14" customFormat="1" ht="11.25">
      <c r="B1018" s="163"/>
      <c r="D1018" s="150" t="s">
        <v>221</v>
      </c>
      <c r="E1018" s="164" t="s">
        <v>19</v>
      </c>
      <c r="F1018" s="165" t="s">
        <v>234</v>
      </c>
      <c r="H1018" s="166">
        <v>1.885</v>
      </c>
      <c r="I1018" s="167"/>
      <c r="L1018" s="163"/>
      <c r="M1018" s="168"/>
      <c r="T1018" s="169"/>
      <c r="AT1018" s="164" t="s">
        <v>221</v>
      </c>
      <c r="AU1018" s="164" t="s">
        <v>83</v>
      </c>
      <c r="AV1018" s="14" t="s">
        <v>91</v>
      </c>
      <c r="AW1018" s="14" t="s">
        <v>34</v>
      </c>
      <c r="AX1018" s="14" t="s">
        <v>74</v>
      </c>
      <c r="AY1018" s="164" t="s">
        <v>210</v>
      </c>
    </row>
    <row r="1019" spans="2:51" s="12" customFormat="1" ht="11.25">
      <c r="B1019" s="149"/>
      <c r="D1019" s="150" t="s">
        <v>221</v>
      </c>
      <c r="E1019" s="151" t="s">
        <v>19</v>
      </c>
      <c r="F1019" s="152" t="s">
        <v>825</v>
      </c>
      <c r="H1019" s="151" t="s">
        <v>19</v>
      </c>
      <c r="I1019" s="153"/>
      <c r="L1019" s="149"/>
      <c r="M1019" s="154"/>
      <c r="T1019" s="155"/>
      <c r="AT1019" s="151" t="s">
        <v>221</v>
      </c>
      <c r="AU1019" s="151" t="s">
        <v>83</v>
      </c>
      <c r="AV1019" s="12" t="s">
        <v>81</v>
      </c>
      <c r="AW1019" s="12" t="s">
        <v>34</v>
      </c>
      <c r="AX1019" s="12" t="s">
        <v>74</v>
      </c>
      <c r="AY1019" s="151" t="s">
        <v>210</v>
      </c>
    </row>
    <row r="1020" spans="2:51" s="13" customFormat="1" ht="33.75">
      <c r="B1020" s="156"/>
      <c r="D1020" s="150" t="s">
        <v>221</v>
      </c>
      <c r="E1020" s="157" t="s">
        <v>19</v>
      </c>
      <c r="F1020" s="158" t="s">
        <v>2962</v>
      </c>
      <c r="H1020" s="159">
        <v>99.625</v>
      </c>
      <c r="I1020" s="160"/>
      <c r="L1020" s="156"/>
      <c r="M1020" s="161"/>
      <c r="T1020" s="162"/>
      <c r="AT1020" s="157" t="s">
        <v>221</v>
      </c>
      <c r="AU1020" s="157" t="s">
        <v>83</v>
      </c>
      <c r="AV1020" s="13" t="s">
        <v>83</v>
      </c>
      <c r="AW1020" s="13" t="s">
        <v>34</v>
      </c>
      <c r="AX1020" s="13" t="s">
        <v>74</v>
      </c>
      <c r="AY1020" s="157" t="s">
        <v>210</v>
      </c>
    </row>
    <row r="1021" spans="2:51" s="15" customFormat="1" ht="11.25">
      <c r="B1021" s="170"/>
      <c r="D1021" s="150" t="s">
        <v>221</v>
      </c>
      <c r="E1021" s="171" t="s">
        <v>19</v>
      </c>
      <c r="F1021" s="172" t="s">
        <v>236</v>
      </c>
      <c r="H1021" s="173">
        <v>101.51</v>
      </c>
      <c r="I1021" s="174"/>
      <c r="L1021" s="170"/>
      <c r="M1021" s="175"/>
      <c r="T1021" s="176"/>
      <c r="AT1021" s="171" t="s">
        <v>221</v>
      </c>
      <c r="AU1021" s="171" t="s">
        <v>83</v>
      </c>
      <c r="AV1021" s="15" t="s">
        <v>217</v>
      </c>
      <c r="AW1021" s="15" t="s">
        <v>34</v>
      </c>
      <c r="AX1021" s="15" t="s">
        <v>81</v>
      </c>
      <c r="AY1021" s="171" t="s">
        <v>210</v>
      </c>
    </row>
    <row r="1022" spans="2:51" s="13" customFormat="1" ht="11.25">
      <c r="B1022" s="156"/>
      <c r="D1022" s="150" t="s">
        <v>221</v>
      </c>
      <c r="F1022" s="158" t="s">
        <v>2963</v>
      </c>
      <c r="H1022" s="159">
        <v>111.661</v>
      </c>
      <c r="I1022" s="160"/>
      <c r="L1022" s="156"/>
      <c r="M1022" s="161"/>
      <c r="T1022" s="162"/>
      <c r="AT1022" s="157" t="s">
        <v>221</v>
      </c>
      <c r="AU1022" s="157" t="s">
        <v>83</v>
      </c>
      <c r="AV1022" s="13" t="s">
        <v>83</v>
      </c>
      <c r="AW1022" s="13" t="s">
        <v>4</v>
      </c>
      <c r="AX1022" s="13" t="s">
        <v>81</v>
      </c>
      <c r="AY1022" s="157" t="s">
        <v>210</v>
      </c>
    </row>
    <row r="1023" spans="2:65" s="1" customFormat="1" ht="24.2" customHeight="1">
      <c r="B1023" s="33"/>
      <c r="C1023" s="132" t="s">
        <v>1275</v>
      </c>
      <c r="D1023" s="132" t="s">
        <v>212</v>
      </c>
      <c r="E1023" s="133" t="s">
        <v>2964</v>
      </c>
      <c r="F1023" s="134" t="s">
        <v>2965</v>
      </c>
      <c r="G1023" s="135" t="s">
        <v>270</v>
      </c>
      <c r="H1023" s="136">
        <v>0.452</v>
      </c>
      <c r="I1023" s="137"/>
      <c r="J1023" s="138">
        <f>ROUND(I1023*H1023,2)</f>
        <v>0</v>
      </c>
      <c r="K1023" s="134" t="s">
        <v>216</v>
      </c>
      <c r="L1023" s="33"/>
      <c r="M1023" s="139" t="s">
        <v>19</v>
      </c>
      <c r="N1023" s="140" t="s">
        <v>45</v>
      </c>
      <c r="P1023" s="141">
        <f>O1023*H1023</f>
        <v>0</v>
      </c>
      <c r="Q1023" s="141">
        <v>0</v>
      </c>
      <c r="R1023" s="141">
        <f>Q1023*H1023</f>
        <v>0</v>
      </c>
      <c r="S1023" s="141">
        <v>0</v>
      </c>
      <c r="T1023" s="142">
        <f>S1023*H1023</f>
        <v>0</v>
      </c>
      <c r="AR1023" s="143" t="s">
        <v>368</v>
      </c>
      <c r="AT1023" s="143" t="s">
        <v>212</v>
      </c>
      <c r="AU1023" s="143" t="s">
        <v>83</v>
      </c>
      <c r="AY1023" s="18" t="s">
        <v>210</v>
      </c>
      <c r="BE1023" s="144">
        <f>IF(N1023="základní",J1023,0)</f>
        <v>0</v>
      </c>
      <c r="BF1023" s="144">
        <f>IF(N1023="snížená",J1023,0)</f>
        <v>0</v>
      </c>
      <c r="BG1023" s="144">
        <f>IF(N1023="zákl. přenesená",J1023,0)</f>
        <v>0</v>
      </c>
      <c r="BH1023" s="144">
        <f>IF(N1023="sníž. přenesená",J1023,0)</f>
        <v>0</v>
      </c>
      <c r="BI1023" s="144">
        <f>IF(N1023="nulová",J1023,0)</f>
        <v>0</v>
      </c>
      <c r="BJ1023" s="18" t="s">
        <v>81</v>
      </c>
      <c r="BK1023" s="144">
        <f>ROUND(I1023*H1023,2)</f>
        <v>0</v>
      </c>
      <c r="BL1023" s="18" t="s">
        <v>368</v>
      </c>
      <c r="BM1023" s="143" t="s">
        <v>2966</v>
      </c>
    </row>
    <row r="1024" spans="2:47" s="1" customFormat="1" ht="11.25">
      <c r="B1024" s="33"/>
      <c r="D1024" s="145" t="s">
        <v>219</v>
      </c>
      <c r="F1024" s="146" t="s">
        <v>2967</v>
      </c>
      <c r="I1024" s="147"/>
      <c r="L1024" s="33"/>
      <c r="M1024" s="148"/>
      <c r="T1024" s="54"/>
      <c r="AT1024" s="18" t="s">
        <v>219</v>
      </c>
      <c r="AU1024" s="18" t="s">
        <v>83</v>
      </c>
    </row>
    <row r="1025" spans="2:51" s="12" customFormat="1" ht="11.25">
      <c r="B1025" s="149"/>
      <c r="D1025" s="150" t="s">
        <v>221</v>
      </c>
      <c r="E1025" s="151" t="s">
        <v>19</v>
      </c>
      <c r="F1025" s="152" t="s">
        <v>2391</v>
      </c>
      <c r="H1025" s="151" t="s">
        <v>19</v>
      </c>
      <c r="I1025" s="153"/>
      <c r="L1025" s="149"/>
      <c r="M1025" s="154"/>
      <c r="T1025" s="155"/>
      <c r="AT1025" s="151" t="s">
        <v>221</v>
      </c>
      <c r="AU1025" s="151" t="s">
        <v>83</v>
      </c>
      <c r="AV1025" s="12" t="s">
        <v>81</v>
      </c>
      <c r="AW1025" s="12" t="s">
        <v>34</v>
      </c>
      <c r="AX1025" s="12" t="s">
        <v>74</v>
      </c>
      <c r="AY1025" s="151" t="s">
        <v>210</v>
      </c>
    </row>
    <row r="1026" spans="2:51" s="12" customFormat="1" ht="11.25">
      <c r="B1026" s="149"/>
      <c r="D1026" s="150" t="s">
        <v>221</v>
      </c>
      <c r="E1026" s="151" t="s">
        <v>19</v>
      </c>
      <c r="F1026" s="152" t="s">
        <v>2392</v>
      </c>
      <c r="H1026" s="151" t="s">
        <v>19</v>
      </c>
      <c r="I1026" s="153"/>
      <c r="L1026" s="149"/>
      <c r="M1026" s="154"/>
      <c r="T1026" s="155"/>
      <c r="AT1026" s="151" t="s">
        <v>221</v>
      </c>
      <c r="AU1026" s="151" t="s">
        <v>83</v>
      </c>
      <c r="AV1026" s="12" t="s">
        <v>81</v>
      </c>
      <c r="AW1026" s="12" t="s">
        <v>34</v>
      </c>
      <c r="AX1026" s="12" t="s">
        <v>74</v>
      </c>
      <c r="AY1026" s="151" t="s">
        <v>210</v>
      </c>
    </row>
    <row r="1027" spans="2:51" s="13" customFormat="1" ht="11.25">
      <c r="B1027" s="156"/>
      <c r="D1027" s="150" t="s">
        <v>221</v>
      </c>
      <c r="E1027" s="157" t="s">
        <v>19</v>
      </c>
      <c r="F1027" s="158" t="s">
        <v>2941</v>
      </c>
      <c r="H1027" s="159">
        <v>0.201</v>
      </c>
      <c r="I1027" s="160"/>
      <c r="L1027" s="156"/>
      <c r="M1027" s="161"/>
      <c r="T1027" s="162"/>
      <c r="AT1027" s="157" t="s">
        <v>221</v>
      </c>
      <c r="AU1027" s="157" t="s">
        <v>83</v>
      </c>
      <c r="AV1027" s="13" t="s">
        <v>83</v>
      </c>
      <c r="AW1027" s="13" t="s">
        <v>34</v>
      </c>
      <c r="AX1027" s="13" t="s">
        <v>74</v>
      </c>
      <c r="AY1027" s="157" t="s">
        <v>210</v>
      </c>
    </row>
    <row r="1028" spans="2:51" s="13" customFormat="1" ht="11.25">
      <c r="B1028" s="156"/>
      <c r="D1028" s="150" t="s">
        <v>221</v>
      </c>
      <c r="E1028" s="157" t="s">
        <v>19</v>
      </c>
      <c r="F1028" s="158" t="s">
        <v>2942</v>
      </c>
      <c r="H1028" s="159">
        <v>0.251</v>
      </c>
      <c r="I1028" s="160"/>
      <c r="L1028" s="156"/>
      <c r="M1028" s="161"/>
      <c r="T1028" s="162"/>
      <c r="AT1028" s="157" t="s">
        <v>221</v>
      </c>
      <c r="AU1028" s="157" t="s">
        <v>83</v>
      </c>
      <c r="AV1028" s="13" t="s">
        <v>83</v>
      </c>
      <c r="AW1028" s="13" t="s">
        <v>34</v>
      </c>
      <c r="AX1028" s="13" t="s">
        <v>74</v>
      </c>
      <c r="AY1028" s="157" t="s">
        <v>210</v>
      </c>
    </row>
    <row r="1029" spans="2:51" s="14" customFormat="1" ht="11.25">
      <c r="B1029" s="163"/>
      <c r="D1029" s="150" t="s">
        <v>221</v>
      </c>
      <c r="E1029" s="164" t="s">
        <v>19</v>
      </c>
      <c r="F1029" s="165" t="s">
        <v>234</v>
      </c>
      <c r="H1029" s="166">
        <v>0.452</v>
      </c>
      <c r="I1029" s="167"/>
      <c r="L1029" s="163"/>
      <c r="M1029" s="168"/>
      <c r="T1029" s="169"/>
      <c r="AT1029" s="164" t="s">
        <v>221</v>
      </c>
      <c r="AU1029" s="164" t="s">
        <v>83</v>
      </c>
      <c r="AV1029" s="14" t="s">
        <v>91</v>
      </c>
      <c r="AW1029" s="14" t="s">
        <v>34</v>
      </c>
      <c r="AX1029" s="14" t="s">
        <v>81</v>
      </c>
      <c r="AY1029" s="164" t="s">
        <v>210</v>
      </c>
    </row>
    <row r="1030" spans="2:65" s="1" customFormat="1" ht="24.2" customHeight="1">
      <c r="B1030" s="33"/>
      <c r="C1030" s="132" t="s">
        <v>1279</v>
      </c>
      <c r="D1030" s="132" t="s">
        <v>212</v>
      </c>
      <c r="E1030" s="133" t="s">
        <v>2968</v>
      </c>
      <c r="F1030" s="134" t="s">
        <v>2969</v>
      </c>
      <c r="G1030" s="135" t="s">
        <v>270</v>
      </c>
      <c r="H1030" s="136">
        <v>2.843</v>
      </c>
      <c r="I1030" s="137"/>
      <c r="J1030" s="138">
        <f>ROUND(I1030*H1030,2)</f>
        <v>0</v>
      </c>
      <c r="K1030" s="134" t="s">
        <v>216</v>
      </c>
      <c r="L1030" s="33"/>
      <c r="M1030" s="139" t="s">
        <v>19</v>
      </c>
      <c r="N1030" s="140" t="s">
        <v>45</v>
      </c>
      <c r="P1030" s="141">
        <f>O1030*H1030</f>
        <v>0</v>
      </c>
      <c r="Q1030" s="141">
        <v>0</v>
      </c>
      <c r="R1030" s="141">
        <f>Q1030*H1030</f>
        <v>0</v>
      </c>
      <c r="S1030" s="141">
        <v>0</v>
      </c>
      <c r="T1030" s="142">
        <f>S1030*H1030</f>
        <v>0</v>
      </c>
      <c r="AR1030" s="143" t="s">
        <v>368</v>
      </c>
      <c r="AT1030" s="143" t="s">
        <v>212</v>
      </c>
      <c r="AU1030" s="143" t="s">
        <v>83</v>
      </c>
      <c r="AY1030" s="18" t="s">
        <v>210</v>
      </c>
      <c r="BE1030" s="144">
        <f>IF(N1030="základní",J1030,0)</f>
        <v>0</v>
      </c>
      <c r="BF1030" s="144">
        <f>IF(N1030="snížená",J1030,0)</f>
        <v>0</v>
      </c>
      <c r="BG1030" s="144">
        <f>IF(N1030="zákl. přenesená",J1030,0)</f>
        <v>0</v>
      </c>
      <c r="BH1030" s="144">
        <f>IF(N1030="sníž. přenesená",J1030,0)</f>
        <v>0</v>
      </c>
      <c r="BI1030" s="144">
        <f>IF(N1030="nulová",J1030,0)</f>
        <v>0</v>
      </c>
      <c r="BJ1030" s="18" t="s">
        <v>81</v>
      </c>
      <c r="BK1030" s="144">
        <f>ROUND(I1030*H1030,2)</f>
        <v>0</v>
      </c>
      <c r="BL1030" s="18" t="s">
        <v>368</v>
      </c>
      <c r="BM1030" s="143" t="s">
        <v>2970</v>
      </c>
    </row>
    <row r="1031" spans="2:47" s="1" customFormat="1" ht="11.25">
      <c r="B1031" s="33"/>
      <c r="D1031" s="145" t="s">
        <v>219</v>
      </c>
      <c r="F1031" s="146" t="s">
        <v>2971</v>
      </c>
      <c r="I1031" s="147"/>
      <c r="L1031" s="33"/>
      <c r="M1031" s="148"/>
      <c r="T1031" s="54"/>
      <c r="AT1031" s="18" t="s">
        <v>219</v>
      </c>
      <c r="AU1031" s="18" t="s">
        <v>83</v>
      </c>
    </row>
    <row r="1032" spans="2:51" s="12" customFormat="1" ht="11.25">
      <c r="B1032" s="149"/>
      <c r="D1032" s="150" t="s">
        <v>221</v>
      </c>
      <c r="E1032" s="151" t="s">
        <v>19</v>
      </c>
      <c r="F1032" s="152" t="s">
        <v>2391</v>
      </c>
      <c r="H1032" s="151" t="s">
        <v>19</v>
      </c>
      <c r="I1032" s="153"/>
      <c r="L1032" s="149"/>
      <c r="M1032" s="154"/>
      <c r="T1032" s="155"/>
      <c r="AT1032" s="151" t="s">
        <v>221</v>
      </c>
      <c r="AU1032" s="151" t="s">
        <v>83</v>
      </c>
      <c r="AV1032" s="12" t="s">
        <v>81</v>
      </c>
      <c r="AW1032" s="12" t="s">
        <v>34</v>
      </c>
      <c r="AX1032" s="12" t="s">
        <v>74</v>
      </c>
      <c r="AY1032" s="151" t="s">
        <v>210</v>
      </c>
    </row>
    <row r="1033" spans="2:51" s="12" customFormat="1" ht="11.25">
      <c r="B1033" s="149"/>
      <c r="D1033" s="150" t="s">
        <v>221</v>
      </c>
      <c r="E1033" s="151" t="s">
        <v>19</v>
      </c>
      <c r="F1033" s="152" t="s">
        <v>2392</v>
      </c>
      <c r="H1033" s="151" t="s">
        <v>19</v>
      </c>
      <c r="I1033" s="153"/>
      <c r="L1033" s="149"/>
      <c r="M1033" s="154"/>
      <c r="T1033" s="155"/>
      <c r="AT1033" s="151" t="s">
        <v>221</v>
      </c>
      <c r="AU1033" s="151" t="s">
        <v>83</v>
      </c>
      <c r="AV1033" s="12" t="s">
        <v>81</v>
      </c>
      <c r="AW1033" s="12" t="s">
        <v>34</v>
      </c>
      <c r="AX1033" s="12" t="s">
        <v>74</v>
      </c>
      <c r="AY1033" s="151" t="s">
        <v>210</v>
      </c>
    </row>
    <row r="1034" spans="2:51" s="13" customFormat="1" ht="11.25">
      <c r="B1034" s="156"/>
      <c r="D1034" s="150" t="s">
        <v>221</v>
      </c>
      <c r="E1034" s="157" t="s">
        <v>19</v>
      </c>
      <c r="F1034" s="158" t="s">
        <v>2941</v>
      </c>
      <c r="H1034" s="159">
        <v>0.201</v>
      </c>
      <c r="I1034" s="160"/>
      <c r="L1034" s="156"/>
      <c r="M1034" s="161"/>
      <c r="T1034" s="162"/>
      <c r="AT1034" s="157" t="s">
        <v>221</v>
      </c>
      <c r="AU1034" s="157" t="s">
        <v>83</v>
      </c>
      <c r="AV1034" s="13" t="s">
        <v>83</v>
      </c>
      <c r="AW1034" s="13" t="s">
        <v>34</v>
      </c>
      <c r="AX1034" s="13" t="s">
        <v>74</v>
      </c>
      <c r="AY1034" s="157" t="s">
        <v>210</v>
      </c>
    </row>
    <row r="1035" spans="2:51" s="13" customFormat="1" ht="11.25">
      <c r="B1035" s="156"/>
      <c r="D1035" s="150" t="s">
        <v>221</v>
      </c>
      <c r="E1035" s="157" t="s">
        <v>19</v>
      </c>
      <c r="F1035" s="158" t="s">
        <v>2942</v>
      </c>
      <c r="H1035" s="159">
        <v>0.251</v>
      </c>
      <c r="I1035" s="160"/>
      <c r="L1035" s="156"/>
      <c r="M1035" s="161"/>
      <c r="T1035" s="162"/>
      <c r="AT1035" s="157" t="s">
        <v>221</v>
      </c>
      <c r="AU1035" s="157" t="s">
        <v>83</v>
      </c>
      <c r="AV1035" s="13" t="s">
        <v>83</v>
      </c>
      <c r="AW1035" s="13" t="s">
        <v>34</v>
      </c>
      <c r="AX1035" s="13" t="s">
        <v>74</v>
      </c>
      <c r="AY1035" s="157" t="s">
        <v>210</v>
      </c>
    </row>
    <row r="1036" spans="2:51" s="14" customFormat="1" ht="11.25">
      <c r="B1036" s="163"/>
      <c r="D1036" s="150" t="s">
        <v>221</v>
      </c>
      <c r="E1036" s="164" t="s">
        <v>19</v>
      </c>
      <c r="F1036" s="165" t="s">
        <v>234</v>
      </c>
      <c r="H1036" s="166">
        <v>0.452</v>
      </c>
      <c r="I1036" s="167"/>
      <c r="L1036" s="163"/>
      <c r="M1036" s="168"/>
      <c r="T1036" s="169"/>
      <c r="AT1036" s="164" t="s">
        <v>221</v>
      </c>
      <c r="AU1036" s="164" t="s">
        <v>83</v>
      </c>
      <c r="AV1036" s="14" t="s">
        <v>91</v>
      </c>
      <c r="AW1036" s="14" t="s">
        <v>34</v>
      </c>
      <c r="AX1036" s="14" t="s">
        <v>74</v>
      </c>
      <c r="AY1036" s="164" t="s">
        <v>210</v>
      </c>
    </row>
    <row r="1037" spans="2:51" s="12" customFormat="1" ht="11.25">
      <c r="B1037" s="149"/>
      <c r="D1037" s="150" t="s">
        <v>221</v>
      </c>
      <c r="E1037" s="151" t="s">
        <v>19</v>
      </c>
      <c r="F1037" s="152" t="s">
        <v>825</v>
      </c>
      <c r="H1037" s="151" t="s">
        <v>19</v>
      </c>
      <c r="I1037" s="153"/>
      <c r="L1037" s="149"/>
      <c r="M1037" s="154"/>
      <c r="T1037" s="155"/>
      <c r="AT1037" s="151" t="s">
        <v>221</v>
      </c>
      <c r="AU1037" s="151" t="s">
        <v>83</v>
      </c>
      <c r="AV1037" s="12" t="s">
        <v>81</v>
      </c>
      <c r="AW1037" s="12" t="s">
        <v>34</v>
      </c>
      <c r="AX1037" s="12" t="s">
        <v>74</v>
      </c>
      <c r="AY1037" s="151" t="s">
        <v>210</v>
      </c>
    </row>
    <row r="1038" spans="2:51" s="13" customFormat="1" ht="33.75">
      <c r="B1038" s="156"/>
      <c r="D1038" s="150" t="s">
        <v>221</v>
      </c>
      <c r="E1038" s="157" t="s">
        <v>19</v>
      </c>
      <c r="F1038" s="158" t="s">
        <v>2956</v>
      </c>
      <c r="H1038" s="159">
        <v>2.391</v>
      </c>
      <c r="I1038" s="160"/>
      <c r="L1038" s="156"/>
      <c r="M1038" s="161"/>
      <c r="T1038" s="162"/>
      <c r="AT1038" s="157" t="s">
        <v>221</v>
      </c>
      <c r="AU1038" s="157" t="s">
        <v>83</v>
      </c>
      <c r="AV1038" s="13" t="s">
        <v>83</v>
      </c>
      <c r="AW1038" s="13" t="s">
        <v>34</v>
      </c>
      <c r="AX1038" s="13" t="s">
        <v>74</v>
      </c>
      <c r="AY1038" s="157" t="s">
        <v>210</v>
      </c>
    </row>
    <row r="1039" spans="2:51" s="15" customFormat="1" ht="11.25">
      <c r="B1039" s="170"/>
      <c r="D1039" s="150" t="s">
        <v>221</v>
      </c>
      <c r="E1039" s="171" t="s">
        <v>19</v>
      </c>
      <c r="F1039" s="172" t="s">
        <v>236</v>
      </c>
      <c r="H1039" s="173">
        <v>2.843</v>
      </c>
      <c r="I1039" s="174"/>
      <c r="L1039" s="170"/>
      <c r="M1039" s="175"/>
      <c r="T1039" s="176"/>
      <c r="AT1039" s="171" t="s">
        <v>221</v>
      </c>
      <c r="AU1039" s="171" t="s">
        <v>83</v>
      </c>
      <c r="AV1039" s="15" t="s">
        <v>217</v>
      </c>
      <c r="AW1039" s="15" t="s">
        <v>34</v>
      </c>
      <c r="AX1039" s="15" t="s">
        <v>81</v>
      </c>
      <c r="AY1039" s="171" t="s">
        <v>210</v>
      </c>
    </row>
    <row r="1040" spans="2:65" s="1" customFormat="1" ht="16.5" customHeight="1">
      <c r="B1040" s="33"/>
      <c r="C1040" s="132" t="s">
        <v>1285</v>
      </c>
      <c r="D1040" s="132" t="s">
        <v>212</v>
      </c>
      <c r="E1040" s="133" t="s">
        <v>2972</v>
      </c>
      <c r="F1040" s="134" t="s">
        <v>2466</v>
      </c>
      <c r="G1040" s="135" t="s">
        <v>270</v>
      </c>
      <c r="H1040" s="136">
        <v>0.452</v>
      </c>
      <c r="I1040" s="137"/>
      <c r="J1040" s="138">
        <f>ROUND(I1040*H1040,2)</f>
        <v>0</v>
      </c>
      <c r="K1040" s="134" t="s">
        <v>296</v>
      </c>
      <c r="L1040" s="33"/>
      <c r="M1040" s="139" t="s">
        <v>19</v>
      </c>
      <c r="N1040" s="140" t="s">
        <v>45</v>
      </c>
      <c r="P1040" s="141">
        <f>O1040*H1040</f>
        <v>0</v>
      </c>
      <c r="Q1040" s="141">
        <v>0</v>
      </c>
      <c r="R1040" s="141">
        <f>Q1040*H1040</f>
        <v>0</v>
      </c>
      <c r="S1040" s="141">
        <v>0</v>
      </c>
      <c r="T1040" s="142">
        <f>S1040*H1040</f>
        <v>0</v>
      </c>
      <c r="AR1040" s="143" t="s">
        <v>217</v>
      </c>
      <c r="AT1040" s="143" t="s">
        <v>212</v>
      </c>
      <c r="AU1040" s="143" t="s">
        <v>83</v>
      </c>
      <c r="AY1040" s="18" t="s">
        <v>210</v>
      </c>
      <c r="BE1040" s="144">
        <f>IF(N1040="základní",J1040,0)</f>
        <v>0</v>
      </c>
      <c r="BF1040" s="144">
        <f>IF(N1040="snížená",J1040,0)</f>
        <v>0</v>
      </c>
      <c r="BG1040" s="144">
        <f>IF(N1040="zákl. přenesená",J1040,0)</f>
        <v>0</v>
      </c>
      <c r="BH1040" s="144">
        <f>IF(N1040="sníž. přenesená",J1040,0)</f>
        <v>0</v>
      </c>
      <c r="BI1040" s="144">
        <f>IF(N1040="nulová",J1040,0)</f>
        <v>0</v>
      </c>
      <c r="BJ1040" s="18" t="s">
        <v>81</v>
      </c>
      <c r="BK1040" s="144">
        <f>ROUND(I1040*H1040,2)</f>
        <v>0</v>
      </c>
      <c r="BL1040" s="18" t="s">
        <v>217</v>
      </c>
      <c r="BM1040" s="143" t="s">
        <v>2973</v>
      </c>
    </row>
    <row r="1041" spans="2:51" s="12" customFormat="1" ht="11.25">
      <c r="B1041" s="149"/>
      <c r="D1041" s="150" t="s">
        <v>221</v>
      </c>
      <c r="E1041" s="151" t="s">
        <v>19</v>
      </c>
      <c r="F1041" s="152" t="s">
        <v>2391</v>
      </c>
      <c r="H1041" s="151" t="s">
        <v>19</v>
      </c>
      <c r="I1041" s="153"/>
      <c r="L1041" s="149"/>
      <c r="M1041" s="154"/>
      <c r="T1041" s="155"/>
      <c r="AT1041" s="151" t="s">
        <v>221</v>
      </c>
      <c r="AU1041" s="151" t="s">
        <v>83</v>
      </c>
      <c r="AV1041" s="12" t="s">
        <v>81</v>
      </c>
      <c r="AW1041" s="12" t="s">
        <v>34</v>
      </c>
      <c r="AX1041" s="12" t="s">
        <v>74</v>
      </c>
      <c r="AY1041" s="151" t="s">
        <v>210</v>
      </c>
    </row>
    <row r="1042" spans="2:51" s="12" customFormat="1" ht="11.25">
      <c r="B1042" s="149"/>
      <c r="D1042" s="150" t="s">
        <v>221</v>
      </c>
      <c r="E1042" s="151" t="s">
        <v>19</v>
      </c>
      <c r="F1042" s="152" t="s">
        <v>2392</v>
      </c>
      <c r="H1042" s="151" t="s">
        <v>19</v>
      </c>
      <c r="I1042" s="153"/>
      <c r="L1042" s="149"/>
      <c r="M1042" s="154"/>
      <c r="T1042" s="155"/>
      <c r="AT1042" s="151" t="s">
        <v>221</v>
      </c>
      <c r="AU1042" s="151" t="s">
        <v>83</v>
      </c>
      <c r="AV1042" s="12" t="s">
        <v>81</v>
      </c>
      <c r="AW1042" s="12" t="s">
        <v>34</v>
      </c>
      <c r="AX1042" s="12" t="s">
        <v>74</v>
      </c>
      <c r="AY1042" s="151" t="s">
        <v>210</v>
      </c>
    </row>
    <row r="1043" spans="2:51" s="13" customFormat="1" ht="11.25">
      <c r="B1043" s="156"/>
      <c r="D1043" s="150" t="s">
        <v>221</v>
      </c>
      <c r="E1043" s="157" t="s">
        <v>19</v>
      </c>
      <c r="F1043" s="158" t="s">
        <v>2941</v>
      </c>
      <c r="H1043" s="159">
        <v>0.201</v>
      </c>
      <c r="I1043" s="160"/>
      <c r="L1043" s="156"/>
      <c r="M1043" s="161"/>
      <c r="T1043" s="162"/>
      <c r="AT1043" s="157" t="s">
        <v>221</v>
      </c>
      <c r="AU1043" s="157" t="s">
        <v>83</v>
      </c>
      <c r="AV1043" s="13" t="s">
        <v>83</v>
      </c>
      <c r="AW1043" s="13" t="s">
        <v>34</v>
      </c>
      <c r="AX1043" s="13" t="s">
        <v>74</v>
      </c>
      <c r="AY1043" s="157" t="s">
        <v>210</v>
      </c>
    </row>
    <row r="1044" spans="2:51" s="13" customFormat="1" ht="11.25">
      <c r="B1044" s="156"/>
      <c r="D1044" s="150" t="s">
        <v>221</v>
      </c>
      <c r="E1044" s="157" t="s">
        <v>19</v>
      </c>
      <c r="F1044" s="158" t="s">
        <v>2942</v>
      </c>
      <c r="H1044" s="159">
        <v>0.251</v>
      </c>
      <c r="I1044" s="160"/>
      <c r="L1044" s="156"/>
      <c r="M1044" s="161"/>
      <c r="T1044" s="162"/>
      <c r="AT1044" s="157" t="s">
        <v>221</v>
      </c>
      <c r="AU1044" s="157" t="s">
        <v>83</v>
      </c>
      <c r="AV1044" s="13" t="s">
        <v>83</v>
      </c>
      <c r="AW1044" s="13" t="s">
        <v>34</v>
      </c>
      <c r="AX1044" s="13" t="s">
        <v>74</v>
      </c>
      <c r="AY1044" s="157" t="s">
        <v>210</v>
      </c>
    </row>
    <row r="1045" spans="2:51" s="14" customFormat="1" ht="11.25">
      <c r="B1045" s="163"/>
      <c r="D1045" s="150" t="s">
        <v>221</v>
      </c>
      <c r="E1045" s="164" t="s">
        <v>19</v>
      </c>
      <c r="F1045" s="165" t="s">
        <v>234</v>
      </c>
      <c r="H1045" s="166">
        <v>0.452</v>
      </c>
      <c r="I1045" s="167"/>
      <c r="L1045" s="163"/>
      <c r="M1045" s="168"/>
      <c r="T1045" s="169"/>
      <c r="AT1045" s="164" t="s">
        <v>221</v>
      </c>
      <c r="AU1045" s="164" t="s">
        <v>83</v>
      </c>
      <c r="AV1045" s="14" t="s">
        <v>91</v>
      </c>
      <c r="AW1045" s="14" t="s">
        <v>34</v>
      </c>
      <c r="AX1045" s="14" t="s">
        <v>81</v>
      </c>
      <c r="AY1045" s="164" t="s">
        <v>210</v>
      </c>
    </row>
    <row r="1046" spans="2:65" s="1" customFormat="1" ht="16.5" customHeight="1">
      <c r="B1046" s="33"/>
      <c r="C1046" s="132" t="s">
        <v>1293</v>
      </c>
      <c r="D1046" s="132" t="s">
        <v>212</v>
      </c>
      <c r="E1046" s="133" t="s">
        <v>2974</v>
      </c>
      <c r="F1046" s="134" t="s">
        <v>2975</v>
      </c>
      <c r="G1046" s="135" t="s">
        <v>417</v>
      </c>
      <c r="H1046" s="136">
        <v>2.513</v>
      </c>
      <c r="I1046" s="137"/>
      <c r="J1046" s="138">
        <f>ROUND(I1046*H1046,2)</f>
        <v>0</v>
      </c>
      <c r="K1046" s="134" t="s">
        <v>216</v>
      </c>
      <c r="L1046" s="33"/>
      <c r="M1046" s="139" t="s">
        <v>19</v>
      </c>
      <c r="N1046" s="140" t="s">
        <v>45</v>
      </c>
      <c r="P1046" s="141">
        <f>O1046*H1046</f>
        <v>0</v>
      </c>
      <c r="Q1046" s="141">
        <v>0.0005</v>
      </c>
      <c r="R1046" s="141">
        <f>Q1046*H1046</f>
        <v>0.0012565</v>
      </c>
      <c r="S1046" s="141">
        <v>0</v>
      </c>
      <c r="T1046" s="142">
        <f>S1046*H1046</f>
        <v>0</v>
      </c>
      <c r="AR1046" s="143" t="s">
        <v>368</v>
      </c>
      <c r="AT1046" s="143" t="s">
        <v>212</v>
      </c>
      <c r="AU1046" s="143" t="s">
        <v>83</v>
      </c>
      <c r="AY1046" s="18" t="s">
        <v>210</v>
      </c>
      <c r="BE1046" s="144">
        <f>IF(N1046="základní",J1046,0)</f>
        <v>0</v>
      </c>
      <c r="BF1046" s="144">
        <f>IF(N1046="snížená",J1046,0)</f>
        <v>0</v>
      </c>
      <c r="BG1046" s="144">
        <f>IF(N1046="zákl. přenesená",J1046,0)</f>
        <v>0</v>
      </c>
      <c r="BH1046" s="144">
        <f>IF(N1046="sníž. přenesená",J1046,0)</f>
        <v>0</v>
      </c>
      <c r="BI1046" s="144">
        <f>IF(N1046="nulová",J1046,0)</f>
        <v>0</v>
      </c>
      <c r="BJ1046" s="18" t="s">
        <v>81</v>
      </c>
      <c r="BK1046" s="144">
        <f>ROUND(I1046*H1046,2)</f>
        <v>0</v>
      </c>
      <c r="BL1046" s="18" t="s">
        <v>368</v>
      </c>
      <c r="BM1046" s="143" t="s">
        <v>2976</v>
      </c>
    </row>
    <row r="1047" spans="2:47" s="1" customFormat="1" ht="11.25">
      <c r="B1047" s="33"/>
      <c r="D1047" s="145" t="s">
        <v>219</v>
      </c>
      <c r="F1047" s="146" t="s">
        <v>2977</v>
      </c>
      <c r="I1047" s="147"/>
      <c r="L1047" s="33"/>
      <c r="M1047" s="148"/>
      <c r="T1047" s="54"/>
      <c r="AT1047" s="18" t="s">
        <v>219</v>
      </c>
      <c r="AU1047" s="18" t="s">
        <v>83</v>
      </c>
    </row>
    <row r="1048" spans="2:51" s="12" customFormat="1" ht="11.25">
      <c r="B1048" s="149"/>
      <c r="D1048" s="150" t="s">
        <v>221</v>
      </c>
      <c r="E1048" s="151" t="s">
        <v>19</v>
      </c>
      <c r="F1048" s="152" t="s">
        <v>2391</v>
      </c>
      <c r="H1048" s="151" t="s">
        <v>19</v>
      </c>
      <c r="I1048" s="153"/>
      <c r="L1048" s="149"/>
      <c r="M1048" s="154"/>
      <c r="T1048" s="155"/>
      <c r="AT1048" s="151" t="s">
        <v>221</v>
      </c>
      <c r="AU1048" s="151" t="s">
        <v>83</v>
      </c>
      <c r="AV1048" s="12" t="s">
        <v>81</v>
      </c>
      <c r="AW1048" s="12" t="s">
        <v>34</v>
      </c>
      <c r="AX1048" s="12" t="s">
        <v>74</v>
      </c>
      <c r="AY1048" s="151" t="s">
        <v>210</v>
      </c>
    </row>
    <row r="1049" spans="2:51" s="12" customFormat="1" ht="11.25">
      <c r="B1049" s="149"/>
      <c r="D1049" s="150" t="s">
        <v>221</v>
      </c>
      <c r="E1049" s="151" t="s">
        <v>19</v>
      </c>
      <c r="F1049" s="152" t="s">
        <v>2392</v>
      </c>
      <c r="H1049" s="151" t="s">
        <v>19</v>
      </c>
      <c r="I1049" s="153"/>
      <c r="L1049" s="149"/>
      <c r="M1049" s="154"/>
      <c r="T1049" s="155"/>
      <c r="AT1049" s="151" t="s">
        <v>221</v>
      </c>
      <c r="AU1049" s="151" t="s">
        <v>83</v>
      </c>
      <c r="AV1049" s="12" t="s">
        <v>81</v>
      </c>
      <c r="AW1049" s="12" t="s">
        <v>34</v>
      </c>
      <c r="AX1049" s="12" t="s">
        <v>74</v>
      </c>
      <c r="AY1049" s="151" t="s">
        <v>210</v>
      </c>
    </row>
    <row r="1050" spans="2:51" s="13" customFormat="1" ht="11.25">
      <c r="B1050" s="156"/>
      <c r="D1050" s="150" t="s">
        <v>221</v>
      </c>
      <c r="E1050" s="157" t="s">
        <v>19</v>
      </c>
      <c r="F1050" s="158" t="s">
        <v>2915</v>
      </c>
      <c r="H1050" s="159">
        <v>2.513</v>
      </c>
      <c r="I1050" s="160"/>
      <c r="L1050" s="156"/>
      <c r="M1050" s="161"/>
      <c r="T1050" s="162"/>
      <c r="AT1050" s="157" t="s">
        <v>221</v>
      </c>
      <c r="AU1050" s="157" t="s">
        <v>83</v>
      </c>
      <c r="AV1050" s="13" t="s">
        <v>83</v>
      </c>
      <c r="AW1050" s="13" t="s">
        <v>34</v>
      </c>
      <c r="AX1050" s="13" t="s">
        <v>81</v>
      </c>
      <c r="AY1050" s="157" t="s">
        <v>210</v>
      </c>
    </row>
    <row r="1051" spans="2:65" s="1" customFormat="1" ht="24.2" customHeight="1">
      <c r="B1051" s="33"/>
      <c r="C1051" s="132" t="s">
        <v>1301</v>
      </c>
      <c r="D1051" s="132" t="s">
        <v>212</v>
      </c>
      <c r="E1051" s="133" t="s">
        <v>2978</v>
      </c>
      <c r="F1051" s="134" t="s">
        <v>2979</v>
      </c>
      <c r="G1051" s="135" t="s">
        <v>356</v>
      </c>
      <c r="H1051" s="136">
        <v>0.152</v>
      </c>
      <c r="I1051" s="137"/>
      <c r="J1051" s="138">
        <f>ROUND(I1051*H1051,2)</f>
        <v>0</v>
      </c>
      <c r="K1051" s="134" t="s">
        <v>216</v>
      </c>
      <c r="L1051" s="33"/>
      <c r="M1051" s="139" t="s">
        <v>19</v>
      </c>
      <c r="N1051" s="140" t="s">
        <v>45</v>
      </c>
      <c r="P1051" s="141">
        <f>O1051*H1051</f>
        <v>0</v>
      </c>
      <c r="Q1051" s="141">
        <v>0</v>
      </c>
      <c r="R1051" s="141">
        <f>Q1051*H1051</f>
        <v>0</v>
      </c>
      <c r="S1051" s="141">
        <v>0</v>
      </c>
      <c r="T1051" s="142">
        <f>S1051*H1051</f>
        <v>0</v>
      </c>
      <c r="AR1051" s="143" t="s">
        <v>368</v>
      </c>
      <c r="AT1051" s="143" t="s">
        <v>212</v>
      </c>
      <c r="AU1051" s="143" t="s">
        <v>83</v>
      </c>
      <c r="AY1051" s="18" t="s">
        <v>210</v>
      </c>
      <c r="BE1051" s="144">
        <f>IF(N1051="základní",J1051,0)</f>
        <v>0</v>
      </c>
      <c r="BF1051" s="144">
        <f>IF(N1051="snížená",J1051,0)</f>
        <v>0</v>
      </c>
      <c r="BG1051" s="144">
        <f>IF(N1051="zákl. přenesená",J1051,0)</f>
        <v>0</v>
      </c>
      <c r="BH1051" s="144">
        <f>IF(N1051="sníž. přenesená",J1051,0)</f>
        <v>0</v>
      </c>
      <c r="BI1051" s="144">
        <f>IF(N1051="nulová",J1051,0)</f>
        <v>0</v>
      </c>
      <c r="BJ1051" s="18" t="s">
        <v>81</v>
      </c>
      <c r="BK1051" s="144">
        <f>ROUND(I1051*H1051,2)</f>
        <v>0</v>
      </c>
      <c r="BL1051" s="18" t="s">
        <v>368</v>
      </c>
      <c r="BM1051" s="143" t="s">
        <v>2980</v>
      </c>
    </row>
    <row r="1052" spans="2:47" s="1" customFormat="1" ht="11.25">
      <c r="B1052" s="33"/>
      <c r="D1052" s="145" t="s">
        <v>219</v>
      </c>
      <c r="F1052" s="146" t="s">
        <v>2981</v>
      </c>
      <c r="I1052" s="147"/>
      <c r="L1052" s="33"/>
      <c r="M1052" s="148"/>
      <c r="T1052" s="54"/>
      <c r="AT1052" s="18" t="s">
        <v>219</v>
      </c>
      <c r="AU1052" s="18" t="s">
        <v>83</v>
      </c>
    </row>
    <row r="1053" spans="2:65" s="1" customFormat="1" ht="24.2" customHeight="1">
      <c r="B1053" s="33"/>
      <c r="C1053" s="132" t="s">
        <v>1306</v>
      </c>
      <c r="D1053" s="132" t="s">
        <v>212</v>
      </c>
      <c r="E1053" s="133" t="s">
        <v>2982</v>
      </c>
      <c r="F1053" s="134" t="s">
        <v>2983</v>
      </c>
      <c r="G1053" s="135" t="s">
        <v>356</v>
      </c>
      <c r="H1053" s="136">
        <v>0.152</v>
      </c>
      <c r="I1053" s="137"/>
      <c r="J1053" s="138">
        <f>ROUND(I1053*H1053,2)</f>
        <v>0</v>
      </c>
      <c r="K1053" s="134" t="s">
        <v>216</v>
      </c>
      <c r="L1053" s="33"/>
      <c r="M1053" s="139" t="s">
        <v>19</v>
      </c>
      <c r="N1053" s="140" t="s">
        <v>45</v>
      </c>
      <c r="P1053" s="141">
        <f>O1053*H1053</f>
        <v>0</v>
      </c>
      <c r="Q1053" s="141">
        <v>0</v>
      </c>
      <c r="R1053" s="141">
        <f>Q1053*H1053</f>
        <v>0</v>
      </c>
      <c r="S1053" s="141">
        <v>0</v>
      </c>
      <c r="T1053" s="142">
        <f>S1053*H1053</f>
        <v>0</v>
      </c>
      <c r="AR1053" s="143" t="s">
        <v>368</v>
      </c>
      <c r="AT1053" s="143" t="s">
        <v>212</v>
      </c>
      <c r="AU1053" s="143" t="s">
        <v>83</v>
      </c>
      <c r="AY1053" s="18" t="s">
        <v>210</v>
      </c>
      <c r="BE1053" s="144">
        <f>IF(N1053="základní",J1053,0)</f>
        <v>0</v>
      </c>
      <c r="BF1053" s="144">
        <f>IF(N1053="snížená",J1053,0)</f>
        <v>0</v>
      </c>
      <c r="BG1053" s="144">
        <f>IF(N1053="zákl. přenesená",J1053,0)</f>
        <v>0</v>
      </c>
      <c r="BH1053" s="144">
        <f>IF(N1053="sníž. přenesená",J1053,0)</f>
        <v>0</v>
      </c>
      <c r="BI1053" s="144">
        <f>IF(N1053="nulová",J1053,0)</f>
        <v>0</v>
      </c>
      <c r="BJ1053" s="18" t="s">
        <v>81</v>
      </c>
      <c r="BK1053" s="144">
        <f>ROUND(I1053*H1053,2)</f>
        <v>0</v>
      </c>
      <c r="BL1053" s="18" t="s">
        <v>368</v>
      </c>
      <c r="BM1053" s="143" t="s">
        <v>2984</v>
      </c>
    </row>
    <row r="1054" spans="2:47" s="1" customFormat="1" ht="11.25">
      <c r="B1054" s="33"/>
      <c r="D1054" s="145" t="s">
        <v>219</v>
      </c>
      <c r="F1054" s="146" t="s">
        <v>2985</v>
      </c>
      <c r="I1054" s="147"/>
      <c r="L1054" s="33"/>
      <c r="M1054" s="148"/>
      <c r="T1054" s="54"/>
      <c r="AT1054" s="18" t="s">
        <v>219</v>
      </c>
      <c r="AU1054" s="18" t="s">
        <v>83</v>
      </c>
    </row>
    <row r="1055" spans="2:63" s="11" customFormat="1" ht="22.9" customHeight="1">
      <c r="B1055" s="120"/>
      <c r="D1055" s="121" t="s">
        <v>73</v>
      </c>
      <c r="E1055" s="130" t="s">
        <v>2986</v>
      </c>
      <c r="F1055" s="130" t="s">
        <v>2987</v>
      </c>
      <c r="I1055" s="123"/>
      <c r="J1055" s="131">
        <f>BK1055</f>
        <v>0</v>
      </c>
      <c r="L1055" s="120"/>
      <c r="M1055" s="125"/>
      <c r="P1055" s="126">
        <f>SUM(P1056:P1177)</f>
        <v>0</v>
      </c>
      <c r="R1055" s="126">
        <f>SUM(R1056:R1177)</f>
        <v>0.47388078</v>
      </c>
      <c r="T1055" s="127">
        <f>SUM(T1056:T1177)</f>
        <v>0</v>
      </c>
      <c r="AR1055" s="121" t="s">
        <v>83</v>
      </c>
      <c r="AT1055" s="128" t="s">
        <v>73</v>
      </c>
      <c r="AU1055" s="128" t="s">
        <v>81</v>
      </c>
      <c r="AY1055" s="121" t="s">
        <v>210</v>
      </c>
      <c r="BK1055" s="129">
        <f>SUM(BK1056:BK1177)</f>
        <v>0</v>
      </c>
    </row>
    <row r="1056" spans="2:65" s="1" customFormat="1" ht="24.2" customHeight="1">
      <c r="B1056" s="33"/>
      <c r="C1056" s="132" t="s">
        <v>1315</v>
      </c>
      <c r="D1056" s="132" t="s">
        <v>212</v>
      </c>
      <c r="E1056" s="133" t="s">
        <v>2988</v>
      </c>
      <c r="F1056" s="134" t="s">
        <v>2989</v>
      </c>
      <c r="G1056" s="135" t="s">
        <v>270</v>
      </c>
      <c r="H1056" s="136">
        <v>162.841</v>
      </c>
      <c r="I1056" s="137"/>
      <c r="J1056" s="138">
        <f>ROUND(I1056*H1056,2)</f>
        <v>0</v>
      </c>
      <c r="K1056" s="134" t="s">
        <v>216</v>
      </c>
      <c r="L1056" s="33"/>
      <c r="M1056" s="139" t="s">
        <v>19</v>
      </c>
      <c r="N1056" s="140" t="s">
        <v>45</v>
      </c>
      <c r="P1056" s="141">
        <f>O1056*H1056</f>
        <v>0</v>
      </c>
      <c r="Q1056" s="141">
        <v>2E-05</v>
      </c>
      <c r="R1056" s="141">
        <f>Q1056*H1056</f>
        <v>0.0032568200000000005</v>
      </c>
      <c r="S1056" s="141">
        <v>0</v>
      </c>
      <c r="T1056" s="142">
        <f>S1056*H1056</f>
        <v>0</v>
      </c>
      <c r="AR1056" s="143" t="s">
        <v>368</v>
      </c>
      <c r="AT1056" s="143" t="s">
        <v>212</v>
      </c>
      <c r="AU1056" s="143" t="s">
        <v>83</v>
      </c>
      <c r="AY1056" s="18" t="s">
        <v>210</v>
      </c>
      <c r="BE1056" s="144">
        <f>IF(N1056="základní",J1056,0)</f>
        <v>0</v>
      </c>
      <c r="BF1056" s="144">
        <f>IF(N1056="snížená",J1056,0)</f>
        <v>0</v>
      </c>
      <c r="BG1056" s="144">
        <f>IF(N1056="zákl. přenesená",J1056,0)</f>
        <v>0</v>
      </c>
      <c r="BH1056" s="144">
        <f>IF(N1056="sníž. přenesená",J1056,0)</f>
        <v>0</v>
      </c>
      <c r="BI1056" s="144">
        <f>IF(N1056="nulová",J1056,0)</f>
        <v>0</v>
      </c>
      <c r="BJ1056" s="18" t="s">
        <v>81</v>
      </c>
      <c r="BK1056" s="144">
        <f>ROUND(I1056*H1056,2)</f>
        <v>0</v>
      </c>
      <c r="BL1056" s="18" t="s">
        <v>368</v>
      </c>
      <c r="BM1056" s="143" t="s">
        <v>2990</v>
      </c>
    </row>
    <row r="1057" spans="2:47" s="1" customFormat="1" ht="11.25">
      <c r="B1057" s="33"/>
      <c r="D1057" s="145" t="s">
        <v>219</v>
      </c>
      <c r="F1057" s="146" t="s">
        <v>2991</v>
      </c>
      <c r="I1057" s="147"/>
      <c r="L1057" s="33"/>
      <c r="M1057" s="148"/>
      <c r="T1057" s="54"/>
      <c r="AT1057" s="18" t="s">
        <v>219</v>
      </c>
      <c r="AU1057" s="18" t="s">
        <v>83</v>
      </c>
    </row>
    <row r="1058" spans="2:51" s="12" customFormat="1" ht="11.25">
      <c r="B1058" s="149"/>
      <c r="D1058" s="150" t="s">
        <v>221</v>
      </c>
      <c r="E1058" s="151" t="s">
        <v>19</v>
      </c>
      <c r="F1058" s="152" t="s">
        <v>2992</v>
      </c>
      <c r="H1058" s="151" t="s">
        <v>19</v>
      </c>
      <c r="I1058" s="153"/>
      <c r="L1058" s="149"/>
      <c r="M1058" s="154"/>
      <c r="T1058" s="155"/>
      <c r="AT1058" s="151" t="s">
        <v>221</v>
      </c>
      <c r="AU1058" s="151" t="s">
        <v>83</v>
      </c>
      <c r="AV1058" s="12" t="s">
        <v>81</v>
      </c>
      <c r="AW1058" s="12" t="s">
        <v>34</v>
      </c>
      <c r="AX1058" s="12" t="s">
        <v>74</v>
      </c>
      <c r="AY1058" s="151" t="s">
        <v>210</v>
      </c>
    </row>
    <row r="1059" spans="2:51" s="13" customFormat="1" ht="11.25">
      <c r="B1059" s="156"/>
      <c r="D1059" s="150" t="s">
        <v>221</v>
      </c>
      <c r="E1059" s="157" t="s">
        <v>19</v>
      </c>
      <c r="F1059" s="158" t="s">
        <v>2993</v>
      </c>
      <c r="H1059" s="159">
        <v>29.305</v>
      </c>
      <c r="I1059" s="160"/>
      <c r="L1059" s="156"/>
      <c r="M1059" s="161"/>
      <c r="T1059" s="162"/>
      <c r="AT1059" s="157" t="s">
        <v>221</v>
      </c>
      <c r="AU1059" s="157" t="s">
        <v>83</v>
      </c>
      <c r="AV1059" s="13" t="s">
        <v>83</v>
      </c>
      <c r="AW1059" s="13" t="s">
        <v>34</v>
      </c>
      <c r="AX1059" s="13" t="s">
        <v>74</v>
      </c>
      <c r="AY1059" s="157" t="s">
        <v>210</v>
      </c>
    </row>
    <row r="1060" spans="2:51" s="13" customFormat="1" ht="11.25">
      <c r="B1060" s="156"/>
      <c r="D1060" s="150" t="s">
        <v>221</v>
      </c>
      <c r="E1060" s="157" t="s">
        <v>19</v>
      </c>
      <c r="F1060" s="158" t="s">
        <v>2994</v>
      </c>
      <c r="H1060" s="159">
        <v>71.24</v>
      </c>
      <c r="I1060" s="160"/>
      <c r="L1060" s="156"/>
      <c r="M1060" s="161"/>
      <c r="T1060" s="162"/>
      <c r="AT1060" s="157" t="s">
        <v>221</v>
      </c>
      <c r="AU1060" s="157" t="s">
        <v>83</v>
      </c>
      <c r="AV1060" s="13" t="s">
        <v>83</v>
      </c>
      <c r="AW1060" s="13" t="s">
        <v>34</v>
      </c>
      <c r="AX1060" s="13" t="s">
        <v>74</v>
      </c>
      <c r="AY1060" s="157" t="s">
        <v>210</v>
      </c>
    </row>
    <row r="1061" spans="2:51" s="13" customFormat="1" ht="11.25">
      <c r="B1061" s="156"/>
      <c r="D1061" s="150" t="s">
        <v>221</v>
      </c>
      <c r="E1061" s="157" t="s">
        <v>19</v>
      </c>
      <c r="F1061" s="158" t="s">
        <v>2995</v>
      </c>
      <c r="H1061" s="159">
        <v>62.296</v>
      </c>
      <c r="I1061" s="160"/>
      <c r="L1061" s="156"/>
      <c r="M1061" s="161"/>
      <c r="T1061" s="162"/>
      <c r="AT1061" s="157" t="s">
        <v>221</v>
      </c>
      <c r="AU1061" s="157" t="s">
        <v>83</v>
      </c>
      <c r="AV1061" s="13" t="s">
        <v>83</v>
      </c>
      <c r="AW1061" s="13" t="s">
        <v>34</v>
      </c>
      <c r="AX1061" s="13" t="s">
        <v>74</v>
      </c>
      <c r="AY1061" s="157" t="s">
        <v>210</v>
      </c>
    </row>
    <row r="1062" spans="2:51" s="15" customFormat="1" ht="11.25">
      <c r="B1062" s="170"/>
      <c r="D1062" s="150" t="s">
        <v>221</v>
      </c>
      <c r="E1062" s="171" t="s">
        <v>19</v>
      </c>
      <c r="F1062" s="172" t="s">
        <v>236</v>
      </c>
      <c r="H1062" s="173">
        <v>162.841</v>
      </c>
      <c r="I1062" s="174"/>
      <c r="L1062" s="170"/>
      <c r="M1062" s="175"/>
      <c r="T1062" s="176"/>
      <c r="AT1062" s="171" t="s">
        <v>221</v>
      </c>
      <c r="AU1062" s="171" t="s">
        <v>83</v>
      </c>
      <c r="AV1062" s="15" t="s">
        <v>217</v>
      </c>
      <c r="AW1062" s="15" t="s">
        <v>34</v>
      </c>
      <c r="AX1062" s="15" t="s">
        <v>81</v>
      </c>
      <c r="AY1062" s="171" t="s">
        <v>210</v>
      </c>
    </row>
    <row r="1063" spans="2:65" s="1" customFormat="1" ht="24.2" customHeight="1">
      <c r="B1063" s="33"/>
      <c r="C1063" s="132" t="s">
        <v>1322</v>
      </c>
      <c r="D1063" s="132" t="s">
        <v>212</v>
      </c>
      <c r="E1063" s="133" t="s">
        <v>2996</v>
      </c>
      <c r="F1063" s="134" t="s">
        <v>2997</v>
      </c>
      <c r="G1063" s="135" t="s">
        <v>270</v>
      </c>
      <c r="H1063" s="136">
        <v>162.841</v>
      </c>
      <c r="I1063" s="137"/>
      <c r="J1063" s="138">
        <f>ROUND(I1063*H1063,2)</f>
        <v>0</v>
      </c>
      <c r="K1063" s="134" t="s">
        <v>216</v>
      </c>
      <c r="L1063" s="33"/>
      <c r="M1063" s="139" t="s">
        <v>19</v>
      </c>
      <c r="N1063" s="140" t="s">
        <v>45</v>
      </c>
      <c r="P1063" s="141">
        <f>O1063*H1063</f>
        <v>0</v>
      </c>
      <c r="Q1063" s="141">
        <v>2E-05</v>
      </c>
      <c r="R1063" s="141">
        <f>Q1063*H1063</f>
        <v>0.0032568200000000005</v>
      </c>
      <c r="S1063" s="141">
        <v>0</v>
      </c>
      <c r="T1063" s="142">
        <f>S1063*H1063</f>
        <v>0</v>
      </c>
      <c r="AR1063" s="143" t="s">
        <v>368</v>
      </c>
      <c r="AT1063" s="143" t="s">
        <v>212</v>
      </c>
      <c r="AU1063" s="143" t="s">
        <v>83</v>
      </c>
      <c r="AY1063" s="18" t="s">
        <v>210</v>
      </c>
      <c r="BE1063" s="144">
        <f>IF(N1063="základní",J1063,0)</f>
        <v>0</v>
      </c>
      <c r="BF1063" s="144">
        <f>IF(N1063="snížená",J1063,0)</f>
        <v>0</v>
      </c>
      <c r="BG1063" s="144">
        <f>IF(N1063="zákl. přenesená",J1063,0)</f>
        <v>0</v>
      </c>
      <c r="BH1063" s="144">
        <f>IF(N1063="sníž. přenesená",J1063,0)</f>
        <v>0</v>
      </c>
      <c r="BI1063" s="144">
        <f>IF(N1063="nulová",J1063,0)</f>
        <v>0</v>
      </c>
      <c r="BJ1063" s="18" t="s">
        <v>81</v>
      </c>
      <c r="BK1063" s="144">
        <f>ROUND(I1063*H1063,2)</f>
        <v>0</v>
      </c>
      <c r="BL1063" s="18" t="s">
        <v>368</v>
      </c>
      <c r="BM1063" s="143" t="s">
        <v>2998</v>
      </c>
    </row>
    <row r="1064" spans="2:47" s="1" customFormat="1" ht="11.25">
      <c r="B1064" s="33"/>
      <c r="D1064" s="145" t="s">
        <v>219</v>
      </c>
      <c r="F1064" s="146" t="s">
        <v>2999</v>
      </c>
      <c r="I1064" s="147"/>
      <c r="L1064" s="33"/>
      <c r="M1064" s="148"/>
      <c r="T1064" s="54"/>
      <c r="AT1064" s="18" t="s">
        <v>219</v>
      </c>
      <c r="AU1064" s="18" t="s">
        <v>83</v>
      </c>
    </row>
    <row r="1065" spans="2:65" s="1" customFormat="1" ht="24.2" customHeight="1">
      <c r="B1065" s="33"/>
      <c r="C1065" s="132" t="s">
        <v>1330</v>
      </c>
      <c r="D1065" s="132" t="s">
        <v>212</v>
      </c>
      <c r="E1065" s="133" t="s">
        <v>2996</v>
      </c>
      <c r="F1065" s="134" t="s">
        <v>2997</v>
      </c>
      <c r="G1065" s="135" t="s">
        <v>270</v>
      </c>
      <c r="H1065" s="136">
        <v>6.863</v>
      </c>
      <c r="I1065" s="137"/>
      <c r="J1065" s="138">
        <f>ROUND(I1065*H1065,2)</f>
        <v>0</v>
      </c>
      <c r="K1065" s="134" t="s">
        <v>216</v>
      </c>
      <c r="L1065" s="33"/>
      <c r="M1065" s="139" t="s">
        <v>19</v>
      </c>
      <c r="N1065" s="140" t="s">
        <v>45</v>
      </c>
      <c r="P1065" s="141">
        <f>O1065*H1065</f>
        <v>0</v>
      </c>
      <c r="Q1065" s="141">
        <v>2E-05</v>
      </c>
      <c r="R1065" s="141">
        <f>Q1065*H1065</f>
        <v>0.00013726000000000002</v>
      </c>
      <c r="S1065" s="141">
        <v>0</v>
      </c>
      <c r="T1065" s="142">
        <f>S1065*H1065</f>
        <v>0</v>
      </c>
      <c r="AR1065" s="143" t="s">
        <v>368</v>
      </c>
      <c r="AT1065" s="143" t="s">
        <v>212</v>
      </c>
      <c r="AU1065" s="143" t="s">
        <v>83</v>
      </c>
      <c r="AY1065" s="18" t="s">
        <v>210</v>
      </c>
      <c r="BE1065" s="144">
        <f>IF(N1065="základní",J1065,0)</f>
        <v>0</v>
      </c>
      <c r="BF1065" s="144">
        <f>IF(N1065="snížená",J1065,0)</f>
        <v>0</v>
      </c>
      <c r="BG1065" s="144">
        <f>IF(N1065="zákl. přenesená",J1065,0)</f>
        <v>0</v>
      </c>
      <c r="BH1065" s="144">
        <f>IF(N1065="sníž. přenesená",J1065,0)</f>
        <v>0</v>
      </c>
      <c r="BI1065" s="144">
        <f>IF(N1065="nulová",J1065,0)</f>
        <v>0</v>
      </c>
      <c r="BJ1065" s="18" t="s">
        <v>81</v>
      </c>
      <c r="BK1065" s="144">
        <f>ROUND(I1065*H1065,2)</f>
        <v>0</v>
      </c>
      <c r="BL1065" s="18" t="s">
        <v>368</v>
      </c>
      <c r="BM1065" s="143" t="s">
        <v>3000</v>
      </c>
    </row>
    <row r="1066" spans="2:47" s="1" customFormat="1" ht="11.25">
      <c r="B1066" s="33"/>
      <c r="D1066" s="145" t="s">
        <v>219</v>
      </c>
      <c r="F1066" s="146" t="s">
        <v>2999</v>
      </c>
      <c r="I1066" s="147"/>
      <c r="L1066" s="33"/>
      <c r="M1066" s="148"/>
      <c r="T1066" s="54"/>
      <c r="AT1066" s="18" t="s">
        <v>219</v>
      </c>
      <c r="AU1066" s="18" t="s">
        <v>83</v>
      </c>
    </row>
    <row r="1067" spans="2:51" s="12" customFormat="1" ht="11.25">
      <c r="B1067" s="149"/>
      <c r="D1067" s="150" t="s">
        <v>221</v>
      </c>
      <c r="E1067" s="151" t="s">
        <v>19</v>
      </c>
      <c r="F1067" s="152" t="s">
        <v>3001</v>
      </c>
      <c r="H1067" s="151" t="s">
        <v>19</v>
      </c>
      <c r="I1067" s="153"/>
      <c r="L1067" s="149"/>
      <c r="M1067" s="154"/>
      <c r="T1067" s="155"/>
      <c r="AT1067" s="151" t="s">
        <v>221</v>
      </c>
      <c r="AU1067" s="151" t="s">
        <v>83</v>
      </c>
      <c r="AV1067" s="12" t="s">
        <v>81</v>
      </c>
      <c r="AW1067" s="12" t="s">
        <v>34</v>
      </c>
      <c r="AX1067" s="12" t="s">
        <v>74</v>
      </c>
      <c r="AY1067" s="151" t="s">
        <v>210</v>
      </c>
    </row>
    <row r="1068" spans="2:51" s="13" customFormat="1" ht="11.25">
      <c r="B1068" s="156"/>
      <c r="D1068" s="150" t="s">
        <v>221</v>
      </c>
      <c r="E1068" s="157" t="s">
        <v>19</v>
      </c>
      <c r="F1068" s="158" t="s">
        <v>3002</v>
      </c>
      <c r="H1068" s="159">
        <v>6.863</v>
      </c>
      <c r="I1068" s="160"/>
      <c r="L1068" s="156"/>
      <c r="M1068" s="161"/>
      <c r="T1068" s="162"/>
      <c r="AT1068" s="157" t="s">
        <v>221</v>
      </c>
      <c r="AU1068" s="157" t="s">
        <v>83</v>
      </c>
      <c r="AV1068" s="13" t="s">
        <v>83</v>
      </c>
      <c r="AW1068" s="13" t="s">
        <v>34</v>
      </c>
      <c r="AX1068" s="13" t="s">
        <v>81</v>
      </c>
      <c r="AY1068" s="157" t="s">
        <v>210</v>
      </c>
    </row>
    <row r="1069" spans="2:65" s="1" customFormat="1" ht="16.5" customHeight="1">
      <c r="B1069" s="33"/>
      <c r="C1069" s="132" t="s">
        <v>1334</v>
      </c>
      <c r="D1069" s="132" t="s">
        <v>212</v>
      </c>
      <c r="E1069" s="133" t="s">
        <v>3003</v>
      </c>
      <c r="F1069" s="134" t="s">
        <v>3004</v>
      </c>
      <c r="G1069" s="135" t="s">
        <v>270</v>
      </c>
      <c r="H1069" s="136">
        <v>6.863</v>
      </c>
      <c r="I1069" s="137"/>
      <c r="J1069" s="138">
        <f>ROUND(I1069*H1069,2)</f>
        <v>0</v>
      </c>
      <c r="K1069" s="134" t="s">
        <v>216</v>
      </c>
      <c r="L1069" s="33"/>
      <c r="M1069" s="139" t="s">
        <v>19</v>
      </c>
      <c r="N1069" s="140" t="s">
        <v>45</v>
      </c>
      <c r="P1069" s="141">
        <f>O1069*H1069</f>
        <v>0</v>
      </c>
      <c r="Q1069" s="141">
        <v>0</v>
      </c>
      <c r="R1069" s="141">
        <f>Q1069*H1069</f>
        <v>0</v>
      </c>
      <c r="S1069" s="141">
        <v>0</v>
      </c>
      <c r="T1069" s="142">
        <f>S1069*H1069</f>
        <v>0</v>
      </c>
      <c r="AR1069" s="143" t="s">
        <v>368</v>
      </c>
      <c r="AT1069" s="143" t="s">
        <v>212</v>
      </c>
      <c r="AU1069" s="143" t="s">
        <v>83</v>
      </c>
      <c r="AY1069" s="18" t="s">
        <v>210</v>
      </c>
      <c r="BE1069" s="144">
        <f>IF(N1069="základní",J1069,0)</f>
        <v>0</v>
      </c>
      <c r="BF1069" s="144">
        <f>IF(N1069="snížená",J1069,0)</f>
        <v>0</v>
      </c>
      <c r="BG1069" s="144">
        <f>IF(N1069="zákl. přenesená",J1069,0)</f>
        <v>0</v>
      </c>
      <c r="BH1069" s="144">
        <f>IF(N1069="sníž. přenesená",J1069,0)</f>
        <v>0</v>
      </c>
      <c r="BI1069" s="144">
        <f>IF(N1069="nulová",J1069,0)</f>
        <v>0</v>
      </c>
      <c r="BJ1069" s="18" t="s">
        <v>81</v>
      </c>
      <c r="BK1069" s="144">
        <f>ROUND(I1069*H1069,2)</f>
        <v>0</v>
      </c>
      <c r="BL1069" s="18" t="s">
        <v>368</v>
      </c>
      <c r="BM1069" s="143" t="s">
        <v>3005</v>
      </c>
    </row>
    <row r="1070" spans="2:47" s="1" customFormat="1" ht="11.25">
      <c r="B1070" s="33"/>
      <c r="D1070" s="145" t="s">
        <v>219</v>
      </c>
      <c r="F1070" s="146" t="s">
        <v>3006</v>
      </c>
      <c r="I1070" s="147"/>
      <c r="L1070" s="33"/>
      <c r="M1070" s="148"/>
      <c r="T1070" s="54"/>
      <c r="AT1070" s="18" t="s">
        <v>219</v>
      </c>
      <c r="AU1070" s="18" t="s">
        <v>83</v>
      </c>
    </row>
    <row r="1071" spans="2:51" s="12" customFormat="1" ht="11.25">
      <c r="B1071" s="149"/>
      <c r="D1071" s="150" t="s">
        <v>221</v>
      </c>
      <c r="E1071" s="151" t="s">
        <v>19</v>
      </c>
      <c r="F1071" s="152" t="s">
        <v>3001</v>
      </c>
      <c r="H1071" s="151" t="s">
        <v>19</v>
      </c>
      <c r="I1071" s="153"/>
      <c r="L1071" s="149"/>
      <c r="M1071" s="154"/>
      <c r="T1071" s="155"/>
      <c r="AT1071" s="151" t="s">
        <v>221</v>
      </c>
      <c r="AU1071" s="151" t="s">
        <v>83</v>
      </c>
      <c r="AV1071" s="12" t="s">
        <v>81</v>
      </c>
      <c r="AW1071" s="12" t="s">
        <v>34</v>
      </c>
      <c r="AX1071" s="12" t="s">
        <v>74</v>
      </c>
      <c r="AY1071" s="151" t="s">
        <v>210</v>
      </c>
    </row>
    <row r="1072" spans="2:51" s="13" customFormat="1" ht="11.25">
      <c r="B1072" s="156"/>
      <c r="D1072" s="150" t="s">
        <v>221</v>
      </c>
      <c r="E1072" s="157" t="s">
        <v>19</v>
      </c>
      <c r="F1072" s="158" t="s">
        <v>3002</v>
      </c>
      <c r="H1072" s="159">
        <v>6.863</v>
      </c>
      <c r="I1072" s="160"/>
      <c r="L1072" s="156"/>
      <c r="M1072" s="161"/>
      <c r="T1072" s="162"/>
      <c r="AT1072" s="157" t="s">
        <v>221</v>
      </c>
      <c r="AU1072" s="157" t="s">
        <v>83</v>
      </c>
      <c r="AV1072" s="13" t="s">
        <v>83</v>
      </c>
      <c r="AW1072" s="13" t="s">
        <v>34</v>
      </c>
      <c r="AX1072" s="13" t="s">
        <v>81</v>
      </c>
      <c r="AY1072" s="157" t="s">
        <v>210</v>
      </c>
    </row>
    <row r="1073" spans="2:65" s="1" customFormat="1" ht="16.5" customHeight="1">
      <c r="B1073" s="33"/>
      <c r="C1073" s="132" t="s">
        <v>1339</v>
      </c>
      <c r="D1073" s="132" t="s">
        <v>212</v>
      </c>
      <c r="E1073" s="133" t="s">
        <v>3007</v>
      </c>
      <c r="F1073" s="134" t="s">
        <v>3008</v>
      </c>
      <c r="G1073" s="135" t="s">
        <v>270</v>
      </c>
      <c r="H1073" s="136">
        <v>9.313</v>
      </c>
      <c r="I1073" s="137"/>
      <c r="J1073" s="138">
        <f>ROUND(I1073*H1073,2)</f>
        <v>0</v>
      </c>
      <c r="K1073" s="134" t="s">
        <v>216</v>
      </c>
      <c r="L1073" s="33"/>
      <c r="M1073" s="139" t="s">
        <v>19</v>
      </c>
      <c r="N1073" s="140" t="s">
        <v>45</v>
      </c>
      <c r="P1073" s="141">
        <f>O1073*H1073</f>
        <v>0</v>
      </c>
      <c r="Q1073" s="141">
        <v>0.00017</v>
      </c>
      <c r="R1073" s="141">
        <f>Q1073*H1073</f>
        <v>0.0015832100000000003</v>
      </c>
      <c r="S1073" s="141">
        <v>0</v>
      </c>
      <c r="T1073" s="142">
        <f>S1073*H1073</f>
        <v>0</v>
      </c>
      <c r="AR1073" s="143" t="s">
        <v>368</v>
      </c>
      <c r="AT1073" s="143" t="s">
        <v>212</v>
      </c>
      <c r="AU1073" s="143" t="s">
        <v>83</v>
      </c>
      <c r="AY1073" s="18" t="s">
        <v>210</v>
      </c>
      <c r="BE1073" s="144">
        <f>IF(N1073="základní",J1073,0)</f>
        <v>0</v>
      </c>
      <c r="BF1073" s="144">
        <f>IF(N1073="snížená",J1073,0)</f>
        <v>0</v>
      </c>
      <c r="BG1073" s="144">
        <f>IF(N1073="zákl. přenesená",J1073,0)</f>
        <v>0</v>
      </c>
      <c r="BH1073" s="144">
        <f>IF(N1073="sníž. přenesená",J1073,0)</f>
        <v>0</v>
      </c>
      <c r="BI1073" s="144">
        <f>IF(N1073="nulová",J1073,0)</f>
        <v>0</v>
      </c>
      <c r="BJ1073" s="18" t="s">
        <v>81</v>
      </c>
      <c r="BK1073" s="144">
        <f>ROUND(I1073*H1073,2)</f>
        <v>0</v>
      </c>
      <c r="BL1073" s="18" t="s">
        <v>368</v>
      </c>
      <c r="BM1073" s="143" t="s">
        <v>3009</v>
      </c>
    </row>
    <row r="1074" spans="2:47" s="1" customFormat="1" ht="11.25">
      <c r="B1074" s="33"/>
      <c r="D1074" s="145" t="s">
        <v>219</v>
      </c>
      <c r="F1074" s="146" t="s">
        <v>3010</v>
      </c>
      <c r="I1074" s="147"/>
      <c r="L1074" s="33"/>
      <c r="M1074" s="148"/>
      <c r="T1074" s="54"/>
      <c r="AT1074" s="18" t="s">
        <v>219</v>
      </c>
      <c r="AU1074" s="18" t="s">
        <v>83</v>
      </c>
    </row>
    <row r="1075" spans="2:51" s="13" customFormat="1" ht="11.25">
      <c r="B1075" s="156"/>
      <c r="D1075" s="150" t="s">
        <v>221</v>
      </c>
      <c r="E1075" s="157" t="s">
        <v>19</v>
      </c>
      <c r="F1075" s="158" t="s">
        <v>1231</v>
      </c>
      <c r="H1075" s="159">
        <v>2.45</v>
      </c>
      <c r="I1075" s="160"/>
      <c r="L1075" s="156"/>
      <c r="M1075" s="161"/>
      <c r="T1075" s="162"/>
      <c r="AT1075" s="157" t="s">
        <v>221</v>
      </c>
      <c r="AU1075" s="157" t="s">
        <v>83</v>
      </c>
      <c r="AV1075" s="13" t="s">
        <v>83</v>
      </c>
      <c r="AW1075" s="13" t="s">
        <v>34</v>
      </c>
      <c r="AX1075" s="13" t="s">
        <v>74</v>
      </c>
      <c r="AY1075" s="157" t="s">
        <v>210</v>
      </c>
    </row>
    <row r="1076" spans="2:51" s="12" customFormat="1" ht="11.25">
      <c r="B1076" s="149"/>
      <c r="D1076" s="150" t="s">
        <v>221</v>
      </c>
      <c r="E1076" s="151" t="s">
        <v>19</v>
      </c>
      <c r="F1076" s="152" t="s">
        <v>3001</v>
      </c>
      <c r="H1076" s="151" t="s">
        <v>19</v>
      </c>
      <c r="I1076" s="153"/>
      <c r="L1076" s="149"/>
      <c r="M1076" s="154"/>
      <c r="T1076" s="155"/>
      <c r="AT1076" s="151" t="s">
        <v>221</v>
      </c>
      <c r="AU1076" s="151" t="s">
        <v>83</v>
      </c>
      <c r="AV1076" s="12" t="s">
        <v>81</v>
      </c>
      <c r="AW1076" s="12" t="s">
        <v>34</v>
      </c>
      <c r="AX1076" s="12" t="s">
        <v>74</v>
      </c>
      <c r="AY1076" s="151" t="s">
        <v>210</v>
      </c>
    </row>
    <row r="1077" spans="2:51" s="13" customFormat="1" ht="11.25">
      <c r="B1077" s="156"/>
      <c r="D1077" s="150" t="s">
        <v>221</v>
      </c>
      <c r="E1077" s="157" t="s">
        <v>19</v>
      </c>
      <c r="F1077" s="158" t="s">
        <v>3002</v>
      </c>
      <c r="H1077" s="159">
        <v>6.863</v>
      </c>
      <c r="I1077" s="160"/>
      <c r="L1077" s="156"/>
      <c r="M1077" s="161"/>
      <c r="T1077" s="162"/>
      <c r="AT1077" s="157" t="s">
        <v>221</v>
      </c>
      <c r="AU1077" s="157" t="s">
        <v>83</v>
      </c>
      <c r="AV1077" s="13" t="s">
        <v>83</v>
      </c>
      <c r="AW1077" s="13" t="s">
        <v>34</v>
      </c>
      <c r="AX1077" s="13" t="s">
        <v>74</v>
      </c>
      <c r="AY1077" s="157" t="s">
        <v>210</v>
      </c>
    </row>
    <row r="1078" spans="2:51" s="15" customFormat="1" ht="11.25">
      <c r="B1078" s="170"/>
      <c r="D1078" s="150" t="s">
        <v>221</v>
      </c>
      <c r="E1078" s="171" t="s">
        <v>19</v>
      </c>
      <c r="F1078" s="172" t="s">
        <v>236</v>
      </c>
      <c r="H1078" s="173">
        <v>9.313</v>
      </c>
      <c r="I1078" s="174"/>
      <c r="L1078" s="170"/>
      <c r="M1078" s="175"/>
      <c r="T1078" s="176"/>
      <c r="AT1078" s="171" t="s">
        <v>221</v>
      </c>
      <c r="AU1078" s="171" t="s">
        <v>83</v>
      </c>
      <c r="AV1078" s="15" t="s">
        <v>217</v>
      </c>
      <c r="AW1078" s="15" t="s">
        <v>34</v>
      </c>
      <c r="AX1078" s="15" t="s">
        <v>81</v>
      </c>
      <c r="AY1078" s="171" t="s">
        <v>210</v>
      </c>
    </row>
    <row r="1079" spans="2:65" s="1" customFormat="1" ht="16.5" customHeight="1">
      <c r="B1079" s="33"/>
      <c r="C1079" s="132" t="s">
        <v>1344</v>
      </c>
      <c r="D1079" s="132" t="s">
        <v>212</v>
      </c>
      <c r="E1079" s="133" t="s">
        <v>3011</v>
      </c>
      <c r="F1079" s="134" t="s">
        <v>3012</v>
      </c>
      <c r="G1079" s="135" t="s">
        <v>270</v>
      </c>
      <c r="H1079" s="136">
        <v>162.841</v>
      </c>
      <c r="I1079" s="137"/>
      <c r="J1079" s="138">
        <f>ROUND(I1079*H1079,2)</f>
        <v>0</v>
      </c>
      <c r="K1079" s="134" t="s">
        <v>216</v>
      </c>
      <c r="L1079" s="33"/>
      <c r="M1079" s="139" t="s">
        <v>19</v>
      </c>
      <c r="N1079" s="140" t="s">
        <v>45</v>
      </c>
      <c r="P1079" s="141">
        <f>O1079*H1079</f>
        <v>0</v>
      </c>
      <c r="Q1079" s="141">
        <v>0.00035</v>
      </c>
      <c r="R1079" s="141">
        <f>Q1079*H1079</f>
        <v>0.05699435</v>
      </c>
      <c r="S1079" s="141">
        <v>0</v>
      </c>
      <c r="T1079" s="142">
        <f>S1079*H1079</f>
        <v>0</v>
      </c>
      <c r="AR1079" s="143" t="s">
        <v>368</v>
      </c>
      <c r="AT1079" s="143" t="s">
        <v>212</v>
      </c>
      <c r="AU1079" s="143" t="s">
        <v>83</v>
      </c>
      <c r="AY1079" s="18" t="s">
        <v>210</v>
      </c>
      <c r="BE1079" s="144">
        <f>IF(N1079="základní",J1079,0)</f>
        <v>0</v>
      </c>
      <c r="BF1079" s="144">
        <f>IF(N1079="snížená",J1079,0)</f>
        <v>0</v>
      </c>
      <c r="BG1079" s="144">
        <f>IF(N1079="zákl. přenesená",J1079,0)</f>
        <v>0</v>
      </c>
      <c r="BH1079" s="144">
        <f>IF(N1079="sníž. přenesená",J1079,0)</f>
        <v>0</v>
      </c>
      <c r="BI1079" s="144">
        <f>IF(N1079="nulová",J1079,0)</f>
        <v>0</v>
      </c>
      <c r="BJ1079" s="18" t="s">
        <v>81</v>
      </c>
      <c r="BK1079" s="144">
        <f>ROUND(I1079*H1079,2)</f>
        <v>0</v>
      </c>
      <c r="BL1079" s="18" t="s">
        <v>368</v>
      </c>
      <c r="BM1079" s="143" t="s">
        <v>3013</v>
      </c>
    </row>
    <row r="1080" spans="2:47" s="1" customFormat="1" ht="11.25">
      <c r="B1080" s="33"/>
      <c r="D1080" s="145" t="s">
        <v>219</v>
      </c>
      <c r="F1080" s="146" t="s">
        <v>3014</v>
      </c>
      <c r="I1080" s="147"/>
      <c r="L1080" s="33"/>
      <c r="M1080" s="148"/>
      <c r="T1080" s="54"/>
      <c r="AT1080" s="18" t="s">
        <v>219</v>
      </c>
      <c r="AU1080" s="18" t="s">
        <v>83</v>
      </c>
    </row>
    <row r="1081" spans="2:65" s="1" customFormat="1" ht="16.5" customHeight="1">
      <c r="B1081" s="33"/>
      <c r="C1081" s="132" t="s">
        <v>1351</v>
      </c>
      <c r="D1081" s="132" t="s">
        <v>212</v>
      </c>
      <c r="E1081" s="133" t="s">
        <v>3015</v>
      </c>
      <c r="F1081" s="134" t="s">
        <v>3016</v>
      </c>
      <c r="G1081" s="135" t="s">
        <v>270</v>
      </c>
      <c r="H1081" s="136">
        <v>162.841</v>
      </c>
      <c r="I1081" s="137"/>
      <c r="J1081" s="138">
        <f>ROUND(I1081*H1081,2)</f>
        <v>0</v>
      </c>
      <c r="K1081" s="134" t="s">
        <v>216</v>
      </c>
      <c r="L1081" s="33"/>
      <c r="M1081" s="139" t="s">
        <v>19</v>
      </c>
      <c r="N1081" s="140" t="s">
        <v>45</v>
      </c>
      <c r="P1081" s="141">
        <f>O1081*H1081</f>
        <v>0</v>
      </c>
      <c r="Q1081" s="141">
        <v>0.00013</v>
      </c>
      <c r="R1081" s="141">
        <f>Q1081*H1081</f>
        <v>0.02116933</v>
      </c>
      <c r="S1081" s="141">
        <v>0</v>
      </c>
      <c r="T1081" s="142">
        <f>S1081*H1081</f>
        <v>0</v>
      </c>
      <c r="AR1081" s="143" t="s">
        <v>368</v>
      </c>
      <c r="AT1081" s="143" t="s">
        <v>212</v>
      </c>
      <c r="AU1081" s="143" t="s">
        <v>83</v>
      </c>
      <c r="AY1081" s="18" t="s">
        <v>210</v>
      </c>
      <c r="BE1081" s="144">
        <f>IF(N1081="základní",J1081,0)</f>
        <v>0</v>
      </c>
      <c r="BF1081" s="144">
        <f>IF(N1081="snížená",J1081,0)</f>
        <v>0</v>
      </c>
      <c r="BG1081" s="144">
        <f>IF(N1081="zákl. přenesená",J1081,0)</f>
        <v>0</v>
      </c>
      <c r="BH1081" s="144">
        <f>IF(N1081="sníž. přenesená",J1081,0)</f>
        <v>0</v>
      </c>
      <c r="BI1081" s="144">
        <f>IF(N1081="nulová",J1081,0)</f>
        <v>0</v>
      </c>
      <c r="BJ1081" s="18" t="s">
        <v>81</v>
      </c>
      <c r="BK1081" s="144">
        <f>ROUND(I1081*H1081,2)</f>
        <v>0</v>
      </c>
      <c r="BL1081" s="18" t="s">
        <v>368</v>
      </c>
      <c r="BM1081" s="143" t="s">
        <v>3017</v>
      </c>
    </row>
    <row r="1082" spans="2:47" s="1" customFormat="1" ht="11.25">
      <c r="B1082" s="33"/>
      <c r="D1082" s="145" t="s">
        <v>219</v>
      </c>
      <c r="F1082" s="146" t="s">
        <v>3018</v>
      </c>
      <c r="I1082" s="147"/>
      <c r="L1082" s="33"/>
      <c r="M1082" s="148"/>
      <c r="T1082" s="54"/>
      <c r="AT1082" s="18" t="s">
        <v>219</v>
      </c>
      <c r="AU1082" s="18" t="s">
        <v>83</v>
      </c>
    </row>
    <row r="1083" spans="2:65" s="1" customFormat="1" ht="16.5" customHeight="1">
      <c r="B1083" s="33"/>
      <c r="C1083" s="132" t="s">
        <v>1357</v>
      </c>
      <c r="D1083" s="132" t="s">
        <v>212</v>
      </c>
      <c r="E1083" s="133" t="s">
        <v>3019</v>
      </c>
      <c r="F1083" s="134" t="s">
        <v>3020</v>
      </c>
      <c r="G1083" s="135" t="s">
        <v>270</v>
      </c>
      <c r="H1083" s="136">
        <v>162.841</v>
      </c>
      <c r="I1083" s="137"/>
      <c r="J1083" s="138">
        <f>ROUND(I1083*H1083,2)</f>
        <v>0</v>
      </c>
      <c r="K1083" s="134" t="s">
        <v>216</v>
      </c>
      <c r="L1083" s="33"/>
      <c r="M1083" s="139" t="s">
        <v>19</v>
      </c>
      <c r="N1083" s="140" t="s">
        <v>45</v>
      </c>
      <c r="P1083" s="141">
        <f>O1083*H1083</f>
        <v>0</v>
      </c>
      <c r="Q1083" s="141">
        <v>0.00012</v>
      </c>
      <c r="R1083" s="141">
        <f>Q1083*H1083</f>
        <v>0.01954092</v>
      </c>
      <c r="S1083" s="141">
        <v>0</v>
      </c>
      <c r="T1083" s="142">
        <f>S1083*H1083</f>
        <v>0</v>
      </c>
      <c r="AR1083" s="143" t="s">
        <v>368</v>
      </c>
      <c r="AT1083" s="143" t="s">
        <v>212</v>
      </c>
      <c r="AU1083" s="143" t="s">
        <v>83</v>
      </c>
      <c r="AY1083" s="18" t="s">
        <v>210</v>
      </c>
      <c r="BE1083" s="144">
        <f>IF(N1083="základní",J1083,0)</f>
        <v>0</v>
      </c>
      <c r="BF1083" s="144">
        <f>IF(N1083="snížená",J1083,0)</f>
        <v>0</v>
      </c>
      <c r="BG1083" s="144">
        <f>IF(N1083="zákl. přenesená",J1083,0)</f>
        <v>0</v>
      </c>
      <c r="BH1083" s="144">
        <f>IF(N1083="sníž. přenesená",J1083,0)</f>
        <v>0</v>
      </c>
      <c r="BI1083" s="144">
        <f>IF(N1083="nulová",J1083,0)</f>
        <v>0</v>
      </c>
      <c r="BJ1083" s="18" t="s">
        <v>81</v>
      </c>
      <c r="BK1083" s="144">
        <f>ROUND(I1083*H1083,2)</f>
        <v>0</v>
      </c>
      <c r="BL1083" s="18" t="s">
        <v>368</v>
      </c>
      <c r="BM1083" s="143" t="s">
        <v>3021</v>
      </c>
    </row>
    <row r="1084" spans="2:47" s="1" customFormat="1" ht="11.25">
      <c r="B1084" s="33"/>
      <c r="D1084" s="145" t="s">
        <v>219</v>
      </c>
      <c r="F1084" s="146" t="s">
        <v>3022</v>
      </c>
      <c r="I1084" s="147"/>
      <c r="L1084" s="33"/>
      <c r="M1084" s="148"/>
      <c r="T1084" s="54"/>
      <c r="AT1084" s="18" t="s">
        <v>219</v>
      </c>
      <c r="AU1084" s="18" t="s">
        <v>83</v>
      </c>
    </row>
    <row r="1085" spans="2:65" s="1" customFormat="1" ht="16.5" customHeight="1">
      <c r="B1085" s="33"/>
      <c r="C1085" s="132" t="s">
        <v>1365</v>
      </c>
      <c r="D1085" s="132" t="s">
        <v>212</v>
      </c>
      <c r="E1085" s="133" t="s">
        <v>3019</v>
      </c>
      <c r="F1085" s="134" t="s">
        <v>3020</v>
      </c>
      <c r="G1085" s="135" t="s">
        <v>270</v>
      </c>
      <c r="H1085" s="136">
        <v>9.313</v>
      </c>
      <c r="I1085" s="137"/>
      <c r="J1085" s="138">
        <f>ROUND(I1085*H1085,2)</f>
        <v>0</v>
      </c>
      <c r="K1085" s="134" t="s">
        <v>216</v>
      </c>
      <c r="L1085" s="33"/>
      <c r="M1085" s="139" t="s">
        <v>19</v>
      </c>
      <c r="N1085" s="140" t="s">
        <v>45</v>
      </c>
      <c r="P1085" s="141">
        <f>O1085*H1085</f>
        <v>0</v>
      </c>
      <c r="Q1085" s="141">
        <v>0.00012</v>
      </c>
      <c r="R1085" s="141">
        <f>Q1085*H1085</f>
        <v>0.00111756</v>
      </c>
      <c r="S1085" s="141">
        <v>0</v>
      </c>
      <c r="T1085" s="142">
        <f>S1085*H1085</f>
        <v>0</v>
      </c>
      <c r="AR1085" s="143" t="s">
        <v>368</v>
      </c>
      <c r="AT1085" s="143" t="s">
        <v>212</v>
      </c>
      <c r="AU1085" s="143" t="s">
        <v>83</v>
      </c>
      <c r="AY1085" s="18" t="s">
        <v>210</v>
      </c>
      <c r="BE1085" s="144">
        <f>IF(N1085="základní",J1085,0)</f>
        <v>0</v>
      </c>
      <c r="BF1085" s="144">
        <f>IF(N1085="snížená",J1085,0)</f>
        <v>0</v>
      </c>
      <c r="BG1085" s="144">
        <f>IF(N1085="zákl. přenesená",J1085,0)</f>
        <v>0</v>
      </c>
      <c r="BH1085" s="144">
        <f>IF(N1085="sníž. přenesená",J1085,0)</f>
        <v>0</v>
      </c>
      <c r="BI1085" s="144">
        <f>IF(N1085="nulová",J1085,0)</f>
        <v>0</v>
      </c>
      <c r="BJ1085" s="18" t="s">
        <v>81</v>
      </c>
      <c r="BK1085" s="144">
        <f>ROUND(I1085*H1085,2)</f>
        <v>0</v>
      </c>
      <c r="BL1085" s="18" t="s">
        <v>368</v>
      </c>
      <c r="BM1085" s="143" t="s">
        <v>3023</v>
      </c>
    </row>
    <row r="1086" spans="2:47" s="1" customFormat="1" ht="11.25">
      <c r="B1086" s="33"/>
      <c r="D1086" s="145" t="s">
        <v>219</v>
      </c>
      <c r="F1086" s="146" t="s">
        <v>3022</v>
      </c>
      <c r="I1086" s="147"/>
      <c r="L1086" s="33"/>
      <c r="M1086" s="148"/>
      <c r="T1086" s="54"/>
      <c r="AT1086" s="18" t="s">
        <v>219</v>
      </c>
      <c r="AU1086" s="18" t="s">
        <v>83</v>
      </c>
    </row>
    <row r="1087" spans="2:51" s="13" customFormat="1" ht="11.25">
      <c r="B1087" s="156"/>
      <c r="D1087" s="150" t="s">
        <v>221</v>
      </c>
      <c r="E1087" s="157" t="s">
        <v>19</v>
      </c>
      <c r="F1087" s="158" t="s">
        <v>1231</v>
      </c>
      <c r="H1087" s="159">
        <v>2.45</v>
      </c>
      <c r="I1087" s="160"/>
      <c r="L1087" s="156"/>
      <c r="M1087" s="161"/>
      <c r="T1087" s="162"/>
      <c r="AT1087" s="157" t="s">
        <v>221</v>
      </c>
      <c r="AU1087" s="157" t="s">
        <v>83</v>
      </c>
      <c r="AV1087" s="13" t="s">
        <v>83</v>
      </c>
      <c r="AW1087" s="13" t="s">
        <v>34</v>
      </c>
      <c r="AX1087" s="13" t="s">
        <v>74</v>
      </c>
      <c r="AY1087" s="157" t="s">
        <v>210</v>
      </c>
    </row>
    <row r="1088" spans="2:51" s="12" customFormat="1" ht="11.25">
      <c r="B1088" s="149"/>
      <c r="D1088" s="150" t="s">
        <v>221</v>
      </c>
      <c r="E1088" s="151" t="s">
        <v>19</v>
      </c>
      <c r="F1088" s="152" t="s">
        <v>3001</v>
      </c>
      <c r="H1088" s="151" t="s">
        <v>19</v>
      </c>
      <c r="I1088" s="153"/>
      <c r="L1088" s="149"/>
      <c r="M1088" s="154"/>
      <c r="T1088" s="155"/>
      <c r="AT1088" s="151" t="s">
        <v>221</v>
      </c>
      <c r="AU1088" s="151" t="s">
        <v>83</v>
      </c>
      <c r="AV1088" s="12" t="s">
        <v>81</v>
      </c>
      <c r="AW1088" s="12" t="s">
        <v>34</v>
      </c>
      <c r="AX1088" s="12" t="s">
        <v>74</v>
      </c>
      <c r="AY1088" s="151" t="s">
        <v>210</v>
      </c>
    </row>
    <row r="1089" spans="2:51" s="13" customFormat="1" ht="11.25">
      <c r="B1089" s="156"/>
      <c r="D1089" s="150" t="s">
        <v>221</v>
      </c>
      <c r="E1089" s="157" t="s">
        <v>19</v>
      </c>
      <c r="F1089" s="158" t="s">
        <v>3002</v>
      </c>
      <c r="H1089" s="159">
        <v>6.863</v>
      </c>
      <c r="I1089" s="160"/>
      <c r="L1089" s="156"/>
      <c r="M1089" s="161"/>
      <c r="T1089" s="162"/>
      <c r="AT1089" s="157" t="s">
        <v>221</v>
      </c>
      <c r="AU1089" s="157" t="s">
        <v>83</v>
      </c>
      <c r="AV1089" s="13" t="s">
        <v>83</v>
      </c>
      <c r="AW1089" s="13" t="s">
        <v>34</v>
      </c>
      <c r="AX1089" s="13" t="s">
        <v>74</v>
      </c>
      <c r="AY1089" s="157" t="s">
        <v>210</v>
      </c>
    </row>
    <row r="1090" spans="2:51" s="15" customFormat="1" ht="11.25">
      <c r="B1090" s="170"/>
      <c r="D1090" s="150" t="s">
        <v>221</v>
      </c>
      <c r="E1090" s="171" t="s">
        <v>19</v>
      </c>
      <c r="F1090" s="172" t="s">
        <v>236</v>
      </c>
      <c r="H1090" s="173">
        <v>9.313</v>
      </c>
      <c r="I1090" s="174"/>
      <c r="L1090" s="170"/>
      <c r="M1090" s="175"/>
      <c r="T1090" s="176"/>
      <c r="AT1090" s="171" t="s">
        <v>221</v>
      </c>
      <c r="AU1090" s="171" t="s">
        <v>83</v>
      </c>
      <c r="AV1090" s="15" t="s">
        <v>217</v>
      </c>
      <c r="AW1090" s="15" t="s">
        <v>34</v>
      </c>
      <c r="AX1090" s="15" t="s">
        <v>81</v>
      </c>
      <c r="AY1090" s="171" t="s">
        <v>210</v>
      </c>
    </row>
    <row r="1091" spans="2:65" s="1" customFormat="1" ht="16.5" customHeight="1">
      <c r="B1091" s="33"/>
      <c r="C1091" s="132" t="s">
        <v>1371</v>
      </c>
      <c r="D1091" s="132" t="s">
        <v>212</v>
      </c>
      <c r="E1091" s="133" t="s">
        <v>3024</v>
      </c>
      <c r="F1091" s="134" t="s">
        <v>3025</v>
      </c>
      <c r="G1091" s="135" t="s">
        <v>270</v>
      </c>
      <c r="H1091" s="136">
        <v>20.22</v>
      </c>
      <c r="I1091" s="137"/>
      <c r="J1091" s="138">
        <f>ROUND(I1091*H1091,2)</f>
        <v>0</v>
      </c>
      <c r="K1091" s="134" t="s">
        <v>216</v>
      </c>
      <c r="L1091" s="33"/>
      <c r="M1091" s="139" t="s">
        <v>19</v>
      </c>
      <c r="N1091" s="140" t="s">
        <v>45</v>
      </c>
      <c r="P1091" s="141">
        <f>O1091*H1091</f>
        <v>0</v>
      </c>
      <c r="Q1091" s="141">
        <v>2E-05</v>
      </c>
      <c r="R1091" s="141">
        <f>Q1091*H1091</f>
        <v>0.0004044</v>
      </c>
      <c r="S1091" s="141">
        <v>0</v>
      </c>
      <c r="T1091" s="142">
        <f>S1091*H1091</f>
        <v>0</v>
      </c>
      <c r="AR1091" s="143" t="s">
        <v>368</v>
      </c>
      <c r="AT1091" s="143" t="s">
        <v>212</v>
      </c>
      <c r="AU1091" s="143" t="s">
        <v>83</v>
      </c>
      <c r="AY1091" s="18" t="s">
        <v>210</v>
      </c>
      <c r="BE1091" s="144">
        <f>IF(N1091="základní",J1091,0)</f>
        <v>0</v>
      </c>
      <c r="BF1091" s="144">
        <f>IF(N1091="snížená",J1091,0)</f>
        <v>0</v>
      </c>
      <c r="BG1091" s="144">
        <f>IF(N1091="zákl. přenesená",J1091,0)</f>
        <v>0</v>
      </c>
      <c r="BH1091" s="144">
        <f>IF(N1091="sníž. přenesená",J1091,0)</f>
        <v>0</v>
      </c>
      <c r="BI1091" s="144">
        <f>IF(N1091="nulová",J1091,0)</f>
        <v>0</v>
      </c>
      <c r="BJ1091" s="18" t="s">
        <v>81</v>
      </c>
      <c r="BK1091" s="144">
        <f>ROUND(I1091*H1091,2)</f>
        <v>0</v>
      </c>
      <c r="BL1091" s="18" t="s">
        <v>368</v>
      </c>
      <c r="BM1091" s="143" t="s">
        <v>3026</v>
      </c>
    </row>
    <row r="1092" spans="2:47" s="1" customFormat="1" ht="11.25">
      <c r="B1092" s="33"/>
      <c r="D1092" s="145" t="s">
        <v>219</v>
      </c>
      <c r="F1092" s="146" t="s">
        <v>3027</v>
      </c>
      <c r="I1092" s="147"/>
      <c r="L1092" s="33"/>
      <c r="M1092" s="148"/>
      <c r="T1092" s="54"/>
      <c r="AT1092" s="18" t="s">
        <v>219</v>
      </c>
      <c r="AU1092" s="18" t="s">
        <v>83</v>
      </c>
    </row>
    <row r="1093" spans="2:51" s="13" customFormat="1" ht="11.25">
      <c r="B1093" s="156"/>
      <c r="D1093" s="150" t="s">
        <v>221</v>
      </c>
      <c r="E1093" s="157" t="s">
        <v>19</v>
      </c>
      <c r="F1093" s="158" t="s">
        <v>3028</v>
      </c>
      <c r="H1093" s="159">
        <v>20.22</v>
      </c>
      <c r="I1093" s="160"/>
      <c r="L1093" s="156"/>
      <c r="M1093" s="161"/>
      <c r="T1093" s="162"/>
      <c r="AT1093" s="157" t="s">
        <v>221</v>
      </c>
      <c r="AU1093" s="157" t="s">
        <v>83</v>
      </c>
      <c r="AV1093" s="13" t="s">
        <v>83</v>
      </c>
      <c r="AW1093" s="13" t="s">
        <v>34</v>
      </c>
      <c r="AX1093" s="13" t="s">
        <v>81</v>
      </c>
      <c r="AY1093" s="157" t="s">
        <v>210</v>
      </c>
    </row>
    <row r="1094" spans="2:65" s="1" customFormat="1" ht="16.5" customHeight="1">
      <c r="B1094" s="33"/>
      <c r="C1094" s="132" t="s">
        <v>1377</v>
      </c>
      <c r="D1094" s="132" t="s">
        <v>212</v>
      </c>
      <c r="E1094" s="133" t="s">
        <v>3029</v>
      </c>
      <c r="F1094" s="134" t="s">
        <v>3030</v>
      </c>
      <c r="G1094" s="135" t="s">
        <v>270</v>
      </c>
      <c r="H1094" s="136">
        <v>62.848</v>
      </c>
      <c r="I1094" s="137"/>
      <c r="J1094" s="138">
        <f>ROUND(I1094*H1094,2)</f>
        <v>0</v>
      </c>
      <c r="K1094" s="134" t="s">
        <v>216</v>
      </c>
      <c r="L1094" s="33"/>
      <c r="M1094" s="139" t="s">
        <v>19</v>
      </c>
      <c r="N1094" s="140" t="s">
        <v>45</v>
      </c>
      <c r="P1094" s="141">
        <f>O1094*H1094</f>
        <v>0</v>
      </c>
      <c r="Q1094" s="141">
        <v>0</v>
      </c>
      <c r="R1094" s="141">
        <f>Q1094*H1094</f>
        <v>0</v>
      </c>
      <c r="S1094" s="141">
        <v>0</v>
      </c>
      <c r="T1094" s="142">
        <f>S1094*H1094</f>
        <v>0</v>
      </c>
      <c r="AR1094" s="143" t="s">
        <v>368</v>
      </c>
      <c r="AT1094" s="143" t="s">
        <v>212</v>
      </c>
      <c r="AU1094" s="143" t="s">
        <v>83</v>
      </c>
      <c r="AY1094" s="18" t="s">
        <v>210</v>
      </c>
      <c r="BE1094" s="144">
        <f>IF(N1094="základní",J1094,0)</f>
        <v>0</v>
      </c>
      <c r="BF1094" s="144">
        <f>IF(N1094="snížená",J1094,0)</f>
        <v>0</v>
      </c>
      <c r="BG1094" s="144">
        <f>IF(N1094="zákl. přenesená",J1094,0)</f>
        <v>0</v>
      </c>
      <c r="BH1094" s="144">
        <f>IF(N1094="sníž. přenesená",J1094,0)</f>
        <v>0</v>
      </c>
      <c r="BI1094" s="144">
        <f>IF(N1094="nulová",J1094,0)</f>
        <v>0</v>
      </c>
      <c r="BJ1094" s="18" t="s">
        <v>81</v>
      </c>
      <c r="BK1094" s="144">
        <f>ROUND(I1094*H1094,2)</f>
        <v>0</v>
      </c>
      <c r="BL1094" s="18" t="s">
        <v>368</v>
      </c>
      <c r="BM1094" s="143" t="s">
        <v>3031</v>
      </c>
    </row>
    <row r="1095" spans="2:47" s="1" customFormat="1" ht="11.25">
      <c r="B1095" s="33"/>
      <c r="D1095" s="145" t="s">
        <v>219</v>
      </c>
      <c r="F1095" s="146" t="s">
        <v>3032</v>
      </c>
      <c r="I1095" s="147"/>
      <c r="L1095" s="33"/>
      <c r="M1095" s="148"/>
      <c r="T1095" s="54"/>
      <c r="AT1095" s="18" t="s">
        <v>219</v>
      </c>
      <c r="AU1095" s="18" t="s">
        <v>83</v>
      </c>
    </row>
    <row r="1096" spans="2:51" s="12" customFormat="1" ht="11.25">
      <c r="B1096" s="149"/>
      <c r="D1096" s="150" t="s">
        <v>221</v>
      </c>
      <c r="E1096" s="151" t="s">
        <v>19</v>
      </c>
      <c r="F1096" s="152" t="s">
        <v>3033</v>
      </c>
      <c r="H1096" s="151" t="s">
        <v>19</v>
      </c>
      <c r="I1096" s="153"/>
      <c r="L1096" s="149"/>
      <c r="M1096" s="154"/>
      <c r="T1096" s="155"/>
      <c r="AT1096" s="151" t="s">
        <v>221</v>
      </c>
      <c r="AU1096" s="151" t="s">
        <v>83</v>
      </c>
      <c r="AV1096" s="12" t="s">
        <v>81</v>
      </c>
      <c r="AW1096" s="12" t="s">
        <v>34</v>
      </c>
      <c r="AX1096" s="12" t="s">
        <v>74</v>
      </c>
      <c r="AY1096" s="151" t="s">
        <v>210</v>
      </c>
    </row>
    <row r="1097" spans="2:51" s="13" customFormat="1" ht="11.25">
      <c r="B1097" s="156"/>
      <c r="D1097" s="150" t="s">
        <v>221</v>
      </c>
      <c r="E1097" s="157" t="s">
        <v>19</v>
      </c>
      <c r="F1097" s="158" t="s">
        <v>3034</v>
      </c>
      <c r="H1097" s="159">
        <v>6.07</v>
      </c>
      <c r="I1097" s="160"/>
      <c r="L1097" s="156"/>
      <c r="M1097" s="161"/>
      <c r="T1097" s="162"/>
      <c r="AT1097" s="157" t="s">
        <v>221</v>
      </c>
      <c r="AU1097" s="157" t="s">
        <v>83</v>
      </c>
      <c r="AV1097" s="13" t="s">
        <v>83</v>
      </c>
      <c r="AW1097" s="13" t="s">
        <v>34</v>
      </c>
      <c r="AX1097" s="13" t="s">
        <v>74</v>
      </c>
      <c r="AY1097" s="157" t="s">
        <v>210</v>
      </c>
    </row>
    <row r="1098" spans="2:51" s="13" customFormat="1" ht="11.25">
      <c r="B1098" s="156"/>
      <c r="D1098" s="150" t="s">
        <v>221</v>
      </c>
      <c r="E1098" s="157" t="s">
        <v>19</v>
      </c>
      <c r="F1098" s="158" t="s">
        <v>3035</v>
      </c>
      <c r="H1098" s="159">
        <v>9.639</v>
      </c>
      <c r="I1098" s="160"/>
      <c r="L1098" s="156"/>
      <c r="M1098" s="161"/>
      <c r="T1098" s="162"/>
      <c r="AT1098" s="157" t="s">
        <v>221</v>
      </c>
      <c r="AU1098" s="157" t="s">
        <v>83</v>
      </c>
      <c r="AV1098" s="13" t="s">
        <v>83</v>
      </c>
      <c r="AW1098" s="13" t="s">
        <v>34</v>
      </c>
      <c r="AX1098" s="13" t="s">
        <v>74</v>
      </c>
      <c r="AY1098" s="157" t="s">
        <v>210</v>
      </c>
    </row>
    <row r="1099" spans="2:51" s="13" customFormat="1" ht="11.25">
      <c r="B1099" s="156"/>
      <c r="D1099" s="150" t="s">
        <v>221</v>
      </c>
      <c r="E1099" s="157" t="s">
        <v>19</v>
      </c>
      <c r="F1099" s="158" t="s">
        <v>3036</v>
      </c>
      <c r="H1099" s="159">
        <v>36.049</v>
      </c>
      <c r="I1099" s="160"/>
      <c r="L1099" s="156"/>
      <c r="M1099" s="161"/>
      <c r="T1099" s="162"/>
      <c r="AT1099" s="157" t="s">
        <v>221</v>
      </c>
      <c r="AU1099" s="157" t="s">
        <v>83</v>
      </c>
      <c r="AV1099" s="13" t="s">
        <v>83</v>
      </c>
      <c r="AW1099" s="13" t="s">
        <v>34</v>
      </c>
      <c r="AX1099" s="13" t="s">
        <v>74</v>
      </c>
      <c r="AY1099" s="157" t="s">
        <v>210</v>
      </c>
    </row>
    <row r="1100" spans="2:51" s="13" customFormat="1" ht="11.25">
      <c r="B1100" s="156"/>
      <c r="D1100" s="150" t="s">
        <v>221</v>
      </c>
      <c r="E1100" s="157" t="s">
        <v>19</v>
      </c>
      <c r="F1100" s="158" t="s">
        <v>3037</v>
      </c>
      <c r="H1100" s="159">
        <v>11.09</v>
      </c>
      <c r="I1100" s="160"/>
      <c r="L1100" s="156"/>
      <c r="M1100" s="161"/>
      <c r="T1100" s="162"/>
      <c r="AT1100" s="157" t="s">
        <v>221</v>
      </c>
      <c r="AU1100" s="157" t="s">
        <v>83</v>
      </c>
      <c r="AV1100" s="13" t="s">
        <v>83</v>
      </c>
      <c r="AW1100" s="13" t="s">
        <v>34</v>
      </c>
      <c r="AX1100" s="13" t="s">
        <v>74</v>
      </c>
      <c r="AY1100" s="157" t="s">
        <v>210</v>
      </c>
    </row>
    <row r="1101" spans="2:51" s="15" customFormat="1" ht="11.25">
      <c r="B1101" s="170"/>
      <c r="D1101" s="150" t="s">
        <v>221</v>
      </c>
      <c r="E1101" s="171" t="s">
        <v>19</v>
      </c>
      <c r="F1101" s="172" t="s">
        <v>236</v>
      </c>
      <c r="H1101" s="173">
        <v>62.848</v>
      </c>
      <c r="I1101" s="174"/>
      <c r="L1101" s="170"/>
      <c r="M1101" s="175"/>
      <c r="T1101" s="176"/>
      <c r="AT1101" s="171" t="s">
        <v>221</v>
      </c>
      <c r="AU1101" s="171" t="s">
        <v>83</v>
      </c>
      <c r="AV1101" s="15" t="s">
        <v>217</v>
      </c>
      <c r="AW1101" s="15" t="s">
        <v>34</v>
      </c>
      <c r="AX1101" s="15" t="s">
        <v>81</v>
      </c>
      <c r="AY1101" s="171" t="s">
        <v>210</v>
      </c>
    </row>
    <row r="1102" spans="2:65" s="1" customFormat="1" ht="16.5" customHeight="1">
      <c r="B1102" s="33"/>
      <c r="C1102" s="132" t="s">
        <v>1387</v>
      </c>
      <c r="D1102" s="132" t="s">
        <v>212</v>
      </c>
      <c r="E1102" s="133" t="s">
        <v>3029</v>
      </c>
      <c r="F1102" s="134" t="s">
        <v>3030</v>
      </c>
      <c r="G1102" s="135" t="s">
        <v>270</v>
      </c>
      <c r="H1102" s="136">
        <v>20.22</v>
      </c>
      <c r="I1102" s="137"/>
      <c r="J1102" s="138">
        <f>ROUND(I1102*H1102,2)</f>
        <v>0</v>
      </c>
      <c r="K1102" s="134" t="s">
        <v>216</v>
      </c>
      <c r="L1102" s="33"/>
      <c r="M1102" s="139" t="s">
        <v>19</v>
      </c>
      <c r="N1102" s="140" t="s">
        <v>45</v>
      </c>
      <c r="P1102" s="141">
        <f>O1102*H1102</f>
        <v>0</v>
      </c>
      <c r="Q1102" s="141">
        <v>0</v>
      </c>
      <c r="R1102" s="141">
        <f>Q1102*H1102</f>
        <v>0</v>
      </c>
      <c r="S1102" s="141">
        <v>0</v>
      </c>
      <c r="T1102" s="142">
        <f>S1102*H1102</f>
        <v>0</v>
      </c>
      <c r="AR1102" s="143" t="s">
        <v>368</v>
      </c>
      <c r="AT1102" s="143" t="s">
        <v>212</v>
      </c>
      <c r="AU1102" s="143" t="s">
        <v>83</v>
      </c>
      <c r="AY1102" s="18" t="s">
        <v>210</v>
      </c>
      <c r="BE1102" s="144">
        <f>IF(N1102="základní",J1102,0)</f>
        <v>0</v>
      </c>
      <c r="BF1102" s="144">
        <f>IF(N1102="snížená",J1102,0)</f>
        <v>0</v>
      </c>
      <c r="BG1102" s="144">
        <f>IF(N1102="zákl. přenesená",J1102,0)</f>
        <v>0</v>
      </c>
      <c r="BH1102" s="144">
        <f>IF(N1102="sníž. přenesená",J1102,0)</f>
        <v>0</v>
      </c>
      <c r="BI1102" s="144">
        <f>IF(N1102="nulová",J1102,0)</f>
        <v>0</v>
      </c>
      <c r="BJ1102" s="18" t="s">
        <v>81</v>
      </c>
      <c r="BK1102" s="144">
        <f>ROUND(I1102*H1102,2)</f>
        <v>0</v>
      </c>
      <c r="BL1102" s="18" t="s">
        <v>368</v>
      </c>
      <c r="BM1102" s="143" t="s">
        <v>3038</v>
      </c>
    </row>
    <row r="1103" spans="2:47" s="1" customFormat="1" ht="11.25">
      <c r="B1103" s="33"/>
      <c r="D1103" s="145" t="s">
        <v>219</v>
      </c>
      <c r="F1103" s="146" t="s">
        <v>3032</v>
      </c>
      <c r="I1103" s="147"/>
      <c r="L1103" s="33"/>
      <c r="M1103" s="148"/>
      <c r="T1103" s="54"/>
      <c r="AT1103" s="18" t="s">
        <v>219</v>
      </c>
      <c r="AU1103" s="18" t="s">
        <v>83</v>
      </c>
    </row>
    <row r="1104" spans="2:51" s="13" customFormat="1" ht="11.25">
      <c r="B1104" s="156"/>
      <c r="D1104" s="150" t="s">
        <v>221</v>
      </c>
      <c r="E1104" s="157" t="s">
        <v>19</v>
      </c>
      <c r="F1104" s="158" t="s">
        <v>3028</v>
      </c>
      <c r="H1104" s="159">
        <v>20.22</v>
      </c>
      <c r="I1104" s="160"/>
      <c r="L1104" s="156"/>
      <c r="M1104" s="161"/>
      <c r="T1104" s="162"/>
      <c r="AT1104" s="157" t="s">
        <v>221</v>
      </c>
      <c r="AU1104" s="157" t="s">
        <v>83</v>
      </c>
      <c r="AV1104" s="13" t="s">
        <v>83</v>
      </c>
      <c r="AW1104" s="13" t="s">
        <v>34</v>
      </c>
      <c r="AX1104" s="13" t="s">
        <v>81</v>
      </c>
      <c r="AY1104" s="157" t="s">
        <v>210</v>
      </c>
    </row>
    <row r="1105" spans="2:65" s="1" customFormat="1" ht="24.2" customHeight="1">
      <c r="B1105" s="33"/>
      <c r="C1105" s="132" t="s">
        <v>1394</v>
      </c>
      <c r="D1105" s="132" t="s">
        <v>212</v>
      </c>
      <c r="E1105" s="133" t="s">
        <v>3039</v>
      </c>
      <c r="F1105" s="134" t="s">
        <v>3040</v>
      </c>
      <c r="G1105" s="135" t="s">
        <v>270</v>
      </c>
      <c r="H1105" s="136">
        <v>894.62</v>
      </c>
      <c r="I1105" s="137"/>
      <c r="J1105" s="138">
        <f>ROUND(I1105*H1105,2)</f>
        <v>0</v>
      </c>
      <c r="K1105" s="134" t="s">
        <v>216</v>
      </c>
      <c r="L1105" s="33"/>
      <c r="M1105" s="139" t="s">
        <v>19</v>
      </c>
      <c r="N1105" s="140" t="s">
        <v>45</v>
      </c>
      <c r="P1105" s="141">
        <f>O1105*H1105</f>
        <v>0</v>
      </c>
      <c r="Q1105" s="141">
        <v>0.00014</v>
      </c>
      <c r="R1105" s="141">
        <f>Q1105*H1105</f>
        <v>0.1252468</v>
      </c>
      <c r="S1105" s="141">
        <v>0</v>
      </c>
      <c r="T1105" s="142">
        <f>S1105*H1105</f>
        <v>0</v>
      </c>
      <c r="AR1105" s="143" t="s">
        <v>368</v>
      </c>
      <c r="AT1105" s="143" t="s">
        <v>212</v>
      </c>
      <c r="AU1105" s="143" t="s">
        <v>83</v>
      </c>
      <c r="AY1105" s="18" t="s">
        <v>210</v>
      </c>
      <c r="BE1105" s="144">
        <f>IF(N1105="základní",J1105,0)</f>
        <v>0</v>
      </c>
      <c r="BF1105" s="144">
        <f>IF(N1105="snížená",J1105,0)</f>
        <v>0</v>
      </c>
      <c r="BG1105" s="144">
        <f>IF(N1105="zákl. přenesená",J1105,0)</f>
        <v>0</v>
      </c>
      <c r="BH1105" s="144">
        <f>IF(N1105="sníž. přenesená",J1105,0)</f>
        <v>0</v>
      </c>
      <c r="BI1105" s="144">
        <f>IF(N1105="nulová",J1105,0)</f>
        <v>0</v>
      </c>
      <c r="BJ1105" s="18" t="s">
        <v>81</v>
      </c>
      <c r="BK1105" s="144">
        <f>ROUND(I1105*H1105,2)</f>
        <v>0</v>
      </c>
      <c r="BL1105" s="18" t="s">
        <v>368</v>
      </c>
      <c r="BM1105" s="143" t="s">
        <v>3041</v>
      </c>
    </row>
    <row r="1106" spans="2:47" s="1" customFormat="1" ht="11.25">
      <c r="B1106" s="33"/>
      <c r="D1106" s="145" t="s">
        <v>219</v>
      </c>
      <c r="F1106" s="146" t="s">
        <v>3042</v>
      </c>
      <c r="I1106" s="147"/>
      <c r="L1106" s="33"/>
      <c r="M1106" s="148"/>
      <c r="T1106" s="54"/>
      <c r="AT1106" s="18" t="s">
        <v>219</v>
      </c>
      <c r="AU1106" s="18" t="s">
        <v>83</v>
      </c>
    </row>
    <row r="1107" spans="2:51" s="13" customFormat="1" ht="11.25">
      <c r="B1107" s="156"/>
      <c r="D1107" s="150" t="s">
        <v>221</v>
      </c>
      <c r="E1107" s="157" t="s">
        <v>19</v>
      </c>
      <c r="F1107" s="158" t="s">
        <v>3043</v>
      </c>
      <c r="H1107" s="159">
        <v>462.07</v>
      </c>
      <c r="I1107" s="160"/>
      <c r="L1107" s="156"/>
      <c r="M1107" s="161"/>
      <c r="T1107" s="162"/>
      <c r="AT1107" s="157" t="s">
        <v>221</v>
      </c>
      <c r="AU1107" s="157" t="s">
        <v>83</v>
      </c>
      <c r="AV1107" s="13" t="s">
        <v>83</v>
      </c>
      <c r="AW1107" s="13" t="s">
        <v>34</v>
      </c>
      <c r="AX1107" s="13" t="s">
        <v>74</v>
      </c>
      <c r="AY1107" s="157" t="s">
        <v>210</v>
      </c>
    </row>
    <row r="1108" spans="2:51" s="13" customFormat="1" ht="11.25">
      <c r="B1108" s="156"/>
      <c r="D1108" s="150" t="s">
        <v>221</v>
      </c>
      <c r="E1108" s="157" t="s">
        <v>19</v>
      </c>
      <c r="F1108" s="158" t="s">
        <v>3044</v>
      </c>
      <c r="H1108" s="159">
        <v>167.58</v>
      </c>
      <c r="I1108" s="160"/>
      <c r="L1108" s="156"/>
      <c r="M1108" s="161"/>
      <c r="T1108" s="162"/>
      <c r="AT1108" s="157" t="s">
        <v>221</v>
      </c>
      <c r="AU1108" s="157" t="s">
        <v>83</v>
      </c>
      <c r="AV1108" s="13" t="s">
        <v>83</v>
      </c>
      <c r="AW1108" s="13" t="s">
        <v>34</v>
      </c>
      <c r="AX1108" s="13" t="s">
        <v>74</v>
      </c>
      <c r="AY1108" s="157" t="s">
        <v>210</v>
      </c>
    </row>
    <row r="1109" spans="2:51" s="13" customFormat="1" ht="11.25">
      <c r="B1109" s="156"/>
      <c r="D1109" s="150" t="s">
        <v>221</v>
      </c>
      <c r="E1109" s="157" t="s">
        <v>19</v>
      </c>
      <c r="F1109" s="158" t="s">
        <v>3045</v>
      </c>
      <c r="H1109" s="159">
        <v>145.51</v>
      </c>
      <c r="I1109" s="160"/>
      <c r="L1109" s="156"/>
      <c r="M1109" s="161"/>
      <c r="T1109" s="162"/>
      <c r="AT1109" s="157" t="s">
        <v>221</v>
      </c>
      <c r="AU1109" s="157" t="s">
        <v>83</v>
      </c>
      <c r="AV1109" s="13" t="s">
        <v>83</v>
      </c>
      <c r="AW1109" s="13" t="s">
        <v>34</v>
      </c>
      <c r="AX1109" s="13" t="s">
        <v>74</v>
      </c>
      <c r="AY1109" s="157" t="s">
        <v>210</v>
      </c>
    </row>
    <row r="1110" spans="2:51" s="13" customFormat="1" ht="11.25">
      <c r="B1110" s="156"/>
      <c r="D1110" s="150" t="s">
        <v>221</v>
      </c>
      <c r="E1110" s="157" t="s">
        <v>19</v>
      </c>
      <c r="F1110" s="158" t="s">
        <v>3046</v>
      </c>
      <c r="H1110" s="159">
        <v>83.79</v>
      </c>
      <c r="I1110" s="160"/>
      <c r="L1110" s="156"/>
      <c r="M1110" s="161"/>
      <c r="T1110" s="162"/>
      <c r="AT1110" s="157" t="s">
        <v>221</v>
      </c>
      <c r="AU1110" s="157" t="s">
        <v>83</v>
      </c>
      <c r="AV1110" s="13" t="s">
        <v>83</v>
      </c>
      <c r="AW1110" s="13" t="s">
        <v>34</v>
      </c>
      <c r="AX1110" s="13" t="s">
        <v>74</v>
      </c>
      <c r="AY1110" s="157" t="s">
        <v>210</v>
      </c>
    </row>
    <row r="1111" spans="2:51" s="13" customFormat="1" ht="11.25">
      <c r="B1111" s="156"/>
      <c r="D1111" s="150" t="s">
        <v>221</v>
      </c>
      <c r="E1111" s="157" t="s">
        <v>19</v>
      </c>
      <c r="F1111" s="158" t="s">
        <v>3047</v>
      </c>
      <c r="H1111" s="159">
        <v>30.22</v>
      </c>
      <c r="I1111" s="160"/>
      <c r="L1111" s="156"/>
      <c r="M1111" s="161"/>
      <c r="T1111" s="162"/>
      <c r="AT1111" s="157" t="s">
        <v>221</v>
      </c>
      <c r="AU1111" s="157" t="s">
        <v>83</v>
      </c>
      <c r="AV1111" s="13" t="s">
        <v>83</v>
      </c>
      <c r="AW1111" s="13" t="s">
        <v>34</v>
      </c>
      <c r="AX1111" s="13" t="s">
        <v>74</v>
      </c>
      <c r="AY1111" s="157" t="s">
        <v>210</v>
      </c>
    </row>
    <row r="1112" spans="2:51" s="13" customFormat="1" ht="11.25">
      <c r="B1112" s="156"/>
      <c r="D1112" s="150" t="s">
        <v>221</v>
      </c>
      <c r="E1112" s="157" t="s">
        <v>19</v>
      </c>
      <c r="F1112" s="158" t="s">
        <v>3048</v>
      </c>
      <c r="H1112" s="159">
        <v>5.45</v>
      </c>
      <c r="I1112" s="160"/>
      <c r="L1112" s="156"/>
      <c r="M1112" s="161"/>
      <c r="T1112" s="162"/>
      <c r="AT1112" s="157" t="s">
        <v>221</v>
      </c>
      <c r="AU1112" s="157" t="s">
        <v>83</v>
      </c>
      <c r="AV1112" s="13" t="s">
        <v>83</v>
      </c>
      <c r="AW1112" s="13" t="s">
        <v>34</v>
      </c>
      <c r="AX1112" s="13" t="s">
        <v>74</v>
      </c>
      <c r="AY1112" s="157" t="s">
        <v>210</v>
      </c>
    </row>
    <row r="1113" spans="2:51" s="15" customFormat="1" ht="11.25">
      <c r="B1113" s="170"/>
      <c r="D1113" s="150" t="s">
        <v>221</v>
      </c>
      <c r="E1113" s="171" t="s">
        <v>19</v>
      </c>
      <c r="F1113" s="172" t="s">
        <v>236</v>
      </c>
      <c r="H1113" s="173">
        <v>894.62</v>
      </c>
      <c r="I1113" s="174"/>
      <c r="L1113" s="170"/>
      <c r="M1113" s="175"/>
      <c r="T1113" s="176"/>
      <c r="AT1113" s="171" t="s">
        <v>221</v>
      </c>
      <c r="AU1113" s="171" t="s">
        <v>83</v>
      </c>
      <c r="AV1113" s="15" t="s">
        <v>217</v>
      </c>
      <c r="AW1113" s="15" t="s">
        <v>34</v>
      </c>
      <c r="AX1113" s="15" t="s">
        <v>81</v>
      </c>
      <c r="AY1113" s="171" t="s">
        <v>210</v>
      </c>
    </row>
    <row r="1114" spans="2:65" s="1" customFormat="1" ht="24.2" customHeight="1">
      <c r="B1114" s="33"/>
      <c r="C1114" s="132" t="s">
        <v>1400</v>
      </c>
      <c r="D1114" s="132" t="s">
        <v>212</v>
      </c>
      <c r="E1114" s="133" t="s">
        <v>3049</v>
      </c>
      <c r="F1114" s="134" t="s">
        <v>3050</v>
      </c>
      <c r="G1114" s="135" t="s">
        <v>270</v>
      </c>
      <c r="H1114" s="136">
        <v>62.848</v>
      </c>
      <c r="I1114" s="137"/>
      <c r="J1114" s="138">
        <f>ROUND(I1114*H1114,2)</f>
        <v>0</v>
      </c>
      <c r="K1114" s="134" t="s">
        <v>216</v>
      </c>
      <c r="L1114" s="33"/>
      <c r="M1114" s="139" t="s">
        <v>19</v>
      </c>
      <c r="N1114" s="140" t="s">
        <v>45</v>
      </c>
      <c r="P1114" s="141">
        <f>O1114*H1114</f>
        <v>0</v>
      </c>
      <c r="Q1114" s="141">
        <v>0.00022</v>
      </c>
      <c r="R1114" s="141">
        <f>Q1114*H1114</f>
        <v>0.01382656</v>
      </c>
      <c r="S1114" s="141">
        <v>0</v>
      </c>
      <c r="T1114" s="142">
        <f>S1114*H1114</f>
        <v>0</v>
      </c>
      <c r="AR1114" s="143" t="s">
        <v>368</v>
      </c>
      <c r="AT1114" s="143" t="s">
        <v>212</v>
      </c>
      <c r="AU1114" s="143" t="s">
        <v>83</v>
      </c>
      <c r="AY1114" s="18" t="s">
        <v>210</v>
      </c>
      <c r="BE1114" s="144">
        <f>IF(N1114="základní",J1114,0)</f>
        <v>0</v>
      </c>
      <c r="BF1114" s="144">
        <f>IF(N1114="snížená",J1114,0)</f>
        <v>0</v>
      </c>
      <c r="BG1114" s="144">
        <f>IF(N1114="zákl. přenesená",J1114,0)</f>
        <v>0</v>
      </c>
      <c r="BH1114" s="144">
        <f>IF(N1114="sníž. přenesená",J1114,0)</f>
        <v>0</v>
      </c>
      <c r="BI1114" s="144">
        <f>IF(N1114="nulová",J1114,0)</f>
        <v>0</v>
      </c>
      <c r="BJ1114" s="18" t="s">
        <v>81</v>
      </c>
      <c r="BK1114" s="144">
        <f>ROUND(I1114*H1114,2)</f>
        <v>0</v>
      </c>
      <c r="BL1114" s="18" t="s">
        <v>368</v>
      </c>
      <c r="BM1114" s="143" t="s">
        <v>3051</v>
      </c>
    </row>
    <row r="1115" spans="2:47" s="1" customFormat="1" ht="11.25">
      <c r="B1115" s="33"/>
      <c r="D1115" s="145" t="s">
        <v>219</v>
      </c>
      <c r="F1115" s="146" t="s">
        <v>3052</v>
      </c>
      <c r="I1115" s="147"/>
      <c r="L1115" s="33"/>
      <c r="M1115" s="148"/>
      <c r="T1115" s="54"/>
      <c r="AT1115" s="18" t="s">
        <v>219</v>
      </c>
      <c r="AU1115" s="18" t="s">
        <v>83</v>
      </c>
    </row>
    <row r="1116" spans="2:51" s="12" customFormat="1" ht="11.25">
      <c r="B1116" s="149"/>
      <c r="D1116" s="150" t="s">
        <v>221</v>
      </c>
      <c r="E1116" s="151" t="s">
        <v>19</v>
      </c>
      <c r="F1116" s="152" t="s">
        <v>3033</v>
      </c>
      <c r="H1116" s="151" t="s">
        <v>19</v>
      </c>
      <c r="I1116" s="153"/>
      <c r="L1116" s="149"/>
      <c r="M1116" s="154"/>
      <c r="T1116" s="155"/>
      <c r="AT1116" s="151" t="s">
        <v>221</v>
      </c>
      <c r="AU1116" s="151" t="s">
        <v>83</v>
      </c>
      <c r="AV1116" s="12" t="s">
        <v>81</v>
      </c>
      <c r="AW1116" s="12" t="s">
        <v>34</v>
      </c>
      <c r="AX1116" s="12" t="s">
        <v>74</v>
      </c>
      <c r="AY1116" s="151" t="s">
        <v>210</v>
      </c>
    </row>
    <row r="1117" spans="2:51" s="13" customFormat="1" ht="11.25">
      <c r="B1117" s="156"/>
      <c r="D1117" s="150" t="s">
        <v>221</v>
      </c>
      <c r="E1117" s="157" t="s">
        <v>19</v>
      </c>
      <c r="F1117" s="158" t="s">
        <v>3034</v>
      </c>
      <c r="H1117" s="159">
        <v>6.07</v>
      </c>
      <c r="I1117" s="160"/>
      <c r="L1117" s="156"/>
      <c r="M1117" s="161"/>
      <c r="T1117" s="162"/>
      <c r="AT1117" s="157" t="s">
        <v>221</v>
      </c>
      <c r="AU1117" s="157" t="s">
        <v>83</v>
      </c>
      <c r="AV1117" s="13" t="s">
        <v>83</v>
      </c>
      <c r="AW1117" s="13" t="s">
        <v>34</v>
      </c>
      <c r="AX1117" s="13" t="s">
        <v>74</v>
      </c>
      <c r="AY1117" s="157" t="s">
        <v>210</v>
      </c>
    </row>
    <row r="1118" spans="2:51" s="13" customFormat="1" ht="11.25">
      <c r="B1118" s="156"/>
      <c r="D1118" s="150" t="s">
        <v>221</v>
      </c>
      <c r="E1118" s="157" t="s">
        <v>19</v>
      </c>
      <c r="F1118" s="158" t="s">
        <v>3035</v>
      </c>
      <c r="H1118" s="159">
        <v>9.639</v>
      </c>
      <c r="I1118" s="160"/>
      <c r="L1118" s="156"/>
      <c r="M1118" s="161"/>
      <c r="T1118" s="162"/>
      <c r="AT1118" s="157" t="s">
        <v>221</v>
      </c>
      <c r="AU1118" s="157" t="s">
        <v>83</v>
      </c>
      <c r="AV1118" s="13" t="s">
        <v>83</v>
      </c>
      <c r="AW1118" s="13" t="s">
        <v>34</v>
      </c>
      <c r="AX1118" s="13" t="s">
        <v>74</v>
      </c>
      <c r="AY1118" s="157" t="s">
        <v>210</v>
      </c>
    </row>
    <row r="1119" spans="2:51" s="13" customFormat="1" ht="11.25">
      <c r="B1119" s="156"/>
      <c r="D1119" s="150" t="s">
        <v>221</v>
      </c>
      <c r="E1119" s="157" t="s">
        <v>19</v>
      </c>
      <c r="F1119" s="158" t="s">
        <v>3036</v>
      </c>
      <c r="H1119" s="159">
        <v>36.049</v>
      </c>
      <c r="I1119" s="160"/>
      <c r="L1119" s="156"/>
      <c r="M1119" s="161"/>
      <c r="T1119" s="162"/>
      <c r="AT1119" s="157" t="s">
        <v>221</v>
      </c>
      <c r="AU1119" s="157" t="s">
        <v>83</v>
      </c>
      <c r="AV1119" s="13" t="s">
        <v>83</v>
      </c>
      <c r="AW1119" s="13" t="s">
        <v>34</v>
      </c>
      <c r="AX1119" s="13" t="s">
        <v>74</v>
      </c>
      <c r="AY1119" s="157" t="s">
        <v>210</v>
      </c>
    </row>
    <row r="1120" spans="2:51" s="13" customFormat="1" ht="11.25">
      <c r="B1120" s="156"/>
      <c r="D1120" s="150" t="s">
        <v>221</v>
      </c>
      <c r="E1120" s="157" t="s">
        <v>19</v>
      </c>
      <c r="F1120" s="158" t="s">
        <v>3037</v>
      </c>
      <c r="H1120" s="159">
        <v>11.09</v>
      </c>
      <c r="I1120" s="160"/>
      <c r="L1120" s="156"/>
      <c r="M1120" s="161"/>
      <c r="T1120" s="162"/>
      <c r="AT1120" s="157" t="s">
        <v>221</v>
      </c>
      <c r="AU1120" s="157" t="s">
        <v>83</v>
      </c>
      <c r="AV1120" s="13" t="s">
        <v>83</v>
      </c>
      <c r="AW1120" s="13" t="s">
        <v>34</v>
      </c>
      <c r="AX1120" s="13" t="s">
        <v>74</v>
      </c>
      <c r="AY1120" s="157" t="s">
        <v>210</v>
      </c>
    </row>
    <row r="1121" spans="2:51" s="15" customFormat="1" ht="11.25">
      <c r="B1121" s="170"/>
      <c r="D1121" s="150" t="s">
        <v>221</v>
      </c>
      <c r="E1121" s="171" t="s">
        <v>19</v>
      </c>
      <c r="F1121" s="172" t="s">
        <v>236</v>
      </c>
      <c r="H1121" s="173">
        <v>62.848</v>
      </c>
      <c r="I1121" s="174"/>
      <c r="L1121" s="170"/>
      <c r="M1121" s="175"/>
      <c r="T1121" s="176"/>
      <c r="AT1121" s="171" t="s">
        <v>221</v>
      </c>
      <c r="AU1121" s="171" t="s">
        <v>83</v>
      </c>
      <c r="AV1121" s="15" t="s">
        <v>217</v>
      </c>
      <c r="AW1121" s="15" t="s">
        <v>34</v>
      </c>
      <c r="AX1121" s="15" t="s">
        <v>81</v>
      </c>
      <c r="AY1121" s="171" t="s">
        <v>210</v>
      </c>
    </row>
    <row r="1122" spans="2:65" s="1" customFormat="1" ht="16.5" customHeight="1">
      <c r="B1122" s="33"/>
      <c r="C1122" s="132" t="s">
        <v>1414</v>
      </c>
      <c r="D1122" s="132" t="s">
        <v>212</v>
      </c>
      <c r="E1122" s="133" t="s">
        <v>3053</v>
      </c>
      <c r="F1122" s="134" t="s">
        <v>3054</v>
      </c>
      <c r="G1122" s="135" t="s">
        <v>270</v>
      </c>
      <c r="H1122" s="136">
        <v>894.62</v>
      </c>
      <c r="I1122" s="137"/>
      <c r="J1122" s="138">
        <f>ROUND(I1122*H1122,2)</f>
        <v>0</v>
      </c>
      <c r="K1122" s="134" t="s">
        <v>216</v>
      </c>
      <c r="L1122" s="33"/>
      <c r="M1122" s="139" t="s">
        <v>19</v>
      </c>
      <c r="N1122" s="140" t="s">
        <v>45</v>
      </c>
      <c r="P1122" s="141">
        <f>O1122*H1122</f>
        <v>0</v>
      </c>
      <c r="Q1122" s="141">
        <v>0.00014</v>
      </c>
      <c r="R1122" s="141">
        <f>Q1122*H1122</f>
        <v>0.1252468</v>
      </c>
      <c r="S1122" s="141">
        <v>0</v>
      </c>
      <c r="T1122" s="142">
        <f>S1122*H1122</f>
        <v>0</v>
      </c>
      <c r="AR1122" s="143" t="s">
        <v>368</v>
      </c>
      <c r="AT1122" s="143" t="s">
        <v>212</v>
      </c>
      <c r="AU1122" s="143" t="s">
        <v>83</v>
      </c>
      <c r="AY1122" s="18" t="s">
        <v>210</v>
      </c>
      <c r="BE1122" s="144">
        <f>IF(N1122="základní",J1122,0)</f>
        <v>0</v>
      </c>
      <c r="BF1122" s="144">
        <f>IF(N1122="snížená",J1122,0)</f>
        <v>0</v>
      </c>
      <c r="BG1122" s="144">
        <f>IF(N1122="zákl. přenesená",J1122,0)</f>
        <v>0</v>
      </c>
      <c r="BH1122" s="144">
        <f>IF(N1122="sníž. přenesená",J1122,0)</f>
        <v>0</v>
      </c>
      <c r="BI1122" s="144">
        <f>IF(N1122="nulová",J1122,0)</f>
        <v>0</v>
      </c>
      <c r="BJ1122" s="18" t="s">
        <v>81</v>
      </c>
      <c r="BK1122" s="144">
        <f>ROUND(I1122*H1122,2)</f>
        <v>0</v>
      </c>
      <c r="BL1122" s="18" t="s">
        <v>368</v>
      </c>
      <c r="BM1122" s="143" t="s">
        <v>3055</v>
      </c>
    </row>
    <row r="1123" spans="2:47" s="1" customFormat="1" ht="11.25">
      <c r="B1123" s="33"/>
      <c r="D1123" s="145" t="s">
        <v>219</v>
      </c>
      <c r="F1123" s="146" t="s">
        <v>3056</v>
      </c>
      <c r="I1123" s="147"/>
      <c r="L1123" s="33"/>
      <c r="M1123" s="148"/>
      <c r="T1123" s="54"/>
      <c r="AT1123" s="18" t="s">
        <v>219</v>
      </c>
      <c r="AU1123" s="18" t="s">
        <v>83</v>
      </c>
    </row>
    <row r="1124" spans="2:51" s="13" customFormat="1" ht="11.25">
      <c r="B1124" s="156"/>
      <c r="D1124" s="150" t="s">
        <v>221</v>
      </c>
      <c r="E1124" s="157" t="s">
        <v>19</v>
      </c>
      <c r="F1124" s="158" t="s">
        <v>3043</v>
      </c>
      <c r="H1124" s="159">
        <v>462.07</v>
      </c>
      <c r="I1124" s="160"/>
      <c r="L1124" s="156"/>
      <c r="M1124" s="161"/>
      <c r="T1124" s="162"/>
      <c r="AT1124" s="157" t="s">
        <v>221</v>
      </c>
      <c r="AU1124" s="157" t="s">
        <v>83</v>
      </c>
      <c r="AV1124" s="13" t="s">
        <v>83</v>
      </c>
      <c r="AW1124" s="13" t="s">
        <v>34</v>
      </c>
      <c r="AX1124" s="13" t="s">
        <v>74</v>
      </c>
      <c r="AY1124" s="157" t="s">
        <v>210</v>
      </c>
    </row>
    <row r="1125" spans="2:51" s="13" customFormat="1" ht="11.25">
      <c r="B1125" s="156"/>
      <c r="D1125" s="150" t="s">
        <v>221</v>
      </c>
      <c r="E1125" s="157" t="s">
        <v>19</v>
      </c>
      <c r="F1125" s="158" t="s">
        <v>3044</v>
      </c>
      <c r="H1125" s="159">
        <v>167.58</v>
      </c>
      <c r="I1125" s="160"/>
      <c r="L1125" s="156"/>
      <c r="M1125" s="161"/>
      <c r="T1125" s="162"/>
      <c r="AT1125" s="157" t="s">
        <v>221</v>
      </c>
      <c r="AU1125" s="157" t="s">
        <v>83</v>
      </c>
      <c r="AV1125" s="13" t="s">
        <v>83</v>
      </c>
      <c r="AW1125" s="13" t="s">
        <v>34</v>
      </c>
      <c r="AX1125" s="13" t="s">
        <v>74</v>
      </c>
      <c r="AY1125" s="157" t="s">
        <v>210</v>
      </c>
    </row>
    <row r="1126" spans="2:51" s="13" customFormat="1" ht="11.25">
      <c r="B1126" s="156"/>
      <c r="D1126" s="150" t="s">
        <v>221</v>
      </c>
      <c r="E1126" s="157" t="s">
        <v>19</v>
      </c>
      <c r="F1126" s="158" t="s">
        <v>3045</v>
      </c>
      <c r="H1126" s="159">
        <v>145.51</v>
      </c>
      <c r="I1126" s="160"/>
      <c r="L1126" s="156"/>
      <c r="M1126" s="161"/>
      <c r="T1126" s="162"/>
      <c r="AT1126" s="157" t="s">
        <v>221</v>
      </c>
      <c r="AU1126" s="157" t="s">
        <v>83</v>
      </c>
      <c r="AV1126" s="13" t="s">
        <v>83</v>
      </c>
      <c r="AW1126" s="13" t="s">
        <v>34</v>
      </c>
      <c r="AX1126" s="13" t="s">
        <v>74</v>
      </c>
      <c r="AY1126" s="157" t="s">
        <v>210</v>
      </c>
    </row>
    <row r="1127" spans="2:51" s="13" customFormat="1" ht="11.25">
      <c r="B1127" s="156"/>
      <c r="D1127" s="150" t="s">
        <v>221</v>
      </c>
      <c r="E1127" s="157" t="s">
        <v>19</v>
      </c>
      <c r="F1127" s="158" t="s">
        <v>3046</v>
      </c>
      <c r="H1127" s="159">
        <v>83.79</v>
      </c>
      <c r="I1127" s="160"/>
      <c r="L1127" s="156"/>
      <c r="M1127" s="161"/>
      <c r="T1127" s="162"/>
      <c r="AT1127" s="157" t="s">
        <v>221</v>
      </c>
      <c r="AU1127" s="157" t="s">
        <v>83</v>
      </c>
      <c r="AV1127" s="13" t="s">
        <v>83</v>
      </c>
      <c r="AW1127" s="13" t="s">
        <v>34</v>
      </c>
      <c r="AX1127" s="13" t="s">
        <v>74</v>
      </c>
      <c r="AY1127" s="157" t="s">
        <v>210</v>
      </c>
    </row>
    <row r="1128" spans="2:51" s="13" customFormat="1" ht="11.25">
      <c r="B1128" s="156"/>
      <c r="D1128" s="150" t="s">
        <v>221</v>
      </c>
      <c r="E1128" s="157" t="s">
        <v>19</v>
      </c>
      <c r="F1128" s="158" t="s">
        <v>3047</v>
      </c>
      <c r="H1128" s="159">
        <v>30.22</v>
      </c>
      <c r="I1128" s="160"/>
      <c r="L1128" s="156"/>
      <c r="M1128" s="161"/>
      <c r="T1128" s="162"/>
      <c r="AT1128" s="157" t="s">
        <v>221</v>
      </c>
      <c r="AU1128" s="157" t="s">
        <v>83</v>
      </c>
      <c r="AV1128" s="13" t="s">
        <v>83</v>
      </c>
      <c r="AW1128" s="13" t="s">
        <v>34</v>
      </c>
      <c r="AX1128" s="13" t="s">
        <v>74</v>
      </c>
      <c r="AY1128" s="157" t="s">
        <v>210</v>
      </c>
    </row>
    <row r="1129" spans="2:51" s="13" customFormat="1" ht="11.25">
      <c r="B1129" s="156"/>
      <c r="D1129" s="150" t="s">
        <v>221</v>
      </c>
      <c r="E1129" s="157" t="s">
        <v>19</v>
      </c>
      <c r="F1129" s="158" t="s">
        <v>3048</v>
      </c>
      <c r="H1129" s="159">
        <v>5.45</v>
      </c>
      <c r="I1129" s="160"/>
      <c r="L1129" s="156"/>
      <c r="M1129" s="161"/>
      <c r="T1129" s="162"/>
      <c r="AT1129" s="157" t="s">
        <v>221</v>
      </c>
      <c r="AU1129" s="157" t="s">
        <v>83</v>
      </c>
      <c r="AV1129" s="13" t="s">
        <v>83</v>
      </c>
      <c r="AW1129" s="13" t="s">
        <v>34</v>
      </c>
      <c r="AX1129" s="13" t="s">
        <v>74</v>
      </c>
      <c r="AY1129" s="157" t="s">
        <v>210</v>
      </c>
    </row>
    <row r="1130" spans="2:51" s="15" customFormat="1" ht="11.25">
      <c r="B1130" s="170"/>
      <c r="D1130" s="150" t="s">
        <v>221</v>
      </c>
      <c r="E1130" s="171" t="s">
        <v>19</v>
      </c>
      <c r="F1130" s="172" t="s">
        <v>236</v>
      </c>
      <c r="H1130" s="173">
        <v>894.62</v>
      </c>
      <c r="I1130" s="174"/>
      <c r="L1130" s="170"/>
      <c r="M1130" s="175"/>
      <c r="T1130" s="176"/>
      <c r="AT1130" s="171" t="s">
        <v>221</v>
      </c>
      <c r="AU1130" s="171" t="s">
        <v>83</v>
      </c>
      <c r="AV1130" s="15" t="s">
        <v>217</v>
      </c>
      <c r="AW1130" s="15" t="s">
        <v>34</v>
      </c>
      <c r="AX1130" s="15" t="s">
        <v>81</v>
      </c>
      <c r="AY1130" s="171" t="s">
        <v>210</v>
      </c>
    </row>
    <row r="1131" spans="2:65" s="1" customFormat="1" ht="16.5" customHeight="1">
      <c r="B1131" s="33"/>
      <c r="C1131" s="132" t="s">
        <v>1429</v>
      </c>
      <c r="D1131" s="132" t="s">
        <v>212</v>
      </c>
      <c r="E1131" s="133" t="s">
        <v>3057</v>
      </c>
      <c r="F1131" s="134" t="s">
        <v>3058</v>
      </c>
      <c r="G1131" s="135" t="s">
        <v>270</v>
      </c>
      <c r="H1131" s="136">
        <v>255</v>
      </c>
      <c r="I1131" s="137"/>
      <c r="J1131" s="138">
        <f>ROUND(I1131*H1131,2)</f>
        <v>0</v>
      </c>
      <c r="K1131" s="134" t="s">
        <v>216</v>
      </c>
      <c r="L1131" s="33"/>
      <c r="M1131" s="139" t="s">
        <v>19</v>
      </c>
      <c r="N1131" s="140" t="s">
        <v>45</v>
      </c>
      <c r="P1131" s="141">
        <f>O1131*H1131</f>
        <v>0</v>
      </c>
      <c r="Q1131" s="141">
        <v>0.00012</v>
      </c>
      <c r="R1131" s="141">
        <f>Q1131*H1131</f>
        <v>0.030600000000000002</v>
      </c>
      <c r="S1131" s="141">
        <v>0</v>
      </c>
      <c r="T1131" s="142">
        <f>S1131*H1131</f>
        <v>0</v>
      </c>
      <c r="AR1131" s="143" t="s">
        <v>368</v>
      </c>
      <c r="AT1131" s="143" t="s">
        <v>212</v>
      </c>
      <c r="AU1131" s="143" t="s">
        <v>83</v>
      </c>
      <c r="AY1131" s="18" t="s">
        <v>210</v>
      </c>
      <c r="BE1131" s="144">
        <f>IF(N1131="základní",J1131,0)</f>
        <v>0</v>
      </c>
      <c r="BF1131" s="144">
        <f>IF(N1131="snížená",J1131,0)</f>
        <v>0</v>
      </c>
      <c r="BG1131" s="144">
        <f>IF(N1131="zákl. přenesená",J1131,0)</f>
        <v>0</v>
      </c>
      <c r="BH1131" s="144">
        <f>IF(N1131="sníž. přenesená",J1131,0)</f>
        <v>0</v>
      </c>
      <c r="BI1131" s="144">
        <f>IF(N1131="nulová",J1131,0)</f>
        <v>0</v>
      </c>
      <c r="BJ1131" s="18" t="s">
        <v>81</v>
      </c>
      <c r="BK1131" s="144">
        <f>ROUND(I1131*H1131,2)</f>
        <v>0</v>
      </c>
      <c r="BL1131" s="18" t="s">
        <v>368</v>
      </c>
      <c r="BM1131" s="143" t="s">
        <v>3059</v>
      </c>
    </row>
    <row r="1132" spans="2:47" s="1" customFormat="1" ht="11.25">
      <c r="B1132" s="33"/>
      <c r="D1132" s="145" t="s">
        <v>219</v>
      </c>
      <c r="F1132" s="146" t="s">
        <v>3060</v>
      </c>
      <c r="I1132" s="147"/>
      <c r="L1132" s="33"/>
      <c r="M1132" s="148"/>
      <c r="T1132" s="54"/>
      <c r="AT1132" s="18" t="s">
        <v>219</v>
      </c>
      <c r="AU1132" s="18" t="s">
        <v>83</v>
      </c>
    </row>
    <row r="1133" spans="2:51" s="12" customFormat="1" ht="11.25">
      <c r="B1133" s="149"/>
      <c r="D1133" s="150" t="s">
        <v>221</v>
      </c>
      <c r="E1133" s="151" t="s">
        <v>19</v>
      </c>
      <c r="F1133" s="152" t="s">
        <v>852</v>
      </c>
      <c r="H1133" s="151" t="s">
        <v>19</v>
      </c>
      <c r="I1133" s="153"/>
      <c r="L1133" s="149"/>
      <c r="M1133" s="154"/>
      <c r="T1133" s="155"/>
      <c r="AT1133" s="151" t="s">
        <v>221</v>
      </c>
      <c r="AU1133" s="151" t="s">
        <v>83</v>
      </c>
      <c r="AV1133" s="12" t="s">
        <v>81</v>
      </c>
      <c r="AW1133" s="12" t="s">
        <v>34</v>
      </c>
      <c r="AX1133" s="12" t="s">
        <v>74</v>
      </c>
      <c r="AY1133" s="151" t="s">
        <v>210</v>
      </c>
    </row>
    <row r="1134" spans="2:51" s="12" customFormat="1" ht="11.25">
      <c r="B1134" s="149"/>
      <c r="D1134" s="150" t="s">
        <v>221</v>
      </c>
      <c r="E1134" s="151" t="s">
        <v>19</v>
      </c>
      <c r="F1134" s="152" t="s">
        <v>853</v>
      </c>
      <c r="H1134" s="151" t="s">
        <v>19</v>
      </c>
      <c r="I1134" s="153"/>
      <c r="L1134" s="149"/>
      <c r="M1134" s="154"/>
      <c r="T1134" s="155"/>
      <c r="AT1134" s="151" t="s">
        <v>221</v>
      </c>
      <c r="AU1134" s="151" t="s">
        <v>83</v>
      </c>
      <c r="AV1134" s="12" t="s">
        <v>81</v>
      </c>
      <c r="AW1134" s="12" t="s">
        <v>34</v>
      </c>
      <c r="AX1134" s="12" t="s">
        <v>74</v>
      </c>
      <c r="AY1134" s="151" t="s">
        <v>210</v>
      </c>
    </row>
    <row r="1135" spans="2:51" s="13" customFormat="1" ht="11.25">
      <c r="B1135" s="156"/>
      <c r="D1135" s="150" t="s">
        <v>221</v>
      </c>
      <c r="E1135" s="157" t="s">
        <v>19</v>
      </c>
      <c r="F1135" s="158" t="s">
        <v>3061</v>
      </c>
      <c r="H1135" s="159">
        <v>255</v>
      </c>
      <c r="I1135" s="160"/>
      <c r="L1135" s="156"/>
      <c r="M1135" s="161"/>
      <c r="T1135" s="162"/>
      <c r="AT1135" s="157" t="s">
        <v>221</v>
      </c>
      <c r="AU1135" s="157" t="s">
        <v>83</v>
      </c>
      <c r="AV1135" s="13" t="s">
        <v>83</v>
      </c>
      <c r="AW1135" s="13" t="s">
        <v>34</v>
      </c>
      <c r="AX1135" s="13" t="s">
        <v>74</v>
      </c>
      <c r="AY1135" s="157" t="s">
        <v>210</v>
      </c>
    </row>
    <row r="1136" spans="2:51" s="15" customFormat="1" ht="11.25">
      <c r="B1136" s="170"/>
      <c r="D1136" s="150" t="s">
        <v>221</v>
      </c>
      <c r="E1136" s="171" t="s">
        <v>19</v>
      </c>
      <c r="F1136" s="172" t="s">
        <v>236</v>
      </c>
      <c r="H1136" s="173">
        <v>255</v>
      </c>
      <c r="I1136" s="174"/>
      <c r="L1136" s="170"/>
      <c r="M1136" s="175"/>
      <c r="T1136" s="176"/>
      <c r="AT1136" s="171" t="s">
        <v>221</v>
      </c>
      <c r="AU1136" s="171" t="s">
        <v>83</v>
      </c>
      <c r="AV1136" s="15" t="s">
        <v>217</v>
      </c>
      <c r="AW1136" s="15" t="s">
        <v>34</v>
      </c>
      <c r="AX1136" s="15" t="s">
        <v>81</v>
      </c>
      <c r="AY1136" s="171" t="s">
        <v>210</v>
      </c>
    </row>
    <row r="1137" spans="2:65" s="1" customFormat="1" ht="24.2" customHeight="1">
      <c r="B1137" s="33"/>
      <c r="C1137" s="132" t="s">
        <v>1438</v>
      </c>
      <c r="D1137" s="132" t="s">
        <v>212</v>
      </c>
      <c r="E1137" s="133" t="s">
        <v>3062</v>
      </c>
      <c r="F1137" s="134" t="s">
        <v>3063</v>
      </c>
      <c r="G1137" s="135" t="s">
        <v>270</v>
      </c>
      <c r="H1137" s="136">
        <v>17.015</v>
      </c>
      <c r="I1137" s="137"/>
      <c r="J1137" s="138">
        <f>ROUND(I1137*H1137,2)</f>
        <v>0</v>
      </c>
      <c r="K1137" s="134" t="s">
        <v>216</v>
      </c>
      <c r="L1137" s="33"/>
      <c r="M1137" s="139" t="s">
        <v>19</v>
      </c>
      <c r="N1137" s="140" t="s">
        <v>45</v>
      </c>
      <c r="P1137" s="141">
        <f>O1137*H1137</f>
        <v>0</v>
      </c>
      <c r="Q1137" s="141">
        <v>0.00027</v>
      </c>
      <c r="R1137" s="141">
        <f>Q1137*H1137</f>
        <v>0.0045940500000000006</v>
      </c>
      <c r="S1137" s="141">
        <v>0</v>
      </c>
      <c r="T1137" s="142">
        <f>S1137*H1137</f>
        <v>0</v>
      </c>
      <c r="AR1137" s="143" t="s">
        <v>368</v>
      </c>
      <c r="AT1137" s="143" t="s">
        <v>212</v>
      </c>
      <c r="AU1137" s="143" t="s">
        <v>83</v>
      </c>
      <c r="AY1137" s="18" t="s">
        <v>210</v>
      </c>
      <c r="BE1137" s="144">
        <f>IF(N1137="základní",J1137,0)</f>
        <v>0</v>
      </c>
      <c r="BF1137" s="144">
        <f>IF(N1137="snížená",J1137,0)</f>
        <v>0</v>
      </c>
      <c r="BG1137" s="144">
        <f>IF(N1137="zákl. přenesená",J1137,0)</f>
        <v>0</v>
      </c>
      <c r="BH1137" s="144">
        <f>IF(N1137="sníž. přenesená",J1137,0)</f>
        <v>0</v>
      </c>
      <c r="BI1137" s="144">
        <f>IF(N1137="nulová",J1137,0)</f>
        <v>0</v>
      </c>
      <c r="BJ1137" s="18" t="s">
        <v>81</v>
      </c>
      <c r="BK1137" s="144">
        <f>ROUND(I1137*H1137,2)</f>
        <v>0</v>
      </c>
      <c r="BL1137" s="18" t="s">
        <v>368</v>
      </c>
      <c r="BM1137" s="143" t="s">
        <v>3064</v>
      </c>
    </row>
    <row r="1138" spans="2:47" s="1" customFormat="1" ht="11.25">
      <c r="B1138" s="33"/>
      <c r="D1138" s="145" t="s">
        <v>219</v>
      </c>
      <c r="F1138" s="146" t="s">
        <v>3065</v>
      </c>
      <c r="I1138" s="147"/>
      <c r="L1138" s="33"/>
      <c r="M1138" s="148"/>
      <c r="T1138" s="54"/>
      <c r="AT1138" s="18" t="s">
        <v>219</v>
      </c>
      <c r="AU1138" s="18" t="s">
        <v>83</v>
      </c>
    </row>
    <row r="1139" spans="2:51" s="12" customFormat="1" ht="11.25">
      <c r="B1139" s="149"/>
      <c r="D1139" s="150" t="s">
        <v>221</v>
      </c>
      <c r="E1139" s="151" t="s">
        <v>19</v>
      </c>
      <c r="F1139" s="152" t="s">
        <v>2391</v>
      </c>
      <c r="H1139" s="151" t="s">
        <v>19</v>
      </c>
      <c r="I1139" s="153"/>
      <c r="L1139" s="149"/>
      <c r="M1139" s="154"/>
      <c r="T1139" s="155"/>
      <c r="AT1139" s="151" t="s">
        <v>221</v>
      </c>
      <c r="AU1139" s="151" t="s">
        <v>83</v>
      </c>
      <c r="AV1139" s="12" t="s">
        <v>81</v>
      </c>
      <c r="AW1139" s="12" t="s">
        <v>34</v>
      </c>
      <c r="AX1139" s="12" t="s">
        <v>74</v>
      </c>
      <c r="AY1139" s="151" t="s">
        <v>210</v>
      </c>
    </row>
    <row r="1140" spans="2:51" s="12" customFormat="1" ht="11.25">
      <c r="B1140" s="149"/>
      <c r="D1140" s="150" t="s">
        <v>221</v>
      </c>
      <c r="E1140" s="151" t="s">
        <v>19</v>
      </c>
      <c r="F1140" s="152" t="s">
        <v>2392</v>
      </c>
      <c r="H1140" s="151" t="s">
        <v>19</v>
      </c>
      <c r="I1140" s="153"/>
      <c r="L1140" s="149"/>
      <c r="M1140" s="154"/>
      <c r="T1140" s="155"/>
      <c r="AT1140" s="151" t="s">
        <v>221</v>
      </c>
      <c r="AU1140" s="151" t="s">
        <v>83</v>
      </c>
      <c r="AV1140" s="12" t="s">
        <v>81</v>
      </c>
      <c r="AW1140" s="12" t="s">
        <v>34</v>
      </c>
      <c r="AX1140" s="12" t="s">
        <v>74</v>
      </c>
      <c r="AY1140" s="151" t="s">
        <v>210</v>
      </c>
    </row>
    <row r="1141" spans="2:51" s="13" customFormat="1" ht="11.25">
      <c r="B1141" s="156"/>
      <c r="D1141" s="150" t="s">
        <v>221</v>
      </c>
      <c r="E1141" s="157" t="s">
        <v>19</v>
      </c>
      <c r="F1141" s="158" t="s">
        <v>2393</v>
      </c>
      <c r="H1141" s="159">
        <v>17.467</v>
      </c>
      <c r="I1141" s="160"/>
      <c r="L1141" s="156"/>
      <c r="M1141" s="161"/>
      <c r="T1141" s="162"/>
      <c r="AT1141" s="157" t="s">
        <v>221</v>
      </c>
      <c r="AU1141" s="157" t="s">
        <v>83</v>
      </c>
      <c r="AV1141" s="13" t="s">
        <v>83</v>
      </c>
      <c r="AW1141" s="13" t="s">
        <v>34</v>
      </c>
      <c r="AX1141" s="13" t="s">
        <v>74</v>
      </c>
      <c r="AY1141" s="157" t="s">
        <v>210</v>
      </c>
    </row>
    <row r="1142" spans="2:51" s="13" customFormat="1" ht="11.25">
      <c r="B1142" s="156"/>
      <c r="D1142" s="150" t="s">
        <v>221</v>
      </c>
      <c r="E1142" s="157" t="s">
        <v>19</v>
      </c>
      <c r="F1142" s="158" t="s">
        <v>3066</v>
      </c>
      <c r="H1142" s="159">
        <v>-0.201</v>
      </c>
      <c r="I1142" s="160"/>
      <c r="L1142" s="156"/>
      <c r="M1142" s="161"/>
      <c r="T1142" s="162"/>
      <c r="AT1142" s="157" t="s">
        <v>221</v>
      </c>
      <c r="AU1142" s="157" t="s">
        <v>83</v>
      </c>
      <c r="AV1142" s="13" t="s">
        <v>83</v>
      </c>
      <c r="AW1142" s="13" t="s">
        <v>34</v>
      </c>
      <c r="AX1142" s="13" t="s">
        <v>74</v>
      </c>
      <c r="AY1142" s="157" t="s">
        <v>210</v>
      </c>
    </row>
    <row r="1143" spans="2:51" s="13" customFormat="1" ht="11.25">
      <c r="B1143" s="156"/>
      <c r="D1143" s="150" t="s">
        <v>221</v>
      </c>
      <c r="E1143" s="157" t="s">
        <v>19</v>
      </c>
      <c r="F1143" s="158" t="s">
        <v>3067</v>
      </c>
      <c r="H1143" s="159">
        <v>-0.251</v>
      </c>
      <c r="I1143" s="160"/>
      <c r="L1143" s="156"/>
      <c r="M1143" s="161"/>
      <c r="T1143" s="162"/>
      <c r="AT1143" s="157" t="s">
        <v>221</v>
      </c>
      <c r="AU1143" s="157" t="s">
        <v>83</v>
      </c>
      <c r="AV1143" s="13" t="s">
        <v>83</v>
      </c>
      <c r="AW1143" s="13" t="s">
        <v>34</v>
      </c>
      <c r="AX1143" s="13" t="s">
        <v>74</v>
      </c>
      <c r="AY1143" s="157" t="s">
        <v>210</v>
      </c>
    </row>
    <row r="1144" spans="2:51" s="14" customFormat="1" ht="11.25">
      <c r="B1144" s="163"/>
      <c r="D1144" s="150" t="s">
        <v>221</v>
      </c>
      <c r="E1144" s="164" t="s">
        <v>19</v>
      </c>
      <c r="F1144" s="165" t="s">
        <v>234</v>
      </c>
      <c r="H1144" s="166">
        <v>17.015</v>
      </c>
      <c r="I1144" s="167"/>
      <c r="L1144" s="163"/>
      <c r="M1144" s="168"/>
      <c r="T1144" s="169"/>
      <c r="AT1144" s="164" t="s">
        <v>221</v>
      </c>
      <c r="AU1144" s="164" t="s">
        <v>83</v>
      </c>
      <c r="AV1144" s="14" t="s">
        <v>91</v>
      </c>
      <c r="AW1144" s="14" t="s">
        <v>34</v>
      </c>
      <c r="AX1144" s="14" t="s">
        <v>81</v>
      </c>
      <c r="AY1144" s="164" t="s">
        <v>210</v>
      </c>
    </row>
    <row r="1145" spans="2:65" s="1" customFormat="1" ht="24.2" customHeight="1">
      <c r="B1145" s="33"/>
      <c r="C1145" s="132" t="s">
        <v>1442</v>
      </c>
      <c r="D1145" s="132" t="s">
        <v>212</v>
      </c>
      <c r="E1145" s="133" t="s">
        <v>3068</v>
      </c>
      <c r="F1145" s="134" t="s">
        <v>3069</v>
      </c>
      <c r="G1145" s="135" t="s">
        <v>270</v>
      </c>
      <c r="H1145" s="136">
        <v>17.015</v>
      </c>
      <c r="I1145" s="137"/>
      <c r="J1145" s="138">
        <f>ROUND(I1145*H1145,2)</f>
        <v>0</v>
      </c>
      <c r="K1145" s="134" t="s">
        <v>216</v>
      </c>
      <c r="L1145" s="33"/>
      <c r="M1145" s="139" t="s">
        <v>19</v>
      </c>
      <c r="N1145" s="140" t="s">
        <v>45</v>
      </c>
      <c r="P1145" s="141">
        <f>O1145*H1145</f>
        <v>0</v>
      </c>
      <c r="Q1145" s="141">
        <v>0.00032</v>
      </c>
      <c r="R1145" s="141">
        <f>Q1145*H1145</f>
        <v>0.0054448000000000005</v>
      </c>
      <c r="S1145" s="141">
        <v>0</v>
      </c>
      <c r="T1145" s="142">
        <f>S1145*H1145</f>
        <v>0</v>
      </c>
      <c r="AR1145" s="143" t="s">
        <v>368</v>
      </c>
      <c r="AT1145" s="143" t="s">
        <v>212</v>
      </c>
      <c r="AU1145" s="143" t="s">
        <v>83</v>
      </c>
      <c r="AY1145" s="18" t="s">
        <v>210</v>
      </c>
      <c r="BE1145" s="144">
        <f>IF(N1145="základní",J1145,0)</f>
        <v>0</v>
      </c>
      <c r="BF1145" s="144">
        <f>IF(N1145="snížená",J1145,0)</f>
        <v>0</v>
      </c>
      <c r="BG1145" s="144">
        <f>IF(N1145="zákl. přenesená",J1145,0)</f>
        <v>0</v>
      </c>
      <c r="BH1145" s="144">
        <f>IF(N1145="sníž. přenesená",J1145,0)</f>
        <v>0</v>
      </c>
      <c r="BI1145" s="144">
        <f>IF(N1145="nulová",J1145,0)</f>
        <v>0</v>
      </c>
      <c r="BJ1145" s="18" t="s">
        <v>81</v>
      </c>
      <c r="BK1145" s="144">
        <f>ROUND(I1145*H1145,2)</f>
        <v>0</v>
      </c>
      <c r="BL1145" s="18" t="s">
        <v>368</v>
      </c>
      <c r="BM1145" s="143" t="s">
        <v>3070</v>
      </c>
    </row>
    <row r="1146" spans="2:47" s="1" customFormat="1" ht="11.25">
      <c r="B1146" s="33"/>
      <c r="D1146" s="145" t="s">
        <v>219</v>
      </c>
      <c r="F1146" s="146" t="s">
        <v>3071</v>
      </c>
      <c r="I1146" s="147"/>
      <c r="L1146" s="33"/>
      <c r="M1146" s="148"/>
      <c r="T1146" s="54"/>
      <c r="AT1146" s="18" t="s">
        <v>219</v>
      </c>
      <c r="AU1146" s="18" t="s">
        <v>83</v>
      </c>
    </row>
    <row r="1147" spans="2:51" s="12" customFormat="1" ht="11.25">
      <c r="B1147" s="149"/>
      <c r="D1147" s="150" t="s">
        <v>221</v>
      </c>
      <c r="E1147" s="151" t="s">
        <v>19</v>
      </c>
      <c r="F1147" s="152" t="s">
        <v>2391</v>
      </c>
      <c r="H1147" s="151" t="s">
        <v>19</v>
      </c>
      <c r="I1147" s="153"/>
      <c r="L1147" s="149"/>
      <c r="M1147" s="154"/>
      <c r="T1147" s="155"/>
      <c r="AT1147" s="151" t="s">
        <v>221</v>
      </c>
      <c r="AU1147" s="151" t="s">
        <v>83</v>
      </c>
      <c r="AV1147" s="12" t="s">
        <v>81</v>
      </c>
      <c r="AW1147" s="12" t="s">
        <v>34</v>
      </c>
      <c r="AX1147" s="12" t="s">
        <v>74</v>
      </c>
      <c r="AY1147" s="151" t="s">
        <v>210</v>
      </c>
    </row>
    <row r="1148" spans="2:51" s="12" customFormat="1" ht="11.25">
      <c r="B1148" s="149"/>
      <c r="D1148" s="150" t="s">
        <v>221</v>
      </c>
      <c r="E1148" s="151" t="s">
        <v>19</v>
      </c>
      <c r="F1148" s="152" t="s">
        <v>2392</v>
      </c>
      <c r="H1148" s="151" t="s">
        <v>19</v>
      </c>
      <c r="I1148" s="153"/>
      <c r="L1148" s="149"/>
      <c r="M1148" s="154"/>
      <c r="T1148" s="155"/>
      <c r="AT1148" s="151" t="s">
        <v>221</v>
      </c>
      <c r="AU1148" s="151" t="s">
        <v>83</v>
      </c>
      <c r="AV1148" s="12" t="s">
        <v>81</v>
      </c>
      <c r="AW1148" s="12" t="s">
        <v>34</v>
      </c>
      <c r="AX1148" s="12" t="s">
        <v>74</v>
      </c>
      <c r="AY1148" s="151" t="s">
        <v>210</v>
      </c>
    </row>
    <row r="1149" spans="2:51" s="13" customFormat="1" ht="11.25">
      <c r="B1149" s="156"/>
      <c r="D1149" s="150" t="s">
        <v>221</v>
      </c>
      <c r="E1149" s="157" t="s">
        <v>19</v>
      </c>
      <c r="F1149" s="158" t="s">
        <v>2393</v>
      </c>
      <c r="H1149" s="159">
        <v>17.467</v>
      </c>
      <c r="I1149" s="160"/>
      <c r="L1149" s="156"/>
      <c r="M1149" s="161"/>
      <c r="T1149" s="162"/>
      <c r="AT1149" s="157" t="s">
        <v>221</v>
      </c>
      <c r="AU1149" s="157" t="s">
        <v>83</v>
      </c>
      <c r="AV1149" s="13" t="s">
        <v>83</v>
      </c>
      <c r="AW1149" s="13" t="s">
        <v>34</v>
      </c>
      <c r="AX1149" s="13" t="s">
        <v>74</v>
      </c>
      <c r="AY1149" s="157" t="s">
        <v>210</v>
      </c>
    </row>
    <row r="1150" spans="2:51" s="13" customFormat="1" ht="11.25">
      <c r="B1150" s="156"/>
      <c r="D1150" s="150" t="s">
        <v>221</v>
      </c>
      <c r="E1150" s="157" t="s">
        <v>19</v>
      </c>
      <c r="F1150" s="158" t="s">
        <v>3066</v>
      </c>
      <c r="H1150" s="159">
        <v>-0.201</v>
      </c>
      <c r="I1150" s="160"/>
      <c r="L1150" s="156"/>
      <c r="M1150" s="161"/>
      <c r="T1150" s="162"/>
      <c r="AT1150" s="157" t="s">
        <v>221</v>
      </c>
      <c r="AU1150" s="157" t="s">
        <v>83</v>
      </c>
      <c r="AV1150" s="13" t="s">
        <v>83</v>
      </c>
      <c r="AW1150" s="13" t="s">
        <v>34</v>
      </c>
      <c r="AX1150" s="13" t="s">
        <v>74</v>
      </c>
      <c r="AY1150" s="157" t="s">
        <v>210</v>
      </c>
    </row>
    <row r="1151" spans="2:51" s="13" customFormat="1" ht="11.25">
      <c r="B1151" s="156"/>
      <c r="D1151" s="150" t="s">
        <v>221</v>
      </c>
      <c r="E1151" s="157" t="s">
        <v>19</v>
      </c>
      <c r="F1151" s="158" t="s">
        <v>3067</v>
      </c>
      <c r="H1151" s="159">
        <v>-0.251</v>
      </c>
      <c r="I1151" s="160"/>
      <c r="L1151" s="156"/>
      <c r="M1151" s="161"/>
      <c r="T1151" s="162"/>
      <c r="AT1151" s="157" t="s">
        <v>221</v>
      </c>
      <c r="AU1151" s="157" t="s">
        <v>83</v>
      </c>
      <c r="AV1151" s="13" t="s">
        <v>83</v>
      </c>
      <c r="AW1151" s="13" t="s">
        <v>34</v>
      </c>
      <c r="AX1151" s="13" t="s">
        <v>74</v>
      </c>
      <c r="AY1151" s="157" t="s">
        <v>210</v>
      </c>
    </row>
    <row r="1152" spans="2:51" s="14" customFormat="1" ht="11.25">
      <c r="B1152" s="163"/>
      <c r="D1152" s="150" t="s">
        <v>221</v>
      </c>
      <c r="E1152" s="164" t="s">
        <v>19</v>
      </c>
      <c r="F1152" s="165" t="s">
        <v>234</v>
      </c>
      <c r="H1152" s="166">
        <v>17.015</v>
      </c>
      <c r="I1152" s="167"/>
      <c r="L1152" s="163"/>
      <c r="M1152" s="168"/>
      <c r="T1152" s="169"/>
      <c r="AT1152" s="164" t="s">
        <v>221</v>
      </c>
      <c r="AU1152" s="164" t="s">
        <v>83</v>
      </c>
      <c r="AV1152" s="14" t="s">
        <v>91</v>
      </c>
      <c r="AW1152" s="14" t="s">
        <v>34</v>
      </c>
      <c r="AX1152" s="14" t="s">
        <v>81</v>
      </c>
      <c r="AY1152" s="164" t="s">
        <v>210</v>
      </c>
    </row>
    <row r="1153" spans="2:65" s="1" customFormat="1" ht="16.5" customHeight="1">
      <c r="B1153" s="33"/>
      <c r="C1153" s="132" t="s">
        <v>1447</v>
      </c>
      <c r="D1153" s="132" t="s">
        <v>212</v>
      </c>
      <c r="E1153" s="133" t="s">
        <v>3072</v>
      </c>
      <c r="F1153" s="134" t="s">
        <v>3073</v>
      </c>
      <c r="G1153" s="135" t="s">
        <v>270</v>
      </c>
      <c r="H1153" s="136">
        <v>17.3</v>
      </c>
      <c r="I1153" s="137"/>
      <c r="J1153" s="138">
        <f>ROUND(I1153*H1153,2)</f>
        <v>0</v>
      </c>
      <c r="K1153" s="134" t="s">
        <v>216</v>
      </c>
      <c r="L1153" s="33"/>
      <c r="M1153" s="139" t="s">
        <v>19</v>
      </c>
      <c r="N1153" s="140" t="s">
        <v>45</v>
      </c>
      <c r="P1153" s="141">
        <f>O1153*H1153</f>
        <v>0</v>
      </c>
      <c r="Q1153" s="141">
        <v>0.00032</v>
      </c>
      <c r="R1153" s="141">
        <f>Q1153*H1153</f>
        <v>0.005536000000000001</v>
      </c>
      <c r="S1153" s="141">
        <v>0</v>
      </c>
      <c r="T1153" s="142">
        <f>S1153*H1153</f>
        <v>0</v>
      </c>
      <c r="AR1153" s="143" t="s">
        <v>368</v>
      </c>
      <c r="AT1153" s="143" t="s">
        <v>212</v>
      </c>
      <c r="AU1153" s="143" t="s">
        <v>83</v>
      </c>
      <c r="AY1153" s="18" t="s">
        <v>210</v>
      </c>
      <c r="BE1153" s="144">
        <f>IF(N1153="základní",J1153,0)</f>
        <v>0</v>
      </c>
      <c r="BF1153" s="144">
        <f>IF(N1153="snížená",J1153,0)</f>
        <v>0</v>
      </c>
      <c r="BG1153" s="144">
        <f>IF(N1153="zákl. přenesená",J1153,0)</f>
        <v>0</v>
      </c>
      <c r="BH1153" s="144">
        <f>IF(N1153="sníž. přenesená",J1153,0)</f>
        <v>0</v>
      </c>
      <c r="BI1153" s="144">
        <f>IF(N1153="nulová",J1153,0)</f>
        <v>0</v>
      </c>
      <c r="BJ1153" s="18" t="s">
        <v>81</v>
      </c>
      <c r="BK1153" s="144">
        <f>ROUND(I1153*H1153,2)</f>
        <v>0</v>
      </c>
      <c r="BL1153" s="18" t="s">
        <v>368</v>
      </c>
      <c r="BM1153" s="143" t="s">
        <v>3074</v>
      </c>
    </row>
    <row r="1154" spans="2:47" s="1" customFormat="1" ht="11.25">
      <c r="B1154" s="33"/>
      <c r="D1154" s="145" t="s">
        <v>219</v>
      </c>
      <c r="F1154" s="146" t="s">
        <v>3075</v>
      </c>
      <c r="I1154" s="147"/>
      <c r="L1154" s="33"/>
      <c r="M1154" s="148"/>
      <c r="T1154" s="54"/>
      <c r="AT1154" s="18" t="s">
        <v>219</v>
      </c>
      <c r="AU1154" s="18" t="s">
        <v>83</v>
      </c>
    </row>
    <row r="1155" spans="2:51" s="12" customFormat="1" ht="11.25">
      <c r="B1155" s="149"/>
      <c r="D1155" s="150" t="s">
        <v>221</v>
      </c>
      <c r="E1155" s="151" t="s">
        <v>19</v>
      </c>
      <c r="F1155" s="152" t="s">
        <v>825</v>
      </c>
      <c r="H1155" s="151" t="s">
        <v>19</v>
      </c>
      <c r="I1155" s="153"/>
      <c r="L1155" s="149"/>
      <c r="M1155" s="154"/>
      <c r="T1155" s="155"/>
      <c r="AT1155" s="151" t="s">
        <v>221</v>
      </c>
      <c r="AU1155" s="151" t="s">
        <v>83</v>
      </c>
      <c r="AV1155" s="12" t="s">
        <v>81</v>
      </c>
      <c r="AW1155" s="12" t="s">
        <v>34</v>
      </c>
      <c r="AX1155" s="12" t="s">
        <v>74</v>
      </c>
      <c r="AY1155" s="151" t="s">
        <v>210</v>
      </c>
    </row>
    <row r="1156" spans="2:51" s="13" customFormat="1" ht="11.25">
      <c r="B1156" s="156"/>
      <c r="D1156" s="150" t="s">
        <v>221</v>
      </c>
      <c r="E1156" s="157" t="s">
        <v>19</v>
      </c>
      <c r="F1156" s="158" t="s">
        <v>826</v>
      </c>
      <c r="H1156" s="159">
        <v>12.51</v>
      </c>
      <c r="I1156" s="160"/>
      <c r="L1156" s="156"/>
      <c r="M1156" s="161"/>
      <c r="T1156" s="162"/>
      <c r="AT1156" s="157" t="s">
        <v>221</v>
      </c>
      <c r="AU1156" s="157" t="s">
        <v>83</v>
      </c>
      <c r="AV1156" s="13" t="s">
        <v>83</v>
      </c>
      <c r="AW1156" s="13" t="s">
        <v>34</v>
      </c>
      <c r="AX1156" s="13" t="s">
        <v>74</v>
      </c>
      <c r="AY1156" s="157" t="s">
        <v>210</v>
      </c>
    </row>
    <row r="1157" spans="2:51" s="13" customFormat="1" ht="11.25">
      <c r="B1157" s="156"/>
      <c r="D1157" s="150" t="s">
        <v>221</v>
      </c>
      <c r="E1157" s="157" t="s">
        <v>19</v>
      </c>
      <c r="F1157" s="158" t="s">
        <v>831</v>
      </c>
      <c r="H1157" s="159">
        <v>17.3</v>
      </c>
      <c r="I1157" s="160"/>
      <c r="L1157" s="156"/>
      <c r="M1157" s="161"/>
      <c r="T1157" s="162"/>
      <c r="AT1157" s="157" t="s">
        <v>221</v>
      </c>
      <c r="AU1157" s="157" t="s">
        <v>83</v>
      </c>
      <c r="AV1157" s="13" t="s">
        <v>83</v>
      </c>
      <c r="AW1157" s="13" t="s">
        <v>34</v>
      </c>
      <c r="AX1157" s="13" t="s">
        <v>81</v>
      </c>
      <c r="AY1157" s="157" t="s">
        <v>210</v>
      </c>
    </row>
    <row r="1158" spans="2:65" s="1" customFormat="1" ht="16.5" customHeight="1">
      <c r="B1158" s="33"/>
      <c r="C1158" s="132" t="s">
        <v>1452</v>
      </c>
      <c r="D1158" s="132" t="s">
        <v>212</v>
      </c>
      <c r="E1158" s="133" t="s">
        <v>3076</v>
      </c>
      <c r="F1158" s="134" t="s">
        <v>3077</v>
      </c>
      <c r="G1158" s="135" t="s">
        <v>270</v>
      </c>
      <c r="H1158" s="136">
        <v>26.31</v>
      </c>
      <c r="I1158" s="137"/>
      <c r="J1158" s="138">
        <f>ROUND(I1158*H1158,2)</f>
        <v>0</v>
      </c>
      <c r="K1158" s="134" t="s">
        <v>296</v>
      </c>
      <c r="L1158" s="33"/>
      <c r="M1158" s="139" t="s">
        <v>19</v>
      </c>
      <c r="N1158" s="140" t="s">
        <v>45</v>
      </c>
      <c r="P1158" s="141">
        <f>O1158*H1158</f>
        <v>0</v>
      </c>
      <c r="Q1158" s="141">
        <v>0</v>
      </c>
      <c r="R1158" s="141">
        <f>Q1158*H1158</f>
        <v>0</v>
      </c>
      <c r="S1158" s="141">
        <v>0</v>
      </c>
      <c r="T1158" s="142">
        <f>S1158*H1158</f>
        <v>0</v>
      </c>
      <c r="AR1158" s="143" t="s">
        <v>368</v>
      </c>
      <c r="AT1158" s="143" t="s">
        <v>212</v>
      </c>
      <c r="AU1158" s="143" t="s">
        <v>83</v>
      </c>
      <c r="AY1158" s="18" t="s">
        <v>210</v>
      </c>
      <c r="BE1158" s="144">
        <f>IF(N1158="základní",J1158,0)</f>
        <v>0</v>
      </c>
      <c r="BF1158" s="144">
        <f>IF(N1158="snížená",J1158,0)</f>
        <v>0</v>
      </c>
      <c r="BG1158" s="144">
        <f>IF(N1158="zákl. přenesená",J1158,0)</f>
        <v>0</v>
      </c>
      <c r="BH1158" s="144">
        <f>IF(N1158="sníž. přenesená",J1158,0)</f>
        <v>0</v>
      </c>
      <c r="BI1158" s="144">
        <f>IF(N1158="nulová",J1158,0)</f>
        <v>0</v>
      </c>
      <c r="BJ1158" s="18" t="s">
        <v>81</v>
      </c>
      <c r="BK1158" s="144">
        <f>ROUND(I1158*H1158,2)</f>
        <v>0</v>
      </c>
      <c r="BL1158" s="18" t="s">
        <v>368</v>
      </c>
      <c r="BM1158" s="143" t="s">
        <v>3078</v>
      </c>
    </row>
    <row r="1159" spans="2:51" s="13" customFormat="1" ht="11.25">
      <c r="B1159" s="156"/>
      <c r="D1159" s="150" t="s">
        <v>221</v>
      </c>
      <c r="E1159" s="157" t="s">
        <v>19</v>
      </c>
      <c r="F1159" s="158" t="s">
        <v>2552</v>
      </c>
      <c r="H1159" s="159">
        <v>26.31</v>
      </c>
      <c r="I1159" s="160"/>
      <c r="L1159" s="156"/>
      <c r="M1159" s="161"/>
      <c r="T1159" s="162"/>
      <c r="AT1159" s="157" t="s">
        <v>221</v>
      </c>
      <c r="AU1159" s="157" t="s">
        <v>83</v>
      </c>
      <c r="AV1159" s="13" t="s">
        <v>83</v>
      </c>
      <c r="AW1159" s="13" t="s">
        <v>34</v>
      </c>
      <c r="AX1159" s="13" t="s">
        <v>81</v>
      </c>
      <c r="AY1159" s="157" t="s">
        <v>210</v>
      </c>
    </row>
    <row r="1160" spans="2:65" s="1" customFormat="1" ht="16.5" customHeight="1">
      <c r="B1160" s="33"/>
      <c r="C1160" s="132" t="s">
        <v>1459</v>
      </c>
      <c r="D1160" s="132" t="s">
        <v>212</v>
      </c>
      <c r="E1160" s="133" t="s">
        <v>3079</v>
      </c>
      <c r="F1160" s="134" t="s">
        <v>3080</v>
      </c>
      <c r="G1160" s="135" t="s">
        <v>270</v>
      </c>
      <c r="H1160" s="136">
        <v>26.31</v>
      </c>
      <c r="I1160" s="137"/>
      <c r="J1160" s="138">
        <f>ROUND(I1160*H1160,2)</f>
        <v>0</v>
      </c>
      <c r="K1160" s="134" t="s">
        <v>216</v>
      </c>
      <c r="L1160" s="33"/>
      <c r="M1160" s="139" t="s">
        <v>19</v>
      </c>
      <c r="N1160" s="140" t="s">
        <v>45</v>
      </c>
      <c r="P1160" s="141">
        <f>O1160*H1160</f>
        <v>0</v>
      </c>
      <c r="Q1160" s="141">
        <v>0.00021</v>
      </c>
      <c r="R1160" s="141">
        <f>Q1160*H1160</f>
        <v>0.0055251</v>
      </c>
      <c r="S1160" s="141">
        <v>0</v>
      </c>
      <c r="T1160" s="142">
        <f>S1160*H1160</f>
        <v>0</v>
      </c>
      <c r="AR1160" s="143" t="s">
        <v>368</v>
      </c>
      <c r="AT1160" s="143" t="s">
        <v>212</v>
      </c>
      <c r="AU1160" s="143" t="s">
        <v>83</v>
      </c>
      <c r="AY1160" s="18" t="s">
        <v>210</v>
      </c>
      <c r="BE1160" s="144">
        <f>IF(N1160="základní",J1160,0)</f>
        <v>0</v>
      </c>
      <c r="BF1160" s="144">
        <f>IF(N1160="snížená",J1160,0)</f>
        <v>0</v>
      </c>
      <c r="BG1160" s="144">
        <f>IF(N1160="zákl. přenesená",J1160,0)</f>
        <v>0</v>
      </c>
      <c r="BH1160" s="144">
        <f>IF(N1160="sníž. přenesená",J1160,0)</f>
        <v>0</v>
      </c>
      <c r="BI1160" s="144">
        <f>IF(N1160="nulová",J1160,0)</f>
        <v>0</v>
      </c>
      <c r="BJ1160" s="18" t="s">
        <v>81</v>
      </c>
      <c r="BK1160" s="144">
        <f>ROUND(I1160*H1160,2)</f>
        <v>0</v>
      </c>
      <c r="BL1160" s="18" t="s">
        <v>368</v>
      </c>
      <c r="BM1160" s="143" t="s">
        <v>3081</v>
      </c>
    </row>
    <row r="1161" spans="2:47" s="1" customFormat="1" ht="11.25">
      <c r="B1161" s="33"/>
      <c r="D1161" s="145" t="s">
        <v>219</v>
      </c>
      <c r="F1161" s="146" t="s">
        <v>3082</v>
      </c>
      <c r="I1161" s="147"/>
      <c r="L1161" s="33"/>
      <c r="M1161" s="148"/>
      <c r="T1161" s="54"/>
      <c r="AT1161" s="18" t="s">
        <v>219</v>
      </c>
      <c r="AU1161" s="18" t="s">
        <v>83</v>
      </c>
    </row>
    <row r="1162" spans="2:51" s="13" customFormat="1" ht="11.25">
      <c r="B1162" s="156"/>
      <c r="D1162" s="150" t="s">
        <v>221</v>
      </c>
      <c r="E1162" s="157" t="s">
        <v>19</v>
      </c>
      <c r="F1162" s="158" t="s">
        <v>2552</v>
      </c>
      <c r="H1162" s="159">
        <v>26.31</v>
      </c>
      <c r="I1162" s="160"/>
      <c r="L1162" s="156"/>
      <c r="M1162" s="161"/>
      <c r="T1162" s="162"/>
      <c r="AT1162" s="157" t="s">
        <v>221</v>
      </c>
      <c r="AU1162" s="157" t="s">
        <v>83</v>
      </c>
      <c r="AV1162" s="13" t="s">
        <v>83</v>
      </c>
      <c r="AW1162" s="13" t="s">
        <v>34</v>
      </c>
      <c r="AX1162" s="13" t="s">
        <v>81</v>
      </c>
      <c r="AY1162" s="157" t="s">
        <v>210</v>
      </c>
    </row>
    <row r="1163" spans="2:65" s="1" customFormat="1" ht="16.5" customHeight="1">
      <c r="B1163" s="33"/>
      <c r="C1163" s="132" t="s">
        <v>1465</v>
      </c>
      <c r="D1163" s="132" t="s">
        <v>212</v>
      </c>
      <c r="E1163" s="133" t="s">
        <v>3083</v>
      </c>
      <c r="F1163" s="134" t="s">
        <v>3084</v>
      </c>
      <c r="G1163" s="135" t="s">
        <v>270</v>
      </c>
      <c r="H1163" s="136">
        <v>105</v>
      </c>
      <c r="I1163" s="137"/>
      <c r="J1163" s="138">
        <f>ROUND(I1163*H1163,2)</f>
        <v>0</v>
      </c>
      <c r="K1163" s="134" t="s">
        <v>296</v>
      </c>
      <c r="L1163" s="33"/>
      <c r="M1163" s="139" t="s">
        <v>19</v>
      </c>
      <c r="N1163" s="140" t="s">
        <v>45</v>
      </c>
      <c r="P1163" s="141">
        <f>O1163*H1163</f>
        <v>0</v>
      </c>
      <c r="Q1163" s="141">
        <v>0.00048</v>
      </c>
      <c r="R1163" s="141">
        <f>Q1163*H1163</f>
        <v>0.0504</v>
      </c>
      <c r="S1163" s="141">
        <v>0</v>
      </c>
      <c r="T1163" s="142">
        <f>S1163*H1163</f>
        <v>0</v>
      </c>
      <c r="AR1163" s="143" t="s">
        <v>368</v>
      </c>
      <c r="AT1163" s="143" t="s">
        <v>212</v>
      </c>
      <c r="AU1163" s="143" t="s">
        <v>83</v>
      </c>
      <c r="AY1163" s="18" t="s">
        <v>210</v>
      </c>
      <c r="BE1163" s="144">
        <f>IF(N1163="základní",J1163,0)</f>
        <v>0</v>
      </c>
      <c r="BF1163" s="144">
        <f>IF(N1163="snížená",J1163,0)</f>
        <v>0</v>
      </c>
      <c r="BG1163" s="144">
        <f>IF(N1163="zákl. přenesená",J1163,0)</f>
        <v>0</v>
      </c>
      <c r="BH1163" s="144">
        <f>IF(N1163="sníž. přenesená",J1163,0)</f>
        <v>0</v>
      </c>
      <c r="BI1163" s="144">
        <f>IF(N1163="nulová",J1163,0)</f>
        <v>0</v>
      </c>
      <c r="BJ1163" s="18" t="s">
        <v>81</v>
      </c>
      <c r="BK1163" s="144">
        <f>ROUND(I1163*H1163,2)</f>
        <v>0</v>
      </c>
      <c r="BL1163" s="18" t="s">
        <v>368</v>
      </c>
      <c r="BM1163" s="143" t="s">
        <v>3085</v>
      </c>
    </row>
    <row r="1164" spans="2:51" s="13" customFormat="1" ht="11.25">
      <c r="B1164" s="156"/>
      <c r="D1164" s="150" t="s">
        <v>221</v>
      </c>
      <c r="E1164" s="157" t="s">
        <v>19</v>
      </c>
      <c r="F1164" s="158" t="s">
        <v>2552</v>
      </c>
      <c r="H1164" s="159">
        <v>26.31</v>
      </c>
      <c r="I1164" s="160"/>
      <c r="L1164" s="156"/>
      <c r="M1164" s="161"/>
      <c r="T1164" s="162"/>
      <c r="AT1164" s="157" t="s">
        <v>221</v>
      </c>
      <c r="AU1164" s="157" t="s">
        <v>83</v>
      </c>
      <c r="AV1164" s="13" t="s">
        <v>83</v>
      </c>
      <c r="AW1164" s="13" t="s">
        <v>34</v>
      </c>
      <c r="AX1164" s="13" t="s">
        <v>74</v>
      </c>
      <c r="AY1164" s="157" t="s">
        <v>210</v>
      </c>
    </row>
    <row r="1165" spans="2:51" s="12" customFormat="1" ht="11.25">
      <c r="B1165" s="149"/>
      <c r="D1165" s="150" t="s">
        <v>221</v>
      </c>
      <c r="E1165" s="151" t="s">
        <v>19</v>
      </c>
      <c r="F1165" s="152" t="s">
        <v>2522</v>
      </c>
      <c r="H1165" s="151" t="s">
        <v>19</v>
      </c>
      <c r="I1165" s="153"/>
      <c r="L1165" s="149"/>
      <c r="M1165" s="154"/>
      <c r="T1165" s="155"/>
      <c r="AT1165" s="151" t="s">
        <v>221</v>
      </c>
      <c r="AU1165" s="151" t="s">
        <v>83</v>
      </c>
      <c r="AV1165" s="12" t="s">
        <v>81</v>
      </c>
      <c r="AW1165" s="12" t="s">
        <v>34</v>
      </c>
      <c r="AX1165" s="12" t="s">
        <v>74</v>
      </c>
      <c r="AY1165" s="151" t="s">
        <v>210</v>
      </c>
    </row>
    <row r="1166" spans="2:51" s="13" customFormat="1" ht="11.25">
      <c r="B1166" s="156"/>
      <c r="D1166" s="150" t="s">
        <v>221</v>
      </c>
      <c r="E1166" s="157" t="s">
        <v>19</v>
      </c>
      <c r="F1166" s="158" t="s">
        <v>2445</v>
      </c>
      <c r="H1166" s="159">
        <v>15.53</v>
      </c>
      <c r="I1166" s="160"/>
      <c r="L1166" s="156"/>
      <c r="M1166" s="161"/>
      <c r="T1166" s="162"/>
      <c r="AT1166" s="157" t="s">
        <v>221</v>
      </c>
      <c r="AU1166" s="157" t="s">
        <v>83</v>
      </c>
      <c r="AV1166" s="13" t="s">
        <v>83</v>
      </c>
      <c r="AW1166" s="13" t="s">
        <v>34</v>
      </c>
      <c r="AX1166" s="13" t="s">
        <v>74</v>
      </c>
      <c r="AY1166" s="157" t="s">
        <v>210</v>
      </c>
    </row>
    <row r="1167" spans="2:51" s="13" customFormat="1" ht="11.25">
      <c r="B1167" s="156"/>
      <c r="D1167" s="150" t="s">
        <v>221</v>
      </c>
      <c r="E1167" s="157" t="s">
        <v>19</v>
      </c>
      <c r="F1167" s="158" t="s">
        <v>2446</v>
      </c>
      <c r="H1167" s="159">
        <v>17.74</v>
      </c>
      <c r="I1167" s="160"/>
      <c r="L1167" s="156"/>
      <c r="M1167" s="161"/>
      <c r="T1167" s="162"/>
      <c r="AT1167" s="157" t="s">
        <v>221</v>
      </c>
      <c r="AU1167" s="157" t="s">
        <v>83</v>
      </c>
      <c r="AV1167" s="13" t="s">
        <v>83</v>
      </c>
      <c r="AW1167" s="13" t="s">
        <v>34</v>
      </c>
      <c r="AX1167" s="13" t="s">
        <v>74</v>
      </c>
      <c r="AY1167" s="157" t="s">
        <v>210</v>
      </c>
    </row>
    <row r="1168" spans="2:51" s="13" customFormat="1" ht="11.25">
      <c r="B1168" s="156"/>
      <c r="D1168" s="150" t="s">
        <v>221</v>
      </c>
      <c r="E1168" s="157" t="s">
        <v>19</v>
      </c>
      <c r="F1168" s="158" t="s">
        <v>2294</v>
      </c>
      <c r="H1168" s="159">
        <v>3.54</v>
      </c>
      <c r="I1168" s="160"/>
      <c r="L1168" s="156"/>
      <c r="M1168" s="161"/>
      <c r="T1168" s="162"/>
      <c r="AT1168" s="157" t="s">
        <v>221</v>
      </c>
      <c r="AU1168" s="157" t="s">
        <v>83</v>
      </c>
      <c r="AV1168" s="13" t="s">
        <v>83</v>
      </c>
      <c r="AW1168" s="13" t="s">
        <v>34</v>
      </c>
      <c r="AX1168" s="13" t="s">
        <v>74</v>
      </c>
      <c r="AY1168" s="157" t="s">
        <v>210</v>
      </c>
    </row>
    <row r="1169" spans="2:51" s="13" customFormat="1" ht="11.25">
      <c r="B1169" s="156"/>
      <c r="D1169" s="150" t="s">
        <v>221</v>
      </c>
      <c r="E1169" s="157" t="s">
        <v>19</v>
      </c>
      <c r="F1169" s="158" t="s">
        <v>2523</v>
      </c>
      <c r="H1169" s="159">
        <v>2.19</v>
      </c>
      <c r="I1169" s="160"/>
      <c r="L1169" s="156"/>
      <c r="M1169" s="161"/>
      <c r="T1169" s="162"/>
      <c r="AT1169" s="157" t="s">
        <v>221</v>
      </c>
      <c r="AU1169" s="157" t="s">
        <v>83</v>
      </c>
      <c r="AV1169" s="13" t="s">
        <v>83</v>
      </c>
      <c r="AW1169" s="13" t="s">
        <v>34</v>
      </c>
      <c r="AX1169" s="13" t="s">
        <v>74</v>
      </c>
      <c r="AY1169" s="157" t="s">
        <v>210</v>
      </c>
    </row>
    <row r="1170" spans="2:51" s="13" customFormat="1" ht="11.25">
      <c r="B1170" s="156"/>
      <c r="D1170" s="150" t="s">
        <v>221</v>
      </c>
      <c r="E1170" s="157" t="s">
        <v>19</v>
      </c>
      <c r="F1170" s="158" t="s">
        <v>2296</v>
      </c>
      <c r="H1170" s="159">
        <v>3.48</v>
      </c>
      <c r="I1170" s="160"/>
      <c r="L1170" s="156"/>
      <c r="M1170" s="161"/>
      <c r="T1170" s="162"/>
      <c r="AT1170" s="157" t="s">
        <v>221</v>
      </c>
      <c r="AU1170" s="157" t="s">
        <v>83</v>
      </c>
      <c r="AV1170" s="13" t="s">
        <v>83</v>
      </c>
      <c r="AW1170" s="13" t="s">
        <v>34</v>
      </c>
      <c r="AX1170" s="13" t="s">
        <v>74</v>
      </c>
      <c r="AY1170" s="157" t="s">
        <v>210</v>
      </c>
    </row>
    <row r="1171" spans="2:51" s="13" customFormat="1" ht="11.25">
      <c r="B1171" s="156"/>
      <c r="D1171" s="150" t="s">
        <v>221</v>
      </c>
      <c r="E1171" s="157" t="s">
        <v>19</v>
      </c>
      <c r="F1171" s="158" t="s">
        <v>2297</v>
      </c>
      <c r="H1171" s="159">
        <v>4.35</v>
      </c>
      <c r="I1171" s="160"/>
      <c r="L1171" s="156"/>
      <c r="M1171" s="161"/>
      <c r="T1171" s="162"/>
      <c r="AT1171" s="157" t="s">
        <v>221</v>
      </c>
      <c r="AU1171" s="157" t="s">
        <v>83</v>
      </c>
      <c r="AV1171" s="13" t="s">
        <v>83</v>
      </c>
      <c r="AW1171" s="13" t="s">
        <v>34</v>
      </c>
      <c r="AX1171" s="13" t="s">
        <v>74</v>
      </c>
      <c r="AY1171" s="157" t="s">
        <v>210</v>
      </c>
    </row>
    <row r="1172" spans="2:51" s="13" customFormat="1" ht="11.25">
      <c r="B1172" s="156"/>
      <c r="D1172" s="150" t="s">
        <v>221</v>
      </c>
      <c r="E1172" s="157" t="s">
        <v>19</v>
      </c>
      <c r="F1172" s="158" t="s">
        <v>2298</v>
      </c>
      <c r="H1172" s="159">
        <v>2.03</v>
      </c>
      <c r="I1172" s="160"/>
      <c r="L1172" s="156"/>
      <c r="M1172" s="161"/>
      <c r="T1172" s="162"/>
      <c r="AT1172" s="157" t="s">
        <v>221</v>
      </c>
      <c r="AU1172" s="157" t="s">
        <v>83</v>
      </c>
      <c r="AV1172" s="13" t="s">
        <v>83</v>
      </c>
      <c r="AW1172" s="13" t="s">
        <v>34</v>
      </c>
      <c r="AX1172" s="13" t="s">
        <v>74</v>
      </c>
      <c r="AY1172" s="157" t="s">
        <v>210</v>
      </c>
    </row>
    <row r="1173" spans="2:51" s="13" customFormat="1" ht="11.25">
      <c r="B1173" s="156"/>
      <c r="D1173" s="150" t="s">
        <v>221</v>
      </c>
      <c r="E1173" s="157" t="s">
        <v>19</v>
      </c>
      <c r="F1173" s="158" t="s">
        <v>2450</v>
      </c>
      <c r="H1173" s="159">
        <v>7.2</v>
      </c>
      <c r="I1173" s="160"/>
      <c r="L1173" s="156"/>
      <c r="M1173" s="161"/>
      <c r="T1173" s="162"/>
      <c r="AT1173" s="157" t="s">
        <v>221</v>
      </c>
      <c r="AU1173" s="157" t="s">
        <v>83</v>
      </c>
      <c r="AV1173" s="13" t="s">
        <v>83</v>
      </c>
      <c r="AW1173" s="13" t="s">
        <v>34</v>
      </c>
      <c r="AX1173" s="13" t="s">
        <v>74</v>
      </c>
      <c r="AY1173" s="157" t="s">
        <v>210</v>
      </c>
    </row>
    <row r="1174" spans="2:51" s="13" customFormat="1" ht="11.25">
      <c r="B1174" s="156"/>
      <c r="D1174" s="150" t="s">
        <v>221</v>
      </c>
      <c r="E1174" s="157" t="s">
        <v>19</v>
      </c>
      <c r="F1174" s="158" t="s">
        <v>2451</v>
      </c>
      <c r="H1174" s="159">
        <v>5.9</v>
      </c>
      <c r="I1174" s="160"/>
      <c r="L1174" s="156"/>
      <c r="M1174" s="161"/>
      <c r="T1174" s="162"/>
      <c r="AT1174" s="157" t="s">
        <v>221</v>
      </c>
      <c r="AU1174" s="157" t="s">
        <v>83</v>
      </c>
      <c r="AV1174" s="13" t="s">
        <v>83</v>
      </c>
      <c r="AW1174" s="13" t="s">
        <v>34</v>
      </c>
      <c r="AX1174" s="13" t="s">
        <v>74</v>
      </c>
      <c r="AY1174" s="157" t="s">
        <v>210</v>
      </c>
    </row>
    <row r="1175" spans="2:51" s="12" customFormat="1" ht="11.25">
      <c r="B1175" s="149"/>
      <c r="D1175" s="150" t="s">
        <v>221</v>
      </c>
      <c r="E1175" s="151" t="s">
        <v>19</v>
      </c>
      <c r="F1175" s="152" t="s">
        <v>2524</v>
      </c>
      <c r="H1175" s="151" t="s">
        <v>19</v>
      </c>
      <c r="I1175" s="153"/>
      <c r="L1175" s="149"/>
      <c r="M1175" s="154"/>
      <c r="T1175" s="155"/>
      <c r="AT1175" s="151" t="s">
        <v>221</v>
      </c>
      <c r="AU1175" s="151" t="s">
        <v>83</v>
      </c>
      <c r="AV1175" s="12" t="s">
        <v>81</v>
      </c>
      <c r="AW1175" s="12" t="s">
        <v>34</v>
      </c>
      <c r="AX1175" s="12" t="s">
        <v>74</v>
      </c>
      <c r="AY1175" s="151" t="s">
        <v>210</v>
      </c>
    </row>
    <row r="1176" spans="2:51" s="13" customFormat="1" ht="11.25">
      <c r="B1176" s="156"/>
      <c r="D1176" s="150" t="s">
        <v>221</v>
      </c>
      <c r="E1176" s="157" t="s">
        <v>19</v>
      </c>
      <c r="F1176" s="158" t="s">
        <v>520</v>
      </c>
      <c r="H1176" s="159">
        <v>16.73</v>
      </c>
      <c r="I1176" s="160"/>
      <c r="L1176" s="156"/>
      <c r="M1176" s="161"/>
      <c r="T1176" s="162"/>
      <c r="AT1176" s="157" t="s">
        <v>221</v>
      </c>
      <c r="AU1176" s="157" t="s">
        <v>83</v>
      </c>
      <c r="AV1176" s="13" t="s">
        <v>83</v>
      </c>
      <c r="AW1176" s="13" t="s">
        <v>34</v>
      </c>
      <c r="AX1176" s="13" t="s">
        <v>74</v>
      </c>
      <c r="AY1176" s="157" t="s">
        <v>210</v>
      </c>
    </row>
    <row r="1177" spans="2:51" s="15" customFormat="1" ht="11.25">
      <c r="B1177" s="170"/>
      <c r="D1177" s="150" t="s">
        <v>221</v>
      </c>
      <c r="E1177" s="171" t="s">
        <v>19</v>
      </c>
      <c r="F1177" s="172" t="s">
        <v>236</v>
      </c>
      <c r="H1177" s="173">
        <v>105</v>
      </c>
      <c r="I1177" s="174"/>
      <c r="L1177" s="170"/>
      <c r="M1177" s="175"/>
      <c r="T1177" s="176"/>
      <c r="AT1177" s="171" t="s">
        <v>221</v>
      </c>
      <c r="AU1177" s="171" t="s">
        <v>83</v>
      </c>
      <c r="AV1177" s="15" t="s">
        <v>217</v>
      </c>
      <c r="AW1177" s="15" t="s">
        <v>34</v>
      </c>
      <c r="AX1177" s="15" t="s">
        <v>81</v>
      </c>
      <c r="AY1177" s="171" t="s">
        <v>210</v>
      </c>
    </row>
    <row r="1178" spans="2:63" s="11" customFormat="1" ht="25.9" customHeight="1">
      <c r="B1178" s="120"/>
      <c r="D1178" s="121" t="s">
        <v>73</v>
      </c>
      <c r="E1178" s="122" t="s">
        <v>2170</v>
      </c>
      <c r="F1178" s="122" t="s">
        <v>2171</v>
      </c>
      <c r="I1178" s="123"/>
      <c r="J1178" s="124">
        <f>BK1178</f>
        <v>0</v>
      </c>
      <c r="L1178" s="120"/>
      <c r="M1178" s="125"/>
      <c r="P1178" s="126">
        <f>SUM(P1179:P1181)</f>
        <v>0</v>
      </c>
      <c r="R1178" s="126">
        <f>SUM(R1179:R1181)</f>
        <v>0</v>
      </c>
      <c r="T1178" s="127">
        <f>SUM(T1179:T1181)</f>
        <v>0</v>
      </c>
      <c r="AR1178" s="121" t="s">
        <v>217</v>
      </c>
      <c r="AT1178" s="128" t="s">
        <v>73</v>
      </c>
      <c r="AU1178" s="128" t="s">
        <v>74</v>
      </c>
      <c r="AY1178" s="121" t="s">
        <v>210</v>
      </c>
      <c r="BK1178" s="129">
        <f>SUM(BK1179:BK1181)</f>
        <v>0</v>
      </c>
    </row>
    <row r="1179" spans="2:65" s="1" customFormat="1" ht="16.5" customHeight="1">
      <c r="B1179" s="33"/>
      <c r="C1179" s="132" t="s">
        <v>1471</v>
      </c>
      <c r="D1179" s="132" t="s">
        <v>212</v>
      </c>
      <c r="E1179" s="133" t="s">
        <v>3086</v>
      </c>
      <c r="F1179" s="134" t="s">
        <v>3087</v>
      </c>
      <c r="G1179" s="135" t="s">
        <v>295</v>
      </c>
      <c r="H1179" s="136">
        <v>1</v>
      </c>
      <c r="I1179" s="137"/>
      <c r="J1179" s="138">
        <f>ROUND(I1179*H1179,2)</f>
        <v>0</v>
      </c>
      <c r="K1179" s="134" t="s">
        <v>296</v>
      </c>
      <c r="L1179" s="33"/>
      <c r="M1179" s="139" t="s">
        <v>19</v>
      </c>
      <c r="N1179" s="140" t="s">
        <v>45</v>
      </c>
      <c r="P1179" s="141">
        <f>O1179*H1179</f>
        <v>0</v>
      </c>
      <c r="Q1179" s="141">
        <v>0</v>
      </c>
      <c r="R1179" s="141">
        <f>Q1179*H1179</f>
        <v>0</v>
      </c>
      <c r="S1179" s="141">
        <v>0</v>
      </c>
      <c r="T1179" s="142">
        <f>S1179*H1179</f>
        <v>0</v>
      </c>
      <c r="AR1179" s="143" t="s">
        <v>2175</v>
      </c>
      <c r="AT1179" s="143" t="s">
        <v>212</v>
      </c>
      <c r="AU1179" s="143" t="s">
        <v>81</v>
      </c>
      <c r="AY1179" s="18" t="s">
        <v>210</v>
      </c>
      <c r="BE1179" s="144">
        <f>IF(N1179="základní",J1179,0)</f>
        <v>0</v>
      </c>
      <c r="BF1179" s="144">
        <f>IF(N1179="snížená",J1179,0)</f>
        <v>0</v>
      </c>
      <c r="BG1179" s="144">
        <f>IF(N1179="zákl. přenesená",J1179,0)</f>
        <v>0</v>
      </c>
      <c r="BH1179" s="144">
        <f>IF(N1179="sníž. přenesená",J1179,0)</f>
        <v>0</v>
      </c>
      <c r="BI1179" s="144">
        <f>IF(N1179="nulová",J1179,0)</f>
        <v>0</v>
      </c>
      <c r="BJ1179" s="18" t="s">
        <v>81</v>
      </c>
      <c r="BK1179" s="144">
        <f>ROUND(I1179*H1179,2)</f>
        <v>0</v>
      </c>
      <c r="BL1179" s="18" t="s">
        <v>2175</v>
      </c>
      <c r="BM1179" s="143" t="s">
        <v>3088</v>
      </c>
    </row>
    <row r="1180" spans="2:65" s="1" customFormat="1" ht="16.5" customHeight="1">
      <c r="B1180" s="33"/>
      <c r="C1180" s="132" t="s">
        <v>1475</v>
      </c>
      <c r="D1180" s="132" t="s">
        <v>212</v>
      </c>
      <c r="E1180" s="133" t="s">
        <v>2173</v>
      </c>
      <c r="F1180" s="134" t="s">
        <v>2174</v>
      </c>
      <c r="G1180" s="135" t="s">
        <v>295</v>
      </c>
      <c r="H1180" s="136">
        <v>1</v>
      </c>
      <c r="I1180" s="137"/>
      <c r="J1180" s="138">
        <f>ROUND(I1180*H1180,2)</f>
        <v>0</v>
      </c>
      <c r="K1180" s="134" t="s">
        <v>296</v>
      </c>
      <c r="L1180" s="33"/>
      <c r="M1180" s="139" t="s">
        <v>19</v>
      </c>
      <c r="N1180" s="140" t="s">
        <v>45</v>
      </c>
      <c r="P1180" s="141">
        <f>O1180*H1180</f>
        <v>0</v>
      </c>
      <c r="Q1180" s="141">
        <v>0</v>
      </c>
      <c r="R1180" s="141">
        <f>Q1180*H1180</f>
        <v>0</v>
      </c>
      <c r="S1180" s="141">
        <v>0</v>
      </c>
      <c r="T1180" s="142">
        <f>S1180*H1180</f>
        <v>0</v>
      </c>
      <c r="AR1180" s="143" t="s">
        <v>2175</v>
      </c>
      <c r="AT1180" s="143" t="s">
        <v>212</v>
      </c>
      <c r="AU1180" s="143" t="s">
        <v>81</v>
      </c>
      <c r="AY1180" s="18" t="s">
        <v>210</v>
      </c>
      <c r="BE1180" s="144">
        <f>IF(N1180="základní",J1180,0)</f>
        <v>0</v>
      </c>
      <c r="BF1180" s="144">
        <f>IF(N1180="snížená",J1180,0)</f>
        <v>0</v>
      </c>
      <c r="BG1180" s="144">
        <f>IF(N1180="zákl. přenesená",J1180,0)</f>
        <v>0</v>
      </c>
      <c r="BH1180" s="144">
        <f>IF(N1180="sníž. přenesená",J1180,0)</f>
        <v>0</v>
      </c>
      <c r="BI1180" s="144">
        <f>IF(N1180="nulová",J1180,0)</f>
        <v>0</v>
      </c>
      <c r="BJ1180" s="18" t="s">
        <v>81</v>
      </c>
      <c r="BK1180" s="144">
        <f>ROUND(I1180*H1180,2)</f>
        <v>0</v>
      </c>
      <c r="BL1180" s="18" t="s">
        <v>2175</v>
      </c>
      <c r="BM1180" s="143" t="s">
        <v>2176</v>
      </c>
    </row>
    <row r="1181" spans="2:65" s="1" customFormat="1" ht="16.5" customHeight="1">
      <c r="B1181" s="33"/>
      <c r="C1181" s="132" t="s">
        <v>1480</v>
      </c>
      <c r="D1181" s="132" t="s">
        <v>212</v>
      </c>
      <c r="E1181" s="133" t="s">
        <v>2178</v>
      </c>
      <c r="F1181" s="134" t="s">
        <v>2179</v>
      </c>
      <c r="G1181" s="135" t="s">
        <v>2180</v>
      </c>
      <c r="H1181" s="188"/>
      <c r="I1181" s="137"/>
      <c r="J1181" s="138">
        <f>ROUND(I1181*H1181,2)</f>
        <v>0</v>
      </c>
      <c r="K1181" s="134" t="s">
        <v>296</v>
      </c>
      <c r="L1181" s="33"/>
      <c r="M1181" s="189" t="s">
        <v>19</v>
      </c>
      <c r="N1181" s="190" t="s">
        <v>45</v>
      </c>
      <c r="O1181" s="191"/>
      <c r="P1181" s="192">
        <f>O1181*H1181</f>
        <v>0</v>
      </c>
      <c r="Q1181" s="192">
        <v>0</v>
      </c>
      <c r="R1181" s="192">
        <f>Q1181*H1181</f>
        <v>0</v>
      </c>
      <c r="S1181" s="192">
        <v>0</v>
      </c>
      <c r="T1181" s="193">
        <f>S1181*H1181</f>
        <v>0</v>
      </c>
      <c r="AR1181" s="143" t="s">
        <v>2175</v>
      </c>
      <c r="AT1181" s="143" t="s">
        <v>212</v>
      </c>
      <c r="AU1181" s="143" t="s">
        <v>81</v>
      </c>
      <c r="AY1181" s="18" t="s">
        <v>210</v>
      </c>
      <c r="BE1181" s="144">
        <f>IF(N1181="základní",J1181,0)</f>
        <v>0</v>
      </c>
      <c r="BF1181" s="144">
        <f>IF(N1181="snížená",J1181,0)</f>
        <v>0</v>
      </c>
      <c r="BG1181" s="144">
        <f>IF(N1181="zákl. přenesená",J1181,0)</f>
        <v>0</v>
      </c>
      <c r="BH1181" s="144">
        <f>IF(N1181="sníž. přenesená",J1181,0)</f>
        <v>0</v>
      </c>
      <c r="BI1181" s="144">
        <f>IF(N1181="nulová",J1181,0)</f>
        <v>0</v>
      </c>
      <c r="BJ1181" s="18" t="s">
        <v>81</v>
      </c>
      <c r="BK1181" s="144">
        <f>ROUND(I1181*H1181,2)</f>
        <v>0</v>
      </c>
      <c r="BL1181" s="18" t="s">
        <v>2175</v>
      </c>
      <c r="BM1181" s="143" t="s">
        <v>2181</v>
      </c>
    </row>
    <row r="1182" spans="2:12" s="1" customFormat="1" ht="6.95" customHeight="1">
      <c r="B1182" s="42"/>
      <c r="C1182" s="43"/>
      <c r="D1182" s="43"/>
      <c r="E1182" s="43"/>
      <c r="F1182" s="43"/>
      <c r="G1182" s="43"/>
      <c r="H1182" s="43"/>
      <c r="I1182" s="43"/>
      <c r="J1182" s="43"/>
      <c r="K1182" s="43"/>
      <c r="L1182" s="33"/>
    </row>
  </sheetData>
  <sheetProtection algorithmName="SHA-512" hashValue="qgtYe/HqJ/8xCUg4OxsY4y8OPqZzo6WeCliPYDiG+yHhEHvRKHNvUpcSojRdLc4Ee5cPooWEk0qiWN1LMDolkQ==" saltValue="GaauMWlLm04425VEXErwk03HvrHJ5X+E0+usSzLhia6jCVH11ol+8CVGzA5QqeTjCp7l86Z36wvLzKW33O6rEg==" spinCount="100000" sheet="1" objects="1" scenarios="1" formatColumns="0" formatRows="0" autoFilter="0"/>
  <autoFilter ref="C106:K1181"/>
  <mergeCells count="15">
    <mergeCell ref="E93:H93"/>
    <mergeCell ref="E97:H97"/>
    <mergeCell ref="E95:H95"/>
    <mergeCell ref="E99:H99"/>
    <mergeCell ref="L2:V2"/>
    <mergeCell ref="E31:H31"/>
    <mergeCell ref="E52:H52"/>
    <mergeCell ref="E56:H56"/>
    <mergeCell ref="E54:H54"/>
    <mergeCell ref="E58:H58"/>
    <mergeCell ref="E7:H7"/>
    <mergeCell ref="E11:H11"/>
    <mergeCell ref="E9:H9"/>
    <mergeCell ref="E13:H13"/>
    <mergeCell ref="E22:H22"/>
  </mergeCells>
  <hyperlinks>
    <hyperlink ref="F111" r:id="rId1" display="https://podminky.urs.cz/item/CS_URS_2023_01/311231115"/>
    <hyperlink ref="F115" r:id="rId2" display="https://podminky.urs.cz/item/CS_URS_2023_01/342241112"/>
    <hyperlink ref="F125" r:id="rId3" display="https://podminky.urs.cz/item/CS_URS_2023_01/452386111"/>
    <hyperlink ref="F130" r:id="rId4" display="https://podminky.urs.cz/item/CS_URS_2023_01/611142022"/>
    <hyperlink ref="F145" r:id="rId5" display="https://podminky.urs.cz/item/CS_URS_2023_01/611311121"/>
    <hyperlink ref="F160" r:id="rId6" display="https://podminky.urs.cz/item/CS_URS_2023_01/612125100"/>
    <hyperlink ref="F167" r:id="rId7" display="https://podminky.urs.cz/item/CS_URS_2023_01/612125100"/>
    <hyperlink ref="F172" r:id="rId8" display="https://podminky.urs.cz/item/CS_URS_2023_01/612311141"/>
    <hyperlink ref="F293" r:id="rId9" display="https://podminky.urs.cz/item/CS_URS_2023_01/612311191"/>
    <hyperlink ref="F297" r:id="rId10" display="https://podminky.urs.cz/item/CS_URS_2023_01/612351121"/>
    <hyperlink ref="F307" r:id="rId11" display="https://podminky.urs.cz/item/CS_URS_2023_01/612351171"/>
    <hyperlink ref="F316" r:id="rId12" display="https://podminky.urs.cz/item/CS_URS_2023_01/617632111"/>
    <hyperlink ref="F321" r:id="rId13" display="https://podminky.urs.cz/item/CS_URS_2023_01/619315131"/>
    <hyperlink ref="F333" r:id="rId14" display="https://podminky.urs.cz/item/CS_URS_2023_01/631311113"/>
    <hyperlink ref="F350" r:id="rId15" display="https://podminky.urs.cz/item/CS_URS_2023_01/631311114"/>
    <hyperlink ref="F357" r:id="rId16" display="https://podminky.urs.cz/item/CS_URS_2023_01/631362021"/>
    <hyperlink ref="F364" r:id="rId17" display="https://podminky.urs.cz/item/CS_URS_2023_01/631362021"/>
    <hyperlink ref="F391" r:id="rId18" display="https://podminky.urs.cz/item/CS_URS_2023_01/632451214"/>
    <hyperlink ref="F410" r:id="rId19" display="https://podminky.urs.cz/item/CS_URS_2023_01/632481215"/>
    <hyperlink ref="F431" r:id="rId20" display="https://podminky.urs.cz/item/CS_URS_2023_01/634111113"/>
    <hyperlink ref="F450" r:id="rId21" display="https://podminky.urs.cz/item/CS_URS_2023_01/635321121"/>
    <hyperlink ref="F468" r:id="rId22" display="https://podminky.urs.cz/item/CS_URS_2023_01/636211111"/>
    <hyperlink ref="F483" r:id="rId23" display="https://podminky.urs.cz/item/CS_URS_2022_02/636211421.r"/>
    <hyperlink ref="F496" r:id="rId24" display="https://podminky.urs.cz/item/CS_URS_2023_01/636295011"/>
    <hyperlink ref="F527" r:id="rId25" display="https://podminky.urs.cz/item/CS_URS_2023_01/636295031"/>
    <hyperlink ref="F550" r:id="rId26" display="https://podminky.urs.cz/item/CS_URS_2023_01/949101112"/>
    <hyperlink ref="F736" r:id="rId27" display="https://podminky.urs.cz/item/CS_URS_2023_01/997006511"/>
    <hyperlink ref="F738" r:id="rId28" display="https://podminky.urs.cz/item/CS_URS_2023_01/997013002"/>
    <hyperlink ref="F742" r:id="rId29" display="https://podminky.urs.cz/item/CS_URS_2023_01/997013213"/>
    <hyperlink ref="F747" r:id="rId30" display="https://podminky.urs.cz/item/CS_URS_2023_01/997013501"/>
    <hyperlink ref="F749" r:id="rId31" display="https://podminky.urs.cz/item/CS_URS_2023_01/997013509"/>
    <hyperlink ref="F753" r:id="rId32" display="https://podminky.urs.cz/item/CS_URS_2023_01/997013631"/>
    <hyperlink ref="F756" r:id="rId33" display="https://podminky.urs.cz/item/CS_URS_2023_01/998011002"/>
    <hyperlink ref="F758" r:id="rId34" display="https://podminky.urs.cz/item/CS_URS_2023_01/998017002"/>
    <hyperlink ref="F760" r:id="rId35" display="https://podminky.urs.cz/item/CS_URS_2023_01/998018002"/>
    <hyperlink ref="F764" r:id="rId36" display="https://podminky.urs.cz/item/CS_URS_2023_01/713111111"/>
    <hyperlink ref="F781" r:id="rId37" display="https://podminky.urs.cz/item/CS_URS_2023_01/713121111"/>
    <hyperlink ref="F788" r:id="rId38" display="https://podminky.urs.cz/item/CS_URS_2023_01/713121131"/>
    <hyperlink ref="F795" r:id="rId39" display="https://podminky.urs.cz/item/CS_URS_2023_01/998713102"/>
    <hyperlink ref="F797" r:id="rId40" display="https://podminky.urs.cz/item/CS_URS_2023_01/998713181"/>
    <hyperlink ref="F802" r:id="rId41" display="https://podminky.urs.cz/item/CS_URS_2022_02/762522935"/>
    <hyperlink ref="F835" r:id="rId42" display="https://podminky.urs.cz/item/CS_URS_2022_02/762812240"/>
    <hyperlink ref="F842" r:id="rId43" display="https://podminky.urs.cz/item/CS_URS_2022_02/762812140"/>
    <hyperlink ref="F864" r:id="rId44" display="https://podminky.urs.cz/item/CS_URS_2022_02/998762102"/>
    <hyperlink ref="F866" r:id="rId45" display="https://podminky.urs.cz/item/CS_URS_2022_02/998762181"/>
    <hyperlink ref="F869" r:id="rId46" display="https://podminky.urs.cz/item/CS_URS_2023_01/763121551.r"/>
    <hyperlink ref="F877" r:id="rId47" display="https://podminky.urs.cz/item/CS_URS_2023_01/763131751R"/>
    <hyperlink ref="F882" r:id="rId48" display="https://podminky.urs.cz/item/CS_URS_2023_01/763164737"/>
    <hyperlink ref="F886" r:id="rId49" display="https://podminky.urs.cz/item/CS_URS_2023_01/998763302"/>
    <hyperlink ref="F888" r:id="rId50" display="https://podminky.urs.cz/item/CS_URS_2023_01/998763381"/>
    <hyperlink ref="F895" r:id="rId51" display="https://podminky.urs.cz/item/CS_URS_2023_01/771531007"/>
    <hyperlink ref="F913" r:id="rId52" display="https://podminky.urs.cz/item/CS_URS_2023_01/771531801"/>
    <hyperlink ref="F950" r:id="rId53" display="https://podminky.urs.cz/item/CS_URS_2023_01/771559191"/>
    <hyperlink ref="F955" r:id="rId54" display="https://podminky.urs.cz/item/CS_URS_2023_01/771559192"/>
    <hyperlink ref="F960" r:id="rId55" display="https://podminky.urs.cz/item/CS_URS_2023_01/596991111"/>
    <hyperlink ref="F965" r:id="rId56" display="https://podminky.urs.cz/item/CS_URS_2023_01/R01.r03"/>
    <hyperlink ref="F970" r:id="rId57" display="https://podminky.urs.cz/item/CS_URS_2023_01/771591247.r"/>
    <hyperlink ref="F980" r:id="rId58" display="https://podminky.urs.cz/item/CS_URS_2023_01/998771102"/>
    <hyperlink ref="F982" r:id="rId59" display="https://podminky.urs.cz/item/CS_URS_2023_01/998771181"/>
    <hyperlink ref="F985" r:id="rId60" display="https://podminky.urs.cz/item/CS_URS_2023_01/781111011"/>
    <hyperlink ref="F992" r:id="rId61" display="https://podminky.urs.cz/item/CS_URS_2023_01/781121011"/>
    <hyperlink ref="F999" r:id="rId62" display="https://podminky.urs.cz/item/CS_URS_2023_01/781495115"/>
    <hyperlink ref="F1004" r:id="rId63" display="https://podminky.urs.cz/item/CS_URS_2023_01/781731111"/>
    <hyperlink ref="F1024" r:id="rId64" display="https://podminky.urs.cz/item/CS_URS_2023_01/781739191"/>
    <hyperlink ref="F1031" r:id="rId65" display="https://podminky.urs.cz/item/CS_URS_2023_01/781739192"/>
    <hyperlink ref="F1047" r:id="rId66" display="https://podminky.urs.cz/item/CS_URS_2023_01/781494511"/>
    <hyperlink ref="F1052" r:id="rId67" display="https://podminky.urs.cz/item/CS_URS_2023_01/998781101"/>
    <hyperlink ref="F1054" r:id="rId68" display="https://podminky.urs.cz/item/CS_URS_2023_01/998781181"/>
    <hyperlink ref="F1057" r:id="rId69" display="https://podminky.urs.cz/item/CS_URS_2023_01/783101201"/>
    <hyperlink ref="F1064" r:id="rId70" display="https://podminky.urs.cz/item/CS_URS_2023_01/783101203"/>
    <hyperlink ref="F1066" r:id="rId71" display="https://podminky.urs.cz/item/CS_URS_2023_01/783101203"/>
    <hyperlink ref="F1070" r:id="rId72" display="https://podminky.urs.cz/item/CS_URS_2023_01/783101401"/>
    <hyperlink ref="F1074" r:id="rId73" display="https://podminky.urs.cz/item/CS_URS_2023_01/783113111"/>
    <hyperlink ref="F1080" r:id="rId74" display="https://podminky.urs.cz/item/CS_URS_2023_01/783113121"/>
    <hyperlink ref="F1082" r:id="rId75" display="https://podminky.urs.cz/item/CS_URS_2023_01/783114101"/>
    <hyperlink ref="F1084" r:id="rId76" display="https://podminky.urs.cz/item/CS_URS_2023_01/783117101"/>
    <hyperlink ref="F1086" r:id="rId77" display="https://podminky.urs.cz/item/CS_URS_2023_01/783117101"/>
    <hyperlink ref="F1092" r:id="rId78" display="https://podminky.urs.cz/item/CS_URS_2023_01/783201201"/>
    <hyperlink ref="F1095" r:id="rId79" display="https://podminky.urs.cz/item/CS_URS_2023_01/783201401"/>
    <hyperlink ref="F1103" r:id="rId80" display="https://podminky.urs.cz/item/CS_URS_2023_01/783201401"/>
    <hyperlink ref="F1106" r:id="rId81" display="https://podminky.urs.cz/item/CS_URS_2023_01/783213111"/>
    <hyperlink ref="F1115" r:id="rId82" display="https://podminky.urs.cz/item/CS_URS_2023_01/783213121"/>
    <hyperlink ref="F1123" r:id="rId83" display="https://podminky.urs.cz/item/CS_URS_2023_01/783217101"/>
    <hyperlink ref="F1132" r:id="rId84" display="https://podminky.urs.cz/item/CS_URS_2023_01/783268103"/>
    <hyperlink ref="F1138" r:id="rId85" display="https://podminky.urs.cz/item/CS_URS_2023_01/783823137"/>
    <hyperlink ref="F1146" r:id="rId86" display="https://podminky.urs.cz/item/CS_URS_2023_01/783827127"/>
    <hyperlink ref="F1154" r:id="rId87" display="https://podminky.urs.cz/item/CS_URS_2023_01/783827127.r"/>
    <hyperlink ref="F1161" r:id="rId88" display="https://podminky.urs.cz/item/CS_URS_2023_01/78391316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8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102"/>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8"/>
      <c r="M2" s="288"/>
      <c r="N2" s="288"/>
      <c r="O2" s="288"/>
      <c r="P2" s="288"/>
      <c r="Q2" s="288"/>
      <c r="R2" s="288"/>
      <c r="S2" s="288"/>
      <c r="T2" s="288"/>
      <c r="U2" s="288"/>
      <c r="V2" s="288"/>
      <c r="AT2" s="18" t="s">
        <v>103</v>
      </c>
    </row>
    <row r="3" spans="2:46" ht="6.95" customHeight="1">
      <c r="B3" s="19"/>
      <c r="C3" s="20"/>
      <c r="D3" s="20"/>
      <c r="E3" s="20"/>
      <c r="F3" s="20"/>
      <c r="G3" s="20"/>
      <c r="H3" s="20"/>
      <c r="I3" s="20"/>
      <c r="J3" s="20"/>
      <c r="K3" s="20"/>
      <c r="L3" s="21"/>
      <c r="AT3" s="18" t="s">
        <v>83</v>
      </c>
    </row>
    <row r="4" spans="2:46" ht="24.95" customHeight="1">
      <c r="B4" s="21"/>
      <c r="D4" s="22" t="s">
        <v>166</v>
      </c>
      <c r="L4" s="21"/>
      <c r="M4" s="91" t="s">
        <v>10</v>
      </c>
      <c r="AT4" s="18" t="s">
        <v>4</v>
      </c>
    </row>
    <row r="5" spans="2:12" ht="6.95" customHeight="1">
      <c r="B5" s="21"/>
      <c r="L5" s="21"/>
    </row>
    <row r="6" spans="2:12" ht="12" customHeight="1">
      <c r="B6" s="21"/>
      <c r="D6" s="28" t="s">
        <v>16</v>
      </c>
      <c r="L6" s="21"/>
    </row>
    <row r="7" spans="2:12" ht="16.5" customHeight="1">
      <c r="B7" s="21"/>
      <c r="E7" s="326" t="str">
        <f>'Rekapitulace stavby'!K6</f>
        <v>Revitalizace Starého děkanství, Nymburk</v>
      </c>
      <c r="F7" s="327"/>
      <c r="G7" s="327"/>
      <c r="H7" s="327"/>
      <c r="L7" s="21"/>
    </row>
    <row r="8" spans="2:12" ht="12.75">
      <c r="B8" s="21"/>
      <c r="D8" s="28" t="s">
        <v>167</v>
      </c>
      <c r="L8" s="21"/>
    </row>
    <row r="9" spans="2:12" ht="16.5" customHeight="1">
      <c r="B9" s="21"/>
      <c r="E9" s="326" t="s">
        <v>2260</v>
      </c>
      <c r="F9" s="288"/>
      <c r="G9" s="288"/>
      <c r="H9" s="288"/>
      <c r="L9" s="21"/>
    </row>
    <row r="10" spans="2:12" ht="12" customHeight="1">
      <c r="B10" s="21"/>
      <c r="D10" s="28" t="s">
        <v>169</v>
      </c>
      <c r="L10" s="21"/>
    </row>
    <row r="11" spans="2:12" s="1" customFormat="1" ht="16.5" customHeight="1">
      <c r="B11" s="33"/>
      <c r="E11" s="322" t="s">
        <v>170</v>
      </c>
      <c r="F11" s="328"/>
      <c r="G11" s="328"/>
      <c r="H11" s="328"/>
      <c r="L11" s="33"/>
    </row>
    <row r="12" spans="2:12" s="1" customFormat="1" ht="12" customHeight="1">
      <c r="B12" s="33"/>
      <c r="D12" s="28" t="s">
        <v>171</v>
      </c>
      <c r="L12" s="33"/>
    </row>
    <row r="13" spans="2:12" s="1" customFormat="1" ht="16.5" customHeight="1">
      <c r="B13" s="33"/>
      <c r="E13" s="309" t="s">
        <v>3089</v>
      </c>
      <c r="F13" s="328"/>
      <c r="G13" s="328"/>
      <c r="H13" s="328"/>
      <c r="L13" s="33"/>
    </row>
    <row r="14" spans="2:12" s="1" customFormat="1" ht="11.25">
      <c r="B14" s="33"/>
      <c r="L14" s="33"/>
    </row>
    <row r="15" spans="2:12" s="1" customFormat="1" ht="12" customHeight="1">
      <c r="B15" s="33"/>
      <c r="D15" s="28" t="s">
        <v>18</v>
      </c>
      <c r="F15" s="26" t="s">
        <v>19</v>
      </c>
      <c r="I15" s="28" t="s">
        <v>20</v>
      </c>
      <c r="J15" s="26" t="s">
        <v>19</v>
      </c>
      <c r="L15" s="33"/>
    </row>
    <row r="16" spans="2:12" s="1" customFormat="1" ht="12" customHeight="1">
      <c r="B16" s="33"/>
      <c r="D16" s="28" t="s">
        <v>21</v>
      </c>
      <c r="F16" s="26" t="s">
        <v>27</v>
      </c>
      <c r="I16" s="28" t="s">
        <v>23</v>
      </c>
      <c r="J16" s="50" t="str">
        <f>'Rekapitulace stavby'!AN8</f>
        <v>2. 5. 2022</v>
      </c>
      <c r="L16" s="33"/>
    </row>
    <row r="17" spans="2:12" s="1" customFormat="1" ht="10.9" customHeight="1">
      <c r="B17" s="33"/>
      <c r="L17" s="33"/>
    </row>
    <row r="18" spans="2:12" s="1" customFormat="1" ht="12" customHeight="1">
      <c r="B18" s="33"/>
      <c r="D18" s="28" t="s">
        <v>25</v>
      </c>
      <c r="I18" s="28" t="s">
        <v>26</v>
      </c>
      <c r="J18" s="26" t="str">
        <f>IF('Rekapitulace stavby'!AN10="","",'Rekapitulace stavby'!AN10)</f>
        <v/>
      </c>
      <c r="L18" s="33"/>
    </row>
    <row r="19" spans="2:12" s="1" customFormat="1" ht="18" customHeight="1">
      <c r="B19" s="33"/>
      <c r="E19" s="26" t="str">
        <f>IF('Rekapitulace stavby'!E11="","",'Rekapitulace stavby'!E11)</f>
        <v xml:space="preserve"> </v>
      </c>
      <c r="I19" s="28" t="s">
        <v>28</v>
      </c>
      <c r="J19" s="26" t="str">
        <f>IF('Rekapitulace stavby'!AN11="","",'Rekapitulace stavby'!AN11)</f>
        <v/>
      </c>
      <c r="L19" s="33"/>
    </row>
    <row r="20" spans="2:12" s="1" customFormat="1" ht="6.95" customHeight="1">
      <c r="B20" s="33"/>
      <c r="L20" s="33"/>
    </row>
    <row r="21" spans="2:12" s="1" customFormat="1" ht="12" customHeight="1">
      <c r="B21" s="33"/>
      <c r="D21" s="28" t="s">
        <v>29</v>
      </c>
      <c r="I21" s="28" t="s">
        <v>26</v>
      </c>
      <c r="J21" s="29" t="str">
        <f>'Rekapitulace stavby'!AN13</f>
        <v>Vyplň údaj</v>
      </c>
      <c r="L21" s="33"/>
    </row>
    <row r="22" spans="2:12" s="1" customFormat="1" ht="18" customHeight="1">
      <c r="B22" s="33"/>
      <c r="E22" s="329" t="str">
        <f>'Rekapitulace stavby'!E14</f>
        <v>Vyplň údaj</v>
      </c>
      <c r="F22" s="287"/>
      <c r="G22" s="287"/>
      <c r="H22" s="287"/>
      <c r="I22" s="28" t="s">
        <v>28</v>
      </c>
      <c r="J22" s="29" t="str">
        <f>'Rekapitulace stavby'!AN14</f>
        <v>Vyplň údaj</v>
      </c>
      <c r="L22" s="33"/>
    </row>
    <row r="23" spans="2:12" s="1" customFormat="1" ht="6.95" customHeight="1">
      <c r="B23" s="33"/>
      <c r="L23" s="33"/>
    </row>
    <row r="24" spans="2:12" s="1" customFormat="1" ht="12" customHeight="1">
      <c r="B24" s="33"/>
      <c r="D24" s="28" t="s">
        <v>31</v>
      </c>
      <c r="I24" s="28" t="s">
        <v>26</v>
      </c>
      <c r="J24" s="26" t="s">
        <v>32</v>
      </c>
      <c r="L24" s="33"/>
    </row>
    <row r="25" spans="2:12" s="1" customFormat="1" ht="18" customHeight="1">
      <c r="B25" s="33"/>
      <c r="E25" s="26" t="s">
        <v>33</v>
      </c>
      <c r="I25" s="28" t="s">
        <v>28</v>
      </c>
      <c r="J25" s="26" t="s">
        <v>19</v>
      </c>
      <c r="L25" s="33"/>
    </row>
    <row r="26" spans="2:12" s="1" customFormat="1" ht="6.95" customHeight="1">
      <c r="B26" s="33"/>
      <c r="L26" s="33"/>
    </row>
    <row r="27" spans="2:12" s="1" customFormat="1" ht="12" customHeight="1">
      <c r="B27" s="33"/>
      <c r="D27" s="28" t="s">
        <v>35</v>
      </c>
      <c r="I27" s="28" t="s">
        <v>26</v>
      </c>
      <c r="J27" s="26" t="str">
        <f>IF('Rekapitulace stavby'!AN19="","",'Rekapitulace stavby'!AN19)</f>
        <v>47747528</v>
      </c>
      <c r="L27" s="33"/>
    </row>
    <row r="28" spans="2:12" s="1" customFormat="1" ht="18" customHeight="1">
      <c r="B28" s="33"/>
      <c r="E28" s="26" t="str">
        <f>IF('Rekapitulace stavby'!E20="","",'Rekapitulace stavby'!E20)</f>
        <v>Veronika Šoulová</v>
      </c>
      <c r="I28" s="28" t="s">
        <v>28</v>
      </c>
      <c r="J28" s="26" t="str">
        <f>IF('Rekapitulace stavby'!AN20="","",'Rekapitulace stavby'!AN20)</f>
        <v/>
      </c>
      <c r="L28" s="33"/>
    </row>
    <row r="29" spans="2:12" s="1" customFormat="1" ht="6.95" customHeight="1">
      <c r="B29" s="33"/>
      <c r="L29" s="33"/>
    </row>
    <row r="30" spans="2:12" s="1" customFormat="1" ht="12" customHeight="1">
      <c r="B30" s="33"/>
      <c r="D30" s="28" t="s">
        <v>38</v>
      </c>
      <c r="L30" s="33"/>
    </row>
    <row r="31" spans="2:12" s="7" customFormat="1" ht="16.5" customHeight="1">
      <c r="B31" s="92"/>
      <c r="E31" s="292" t="s">
        <v>19</v>
      </c>
      <c r="F31" s="292"/>
      <c r="G31" s="292"/>
      <c r="H31" s="292"/>
      <c r="L31" s="92"/>
    </row>
    <row r="32" spans="2:12" s="1" customFormat="1" ht="6.95" customHeight="1">
      <c r="B32" s="33"/>
      <c r="L32" s="33"/>
    </row>
    <row r="33" spans="2:12" s="1" customFormat="1" ht="6.95" customHeight="1">
      <c r="B33" s="33"/>
      <c r="D33" s="51"/>
      <c r="E33" s="51"/>
      <c r="F33" s="51"/>
      <c r="G33" s="51"/>
      <c r="H33" s="51"/>
      <c r="I33" s="51"/>
      <c r="J33" s="51"/>
      <c r="K33" s="51"/>
      <c r="L33" s="33"/>
    </row>
    <row r="34" spans="2:12" s="1" customFormat="1" ht="25.35" customHeight="1">
      <c r="B34" s="33"/>
      <c r="D34" s="93" t="s">
        <v>40</v>
      </c>
      <c r="J34" s="64">
        <f>ROUND(J93,2)</f>
        <v>0</v>
      </c>
      <c r="L34" s="33"/>
    </row>
    <row r="35" spans="2:12" s="1" customFormat="1" ht="6.95" customHeight="1">
      <c r="B35" s="33"/>
      <c r="D35" s="51"/>
      <c r="E35" s="51"/>
      <c r="F35" s="51"/>
      <c r="G35" s="51"/>
      <c r="H35" s="51"/>
      <c r="I35" s="51"/>
      <c r="J35" s="51"/>
      <c r="K35" s="51"/>
      <c r="L35" s="33"/>
    </row>
    <row r="36" spans="2:12" s="1" customFormat="1" ht="14.45" customHeight="1">
      <c r="B36" s="33"/>
      <c r="F36" s="36" t="s">
        <v>42</v>
      </c>
      <c r="I36" s="36" t="s">
        <v>41</v>
      </c>
      <c r="J36" s="36" t="s">
        <v>43</v>
      </c>
      <c r="L36" s="33"/>
    </row>
    <row r="37" spans="2:12" s="1" customFormat="1" ht="14.45" customHeight="1">
      <c r="B37" s="33"/>
      <c r="D37" s="53" t="s">
        <v>44</v>
      </c>
      <c r="E37" s="28" t="s">
        <v>45</v>
      </c>
      <c r="F37" s="83">
        <f>ROUND((SUM(BE93:BE101)),2)</f>
        <v>0</v>
      </c>
      <c r="I37" s="94">
        <v>0.21</v>
      </c>
      <c r="J37" s="83">
        <f>ROUND(((SUM(BE93:BE101))*I37),2)</f>
        <v>0</v>
      </c>
      <c r="L37" s="33"/>
    </row>
    <row r="38" spans="2:12" s="1" customFormat="1" ht="14.45" customHeight="1">
      <c r="B38" s="33"/>
      <c r="E38" s="28" t="s">
        <v>46</v>
      </c>
      <c r="F38" s="83">
        <f>ROUND((SUM(BF93:BF101)),2)</f>
        <v>0</v>
      </c>
      <c r="I38" s="94">
        <v>0.15</v>
      </c>
      <c r="J38" s="83">
        <f>ROUND(((SUM(BF93:BF101))*I38),2)</f>
        <v>0</v>
      </c>
      <c r="L38" s="33"/>
    </row>
    <row r="39" spans="2:12" s="1" customFormat="1" ht="14.45" customHeight="1" hidden="1">
      <c r="B39" s="33"/>
      <c r="E39" s="28" t="s">
        <v>47</v>
      </c>
      <c r="F39" s="83">
        <f>ROUND((SUM(BG93:BG101)),2)</f>
        <v>0</v>
      </c>
      <c r="I39" s="94">
        <v>0.21</v>
      </c>
      <c r="J39" s="83">
        <f>0</f>
        <v>0</v>
      </c>
      <c r="L39" s="33"/>
    </row>
    <row r="40" spans="2:12" s="1" customFormat="1" ht="14.45" customHeight="1" hidden="1">
      <c r="B40" s="33"/>
      <c r="E40" s="28" t="s">
        <v>48</v>
      </c>
      <c r="F40" s="83">
        <f>ROUND((SUM(BH93:BH101)),2)</f>
        <v>0</v>
      </c>
      <c r="I40" s="94">
        <v>0.15</v>
      </c>
      <c r="J40" s="83">
        <f>0</f>
        <v>0</v>
      </c>
      <c r="L40" s="33"/>
    </row>
    <row r="41" spans="2:12" s="1" customFormat="1" ht="14.45" customHeight="1" hidden="1">
      <c r="B41" s="33"/>
      <c r="E41" s="28" t="s">
        <v>49</v>
      </c>
      <c r="F41" s="83">
        <f>ROUND((SUM(BI93:BI101)),2)</f>
        <v>0</v>
      </c>
      <c r="I41" s="94">
        <v>0</v>
      </c>
      <c r="J41" s="83">
        <f>0</f>
        <v>0</v>
      </c>
      <c r="L41" s="33"/>
    </row>
    <row r="42" spans="2:12" s="1" customFormat="1" ht="6.95" customHeight="1">
      <c r="B42" s="33"/>
      <c r="L42" s="33"/>
    </row>
    <row r="43" spans="2:12" s="1" customFormat="1" ht="25.35" customHeight="1">
      <c r="B43" s="33"/>
      <c r="C43" s="95"/>
      <c r="D43" s="96" t="s">
        <v>50</v>
      </c>
      <c r="E43" s="55"/>
      <c r="F43" s="55"/>
      <c r="G43" s="97" t="s">
        <v>51</v>
      </c>
      <c r="H43" s="98" t="s">
        <v>52</v>
      </c>
      <c r="I43" s="55"/>
      <c r="J43" s="99">
        <f>SUM(J34:J41)</f>
        <v>0</v>
      </c>
      <c r="K43" s="100"/>
      <c r="L43" s="33"/>
    </row>
    <row r="44" spans="2:12" s="1" customFormat="1" ht="14.45" customHeight="1">
      <c r="B44" s="42"/>
      <c r="C44" s="43"/>
      <c r="D44" s="43"/>
      <c r="E44" s="43"/>
      <c r="F44" s="43"/>
      <c r="G44" s="43"/>
      <c r="H44" s="43"/>
      <c r="I44" s="43"/>
      <c r="J44" s="43"/>
      <c r="K44" s="43"/>
      <c r="L44" s="33"/>
    </row>
    <row r="48" spans="2:12" s="1" customFormat="1" ht="6.95" customHeight="1">
      <c r="B48" s="44"/>
      <c r="C48" s="45"/>
      <c r="D48" s="45"/>
      <c r="E48" s="45"/>
      <c r="F48" s="45"/>
      <c r="G48" s="45"/>
      <c r="H48" s="45"/>
      <c r="I48" s="45"/>
      <c r="J48" s="45"/>
      <c r="K48" s="45"/>
      <c r="L48" s="33"/>
    </row>
    <row r="49" spans="2:12" s="1" customFormat="1" ht="24.95" customHeight="1">
      <c r="B49" s="33"/>
      <c r="C49" s="22" t="s">
        <v>173</v>
      </c>
      <c r="L49" s="33"/>
    </row>
    <row r="50" spans="2:12" s="1" customFormat="1" ht="6.95" customHeight="1">
      <c r="B50" s="33"/>
      <c r="L50" s="33"/>
    </row>
    <row r="51" spans="2:12" s="1" customFormat="1" ht="12" customHeight="1">
      <c r="B51" s="33"/>
      <c r="C51" s="28" t="s">
        <v>16</v>
      </c>
      <c r="L51" s="33"/>
    </row>
    <row r="52" spans="2:12" s="1" customFormat="1" ht="16.5" customHeight="1">
      <c r="B52" s="33"/>
      <c r="E52" s="326" t="str">
        <f>E7</f>
        <v>Revitalizace Starého děkanství, Nymburk</v>
      </c>
      <c r="F52" s="327"/>
      <c r="G52" s="327"/>
      <c r="H52" s="327"/>
      <c r="L52" s="33"/>
    </row>
    <row r="53" spans="2:12" ht="12" customHeight="1">
      <c r="B53" s="21"/>
      <c r="C53" s="28" t="s">
        <v>167</v>
      </c>
      <c r="L53" s="21"/>
    </row>
    <row r="54" spans="2:12" ht="16.5" customHeight="1">
      <c r="B54" s="21"/>
      <c r="E54" s="326" t="s">
        <v>2260</v>
      </c>
      <c r="F54" s="288"/>
      <c r="G54" s="288"/>
      <c r="H54" s="288"/>
      <c r="L54" s="21"/>
    </row>
    <row r="55" spans="2:12" ht="12" customHeight="1">
      <c r="B55" s="21"/>
      <c r="C55" s="28" t="s">
        <v>169</v>
      </c>
      <c r="L55" s="21"/>
    </row>
    <row r="56" spans="2:12" s="1" customFormat="1" ht="16.5" customHeight="1">
      <c r="B56" s="33"/>
      <c r="E56" s="322" t="s">
        <v>170</v>
      </c>
      <c r="F56" s="328"/>
      <c r="G56" s="328"/>
      <c r="H56" s="328"/>
      <c r="L56" s="33"/>
    </row>
    <row r="57" spans="2:12" s="1" customFormat="1" ht="12" customHeight="1">
      <c r="B57" s="33"/>
      <c r="C57" s="28" t="s">
        <v>171</v>
      </c>
      <c r="L57" s="33"/>
    </row>
    <row r="58" spans="2:12" s="1" customFormat="1" ht="16.5" customHeight="1">
      <c r="B58" s="33"/>
      <c r="E58" s="309" t="str">
        <f>E13</f>
        <v>01.4 - Domovní plynovod vnitřní</v>
      </c>
      <c r="F58" s="328"/>
      <c r="G58" s="328"/>
      <c r="H58" s="328"/>
      <c r="L58" s="33"/>
    </row>
    <row r="59" spans="2:12" s="1" customFormat="1" ht="6.95" customHeight="1">
      <c r="B59" s="33"/>
      <c r="L59" s="33"/>
    </row>
    <row r="60" spans="2:12" s="1" customFormat="1" ht="12" customHeight="1">
      <c r="B60" s="33"/>
      <c r="C60" s="28" t="s">
        <v>21</v>
      </c>
      <c r="F60" s="26" t="str">
        <f>F16</f>
        <v xml:space="preserve"> </v>
      </c>
      <c r="I60" s="28" t="s">
        <v>23</v>
      </c>
      <c r="J60" s="50" t="str">
        <f>IF(J16="","",J16)</f>
        <v>2. 5. 2022</v>
      </c>
      <c r="L60" s="33"/>
    </row>
    <row r="61" spans="2:12" s="1" customFormat="1" ht="6.95" customHeight="1">
      <c r="B61" s="33"/>
      <c r="L61" s="33"/>
    </row>
    <row r="62" spans="2:12" s="1" customFormat="1" ht="15.2" customHeight="1">
      <c r="B62" s="33"/>
      <c r="C62" s="28" t="s">
        <v>25</v>
      </c>
      <c r="F62" s="26" t="str">
        <f>E19</f>
        <v xml:space="preserve"> </v>
      </c>
      <c r="I62" s="28" t="s">
        <v>31</v>
      </c>
      <c r="J62" s="31" t="str">
        <f>E25</f>
        <v>FAPAL s.r.o.</v>
      </c>
      <c r="L62" s="33"/>
    </row>
    <row r="63" spans="2:12" s="1" customFormat="1" ht="15.2" customHeight="1">
      <c r="B63" s="33"/>
      <c r="C63" s="28" t="s">
        <v>29</v>
      </c>
      <c r="F63" s="26" t="str">
        <f>IF(E22="","",E22)</f>
        <v>Vyplň údaj</v>
      </c>
      <c r="I63" s="28" t="s">
        <v>35</v>
      </c>
      <c r="J63" s="31" t="str">
        <f>E28</f>
        <v>Veronika Šoulová</v>
      </c>
      <c r="L63" s="33"/>
    </row>
    <row r="64" spans="2:12" s="1" customFormat="1" ht="10.35" customHeight="1">
      <c r="B64" s="33"/>
      <c r="L64" s="33"/>
    </row>
    <row r="65" spans="2:12" s="1" customFormat="1" ht="29.25" customHeight="1">
      <c r="B65" s="33"/>
      <c r="C65" s="101" t="s">
        <v>174</v>
      </c>
      <c r="D65" s="95"/>
      <c r="E65" s="95"/>
      <c r="F65" s="95"/>
      <c r="G65" s="95"/>
      <c r="H65" s="95"/>
      <c r="I65" s="95"/>
      <c r="J65" s="102" t="s">
        <v>175</v>
      </c>
      <c r="K65" s="95"/>
      <c r="L65" s="33"/>
    </row>
    <row r="66" spans="2:12" s="1" customFormat="1" ht="10.35" customHeight="1">
      <c r="B66" s="33"/>
      <c r="L66" s="33"/>
    </row>
    <row r="67" spans="2:47" s="1" customFormat="1" ht="22.9" customHeight="1">
      <c r="B67" s="33"/>
      <c r="C67" s="103" t="s">
        <v>72</v>
      </c>
      <c r="J67" s="64">
        <f>J93</f>
        <v>0</v>
      </c>
      <c r="L67" s="33"/>
      <c r="AU67" s="18" t="s">
        <v>176</v>
      </c>
    </row>
    <row r="68" spans="2:12" s="8" customFormat="1" ht="24.95" customHeight="1">
      <c r="B68" s="104"/>
      <c r="D68" s="105" t="s">
        <v>186</v>
      </c>
      <c r="E68" s="106"/>
      <c r="F68" s="106"/>
      <c r="G68" s="106"/>
      <c r="H68" s="106"/>
      <c r="I68" s="106"/>
      <c r="J68" s="107">
        <f>J94</f>
        <v>0</v>
      </c>
      <c r="L68" s="104"/>
    </row>
    <row r="69" spans="2:12" s="9" customFormat="1" ht="19.9" customHeight="1">
      <c r="B69" s="108"/>
      <c r="D69" s="109" t="s">
        <v>3090</v>
      </c>
      <c r="E69" s="110"/>
      <c r="F69" s="110"/>
      <c r="G69" s="110"/>
      <c r="H69" s="110"/>
      <c r="I69" s="110"/>
      <c r="J69" s="111">
        <f>J95</f>
        <v>0</v>
      </c>
      <c r="L69" s="108"/>
    </row>
    <row r="70" spans="2:12" s="1" customFormat="1" ht="21.75" customHeight="1">
      <c r="B70" s="33"/>
      <c r="L70" s="33"/>
    </row>
    <row r="71" spans="2:12" s="1" customFormat="1" ht="6.95" customHeight="1">
      <c r="B71" s="42"/>
      <c r="C71" s="43"/>
      <c r="D71" s="43"/>
      <c r="E71" s="43"/>
      <c r="F71" s="43"/>
      <c r="G71" s="43"/>
      <c r="H71" s="43"/>
      <c r="I71" s="43"/>
      <c r="J71" s="43"/>
      <c r="K71" s="43"/>
      <c r="L71" s="33"/>
    </row>
    <row r="75" spans="2:12" s="1" customFormat="1" ht="6.95" customHeight="1">
      <c r="B75" s="44"/>
      <c r="C75" s="45"/>
      <c r="D75" s="45"/>
      <c r="E75" s="45"/>
      <c r="F75" s="45"/>
      <c r="G75" s="45"/>
      <c r="H75" s="45"/>
      <c r="I75" s="45"/>
      <c r="J75" s="45"/>
      <c r="K75" s="45"/>
      <c r="L75" s="33"/>
    </row>
    <row r="76" spans="2:12" s="1" customFormat="1" ht="24.95" customHeight="1">
      <c r="B76" s="33"/>
      <c r="C76" s="22" t="s">
        <v>195</v>
      </c>
      <c r="L76" s="33"/>
    </row>
    <row r="77" spans="2:12" s="1" customFormat="1" ht="6.95" customHeight="1">
      <c r="B77" s="33"/>
      <c r="L77" s="33"/>
    </row>
    <row r="78" spans="2:12" s="1" customFormat="1" ht="12" customHeight="1">
      <c r="B78" s="33"/>
      <c r="C78" s="28" t="s">
        <v>16</v>
      </c>
      <c r="L78" s="33"/>
    </row>
    <row r="79" spans="2:12" s="1" customFormat="1" ht="16.5" customHeight="1">
      <c r="B79" s="33"/>
      <c r="E79" s="326" t="str">
        <f>E7</f>
        <v>Revitalizace Starého děkanství, Nymburk</v>
      </c>
      <c r="F79" s="327"/>
      <c r="G79" s="327"/>
      <c r="H79" s="327"/>
      <c r="L79" s="33"/>
    </row>
    <row r="80" spans="2:12" ht="12" customHeight="1">
      <c r="B80" s="21"/>
      <c r="C80" s="28" t="s">
        <v>167</v>
      </c>
      <c r="L80" s="21"/>
    </row>
    <row r="81" spans="2:12" ht="16.5" customHeight="1">
      <c r="B81" s="21"/>
      <c r="E81" s="326" t="s">
        <v>2260</v>
      </c>
      <c r="F81" s="288"/>
      <c r="G81" s="288"/>
      <c r="H81" s="288"/>
      <c r="L81" s="21"/>
    </row>
    <row r="82" spans="2:12" ht="12" customHeight="1">
      <c r="B82" s="21"/>
      <c r="C82" s="28" t="s">
        <v>169</v>
      </c>
      <c r="L82" s="21"/>
    </row>
    <row r="83" spans="2:12" s="1" customFormat="1" ht="16.5" customHeight="1">
      <c r="B83" s="33"/>
      <c r="E83" s="322" t="s">
        <v>170</v>
      </c>
      <c r="F83" s="328"/>
      <c r="G83" s="328"/>
      <c r="H83" s="328"/>
      <c r="L83" s="33"/>
    </row>
    <row r="84" spans="2:12" s="1" customFormat="1" ht="12" customHeight="1">
      <c r="B84" s="33"/>
      <c r="C84" s="28" t="s">
        <v>171</v>
      </c>
      <c r="L84" s="33"/>
    </row>
    <row r="85" spans="2:12" s="1" customFormat="1" ht="16.5" customHeight="1">
      <c r="B85" s="33"/>
      <c r="E85" s="309" t="str">
        <f>E13</f>
        <v>01.4 - Domovní plynovod vnitřní</v>
      </c>
      <c r="F85" s="328"/>
      <c r="G85" s="328"/>
      <c r="H85" s="328"/>
      <c r="L85" s="33"/>
    </row>
    <row r="86" spans="2:12" s="1" customFormat="1" ht="6.95" customHeight="1">
      <c r="B86" s="33"/>
      <c r="L86" s="33"/>
    </row>
    <row r="87" spans="2:12" s="1" customFormat="1" ht="12" customHeight="1">
      <c r="B87" s="33"/>
      <c r="C87" s="28" t="s">
        <v>21</v>
      </c>
      <c r="F87" s="26" t="str">
        <f>F16</f>
        <v xml:space="preserve"> </v>
      </c>
      <c r="I87" s="28" t="s">
        <v>23</v>
      </c>
      <c r="J87" s="50" t="str">
        <f>IF(J16="","",J16)</f>
        <v>2. 5. 2022</v>
      </c>
      <c r="L87" s="33"/>
    </row>
    <row r="88" spans="2:12" s="1" customFormat="1" ht="6.95" customHeight="1">
      <c r="B88" s="33"/>
      <c r="L88" s="33"/>
    </row>
    <row r="89" spans="2:12" s="1" customFormat="1" ht="15.2" customHeight="1">
      <c r="B89" s="33"/>
      <c r="C89" s="28" t="s">
        <v>25</v>
      </c>
      <c r="F89" s="26" t="str">
        <f>E19</f>
        <v xml:space="preserve"> </v>
      </c>
      <c r="I89" s="28" t="s">
        <v>31</v>
      </c>
      <c r="J89" s="31" t="str">
        <f>E25</f>
        <v>FAPAL s.r.o.</v>
      </c>
      <c r="L89" s="33"/>
    </row>
    <row r="90" spans="2:12" s="1" customFormat="1" ht="15.2" customHeight="1">
      <c r="B90" s="33"/>
      <c r="C90" s="28" t="s">
        <v>29</v>
      </c>
      <c r="F90" s="26" t="str">
        <f>IF(E22="","",E22)</f>
        <v>Vyplň údaj</v>
      </c>
      <c r="I90" s="28" t="s">
        <v>35</v>
      </c>
      <c r="J90" s="31" t="str">
        <f>E28</f>
        <v>Veronika Šoulová</v>
      </c>
      <c r="L90" s="33"/>
    </row>
    <row r="91" spans="2:12" s="1" customFormat="1" ht="10.35" customHeight="1">
      <c r="B91" s="33"/>
      <c r="L91" s="33"/>
    </row>
    <row r="92" spans="2:20" s="10" customFormat="1" ht="29.25" customHeight="1">
      <c r="B92" s="112"/>
      <c r="C92" s="113" t="s">
        <v>196</v>
      </c>
      <c r="D92" s="114" t="s">
        <v>59</v>
      </c>
      <c r="E92" s="114" t="s">
        <v>55</v>
      </c>
      <c r="F92" s="114" t="s">
        <v>56</v>
      </c>
      <c r="G92" s="114" t="s">
        <v>197</v>
      </c>
      <c r="H92" s="114" t="s">
        <v>198</v>
      </c>
      <c r="I92" s="114" t="s">
        <v>199</v>
      </c>
      <c r="J92" s="114" t="s">
        <v>175</v>
      </c>
      <c r="K92" s="115" t="s">
        <v>200</v>
      </c>
      <c r="L92" s="112"/>
      <c r="M92" s="57" t="s">
        <v>19</v>
      </c>
      <c r="N92" s="58" t="s">
        <v>44</v>
      </c>
      <c r="O92" s="58" t="s">
        <v>201</v>
      </c>
      <c r="P92" s="58" t="s">
        <v>202</v>
      </c>
      <c r="Q92" s="58" t="s">
        <v>203</v>
      </c>
      <c r="R92" s="58" t="s">
        <v>204</v>
      </c>
      <c r="S92" s="58" t="s">
        <v>205</v>
      </c>
      <c r="T92" s="59" t="s">
        <v>206</v>
      </c>
    </row>
    <row r="93" spans="2:63" s="1" customFormat="1" ht="22.9" customHeight="1">
      <c r="B93" s="33"/>
      <c r="C93" s="62" t="s">
        <v>207</v>
      </c>
      <c r="J93" s="116">
        <f>BK93</f>
        <v>0</v>
      </c>
      <c r="L93" s="33"/>
      <c r="M93" s="60"/>
      <c r="N93" s="51"/>
      <c r="O93" s="51"/>
      <c r="P93" s="117">
        <f>P94</f>
        <v>0</v>
      </c>
      <c r="Q93" s="51"/>
      <c r="R93" s="117">
        <f>R94</f>
        <v>0</v>
      </c>
      <c r="S93" s="51"/>
      <c r="T93" s="118">
        <f>T94</f>
        <v>0</v>
      </c>
      <c r="AT93" s="18" t="s">
        <v>73</v>
      </c>
      <c r="AU93" s="18" t="s">
        <v>176</v>
      </c>
      <c r="BK93" s="119">
        <f>BK94</f>
        <v>0</v>
      </c>
    </row>
    <row r="94" spans="2:63" s="11" customFormat="1" ht="25.9" customHeight="1">
      <c r="B94" s="120"/>
      <c r="D94" s="121" t="s">
        <v>73</v>
      </c>
      <c r="E94" s="122" t="s">
        <v>941</v>
      </c>
      <c r="F94" s="122" t="s">
        <v>942</v>
      </c>
      <c r="I94" s="123"/>
      <c r="J94" s="124">
        <f>BK94</f>
        <v>0</v>
      </c>
      <c r="L94" s="120"/>
      <c r="M94" s="125"/>
      <c r="P94" s="126">
        <f>P95</f>
        <v>0</v>
      </c>
      <c r="R94" s="126">
        <f>R95</f>
        <v>0</v>
      </c>
      <c r="T94" s="127">
        <f>T95</f>
        <v>0</v>
      </c>
      <c r="AR94" s="121" t="s">
        <v>83</v>
      </c>
      <c r="AT94" s="128" t="s">
        <v>73</v>
      </c>
      <c r="AU94" s="128" t="s">
        <v>74</v>
      </c>
      <c r="AY94" s="121" t="s">
        <v>210</v>
      </c>
      <c r="BK94" s="129">
        <f>BK95</f>
        <v>0</v>
      </c>
    </row>
    <row r="95" spans="2:63" s="11" customFormat="1" ht="22.9" customHeight="1">
      <c r="B95" s="120"/>
      <c r="D95" s="121" t="s">
        <v>73</v>
      </c>
      <c r="E95" s="130" t="s">
        <v>3091</v>
      </c>
      <c r="F95" s="130" t="s">
        <v>3092</v>
      </c>
      <c r="I95" s="123"/>
      <c r="J95" s="131">
        <f>BK95</f>
        <v>0</v>
      </c>
      <c r="L95" s="120"/>
      <c r="M95" s="125"/>
      <c r="P95" s="126">
        <f>SUM(P96:P101)</f>
        <v>0</v>
      </c>
      <c r="R95" s="126">
        <f>SUM(R96:R101)</f>
        <v>0</v>
      </c>
      <c r="T95" s="127">
        <f>SUM(T96:T101)</f>
        <v>0</v>
      </c>
      <c r="AR95" s="121" t="s">
        <v>83</v>
      </c>
      <c r="AT95" s="128" t="s">
        <v>73</v>
      </c>
      <c r="AU95" s="128" t="s">
        <v>81</v>
      </c>
      <c r="AY95" s="121" t="s">
        <v>210</v>
      </c>
      <c r="BK95" s="129">
        <f>SUM(BK96:BK101)</f>
        <v>0</v>
      </c>
    </row>
    <row r="96" spans="2:65" s="1" customFormat="1" ht="16.5" customHeight="1">
      <c r="B96" s="33"/>
      <c r="C96" s="177" t="s">
        <v>81</v>
      </c>
      <c r="D96" s="177" t="s">
        <v>424</v>
      </c>
      <c r="E96" s="178" t="s">
        <v>3093</v>
      </c>
      <c r="F96" s="179" t="s">
        <v>3094</v>
      </c>
      <c r="G96" s="180" t="s">
        <v>417</v>
      </c>
      <c r="H96" s="181">
        <v>8</v>
      </c>
      <c r="I96" s="182"/>
      <c r="J96" s="183">
        <f aca="true" t="shared" si="0" ref="J96:J101">ROUND(I96*H96,2)</f>
        <v>0</v>
      </c>
      <c r="K96" s="179" t="s">
        <v>19</v>
      </c>
      <c r="L96" s="184"/>
      <c r="M96" s="185" t="s">
        <v>19</v>
      </c>
      <c r="N96" s="186" t="s">
        <v>45</v>
      </c>
      <c r="P96" s="141">
        <f aca="true" t="shared" si="1" ref="P96:P101">O96*H96</f>
        <v>0</v>
      </c>
      <c r="Q96" s="141">
        <v>0</v>
      </c>
      <c r="R96" s="141">
        <f aca="true" t="shared" si="2" ref="R96:R101">Q96*H96</f>
        <v>0</v>
      </c>
      <c r="S96" s="141">
        <v>0</v>
      </c>
      <c r="T96" s="142">
        <f aca="true" t="shared" si="3" ref="T96:T101">S96*H96</f>
        <v>0</v>
      </c>
      <c r="AR96" s="143" t="s">
        <v>498</v>
      </c>
      <c r="AT96" s="143" t="s">
        <v>424</v>
      </c>
      <c r="AU96" s="143" t="s">
        <v>83</v>
      </c>
      <c r="AY96" s="18" t="s">
        <v>210</v>
      </c>
      <c r="BE96" s="144">
        <f aca="true" t="shared" si="4" ref="BE96:BE101">IF(N96="základní",J96,0)</f>
        <v>0</v>
      </c>
      <c r="BF96" s="144">
        <f aca="true" t="shared" si="5" ref="BF96:BF101">IF(N96="snížená",J96,0)</f>
        <v>0</v>
      </c>
      <c r="BG96" s="144">
        <f aca="true" t="shared" si="6" ref="BG96:BG101">IF(N96="zákl. přenesená",J96,0)</f>
        <v>0</v>
      </c>
      <c r="BH96" s="144">
        <f aca="true" t="shared" si="7" ref="BH96:BH101">IF(N96="sníž. přenesená",J96,0)</f>
        <v>0</v>
      </c>
      <c r="BI96" s="144">
        <f aca="true" t="shared" si="8" ref="BI96:BI101">IF(N96="nulová",J96,0)</f>
        <v>0</v>
      </c>
      <c r="BJ96" s="18" t="s">
        <v>81</v>
      </c>
      <c r="BK96" s="144">
        <f aca="true" t="shared" si="9" ref="BK96:BK101">ROUND(I96*H96,2)</f>
        <v>0</v>
      </c>
      <c r="BL96" s="18" t="s">
        <v>368</v>
      </c>
      <c r="BM96" s="143" t="s">
        <v>3095</v>
      </c>
    </row>
    <row r="97" spans="2:65" s="1" customFormat="1" ht="16.5" customHeight="1">
      <c r="B97" s="33"/>
      <c r="C97" s="177" t="s">
        <v>83</v>
      </c>
      <c r="D97" s="177" t="s">
        <v>424</v>
      </c>
      <c r="E97" s="178" t="s">
        <v>3096</v>
      </c>
      <c r="F97" s="179" t="s">
        <v>3097</v>
      </c>
      <c r="G97" s="180" t="s">
        <v>2244</v>
      </c>
      <c r="H97" s="181">
        <v>1</v>
      </c>
      <c r="I97" s="182"/>
      <c r="J97" s="183">
        <f t="shared" si="0"/>
        <v>0</v>
      </c>
      <c r="K97" s="179" t="s">
        <v>19</v>
      </c>
      <c r="L97" s="184"/>
      <c r="M97" s="185" t="s">
        <v>19</v>
      </c>
      <c r="N97" s="186" t="s">
        <v>45</v>
      </c>
      <c r="P97" s="141">
        <f t="shared" si="1"/>
        <v>0</v>
      </c>
      <c r="Q97" s="141">
        <v>0</v>
      </c>
      <c r="R97" s="141">
        <f t="shared" si="2"/>
        <v>0</v>
      </c>
      <c r="S97" s="141">
        <v>0</v>
      </c>
      <c r="T97" s="142">
        <f t="shared" si="3"/>
        <v>0</v>
      </c>
      <c r="AR97" s="143" t="s">
        <v>498</v>
      </c>
      <c r="AT97" s="143" t="s">
        <v>424</v>
      </c>
      <c r="AU97" s="143" t="s">
        <v>83</v>
      </c>
      <c r="AY97" s="18" t="s">
        <v>210</v>
      </c>
      <c r="BE97" s="144">
        <f t="shared" si="4"/>
        <v>0</v>
      </c>
      <c r="BF97" s="144">
        <f t="shared" si="5"/>
        <v>0</v>
      </c>
      <c r="BG97" s="144">
        <f t="shared" si="6"/>
        <v>0</v>
      </c>
      <c r="BH97" s="144">
        <f t="shared" si="7"/>
        <v>0</v>
      </c>
      <c r="BI97" s="144">
        <f t="shared" si="8"/>
        <v>0</v>
      </c>
      <c r="BJ97" s="18" t="s">
        <v>81</v>
      </c>
      <c r="BK97" s="144">
        <f t="shared" si="9"/>
        <v>0</v>
      </c>
      <c r="BL97" s="18" t="s">
        <v>368</v>
      </c>
      <c r="BM97" s="143" t="s">
        <v>3098</v>
      </c>
    </row>
    <row r="98" spans="2:65" s="1" customFormat="1" ht="16.5" customHeight="1">
      <c r="B98" s="33"/>
      <c r="C98" s="177" t="s">
        <v>91</v>
      </c>
      <c r="D98" s="177" t="s">
        <v>424</v>
      </c>
      <c r="E98" s="178" t="s">
        <v>3099</v>
      </c>
      <c r="F98" s="179" t="s">
        <v>3100</v>
      </c>
      <c r="G98" s="180" t="s">
        <v>2244</v>
      </c>
      <c r="H98" s="181">
        <v>1</v>
      </c>
      <c r="I98" s="182"/>
      <c r="J98" s="183">
        <f t="shared" si="0"/>
        <v>0</v>
      </c>
      <c r="K98" s="179" t="s">
        <v>19</v>
      </c>
      <c r="L98" s="184"/>
      <c r="M98" s="185" t="s">
        <v>19</v>
      </c>
      <c r="N98" s="186" t="s">
        <v>45</v>
      </c>
      <c r="P98" s="141">
        <f t="shared" si="1"/>
        <v>0</v>
      </c>
      <c r="Q98" s="141">
        <v>0</v>
      </c>
      <c r="R98" s="141">
        <f t="shared" si="2"/>
        <v>0</v>
      </c>
      <c r="S98" s="141">
        <v>0</v>
      </c>
      <c r="T98" s="142">
        <f t="shared" si="3"/>
        <v>0</v>
      </c>
      <c r="AR98" s="143" t="s">
        <v>498</v>
      </c>
      <c r="AT98" s="143" t="s">
        <v>424</v>
      </c>
      <c r="AU98" s="143" t="s">
        <v>83</v>
      </c>
      <c r="AY98" s="18" t="s">
        <v>210</v>
      </c>
      <c r="BE98" s="144">
        <f t="shared" si="4"/>
        <v>0</v>
      </c>
      <c r="BF98" s="144">
        <f t="shared" si="5"/>
        <v>0</v>
      </c>
      <c r="BG98" s="144">
        <f t="shared" si="6"/>
        <v>0</v>
      </c>
      <c r="BH98" s="144">
        <f t="shared" si="7"/>
        <v>0</v>
      </c>
      <c r="BI98" s="144">
        <f t="shared" si="8"/>
        <v>0</v>
      </c>
      <c r="BJ98" s="18" t="s">
        <v>81</v>
      </c>
      <c r="BK98" s="144">
        <f t="shared" si="9"/>
        <v>0</v>
      </c>
      <c r="BL98" s="18" t="s">
        <v>368</v>
      </c>
      <c r="BM98" s="143" t="s">
        <v>3101</v>
      </c>
    </row>
    <row r="99" spans="2:65" s="1" customFormat="1" ht="16.5" customHeight="1">
      <c r="B99" s="33"/>
      <c r="C99" s="177" t="s">
        <v>217</v>
      </c>
      <c r="D99" s="177" t="s">
        <v>424</v>
      </c>
      <c r="E99" s="178" t="s">
        <v>3102</v>
      </c>
      <c r="F99" s="179" t="s">
        <v>3103</v>
      </c>
      <c r="G99" s="180" t="s">
        <v>2244</v>
      </c>
      <c r="H99" s="181">
        <v>1</v>
      </c>
      <c r="I99" s="182"/>
      <c r="J99" s="183">
        <f t="shared" si="0"/>
        <v>0</v>
      </c>
      <c r="K99" s="179" t="s">
        <v>19</v>
      </c>
      <c r="L99" s="184"/>
      <c r="M99" s="185" t="s">
        <v>19</v>
      </c>
      <c r="N99" s="186" t="s">
        <v>45</v>
      </c>
      <c r="P99" s="141">
        <f t="shared" si="1"/>
        <v>0</v>
      </c>
      <c r="Q99" s="141">
        <v>0</v>
      </c>
      <c r="R99" s="141">
        <f t="shared" si="2"/>
        <v>0</v>
      </c>
      <c r="S99" s="141">
        <v>0</v>
      </c>
      <c r="T99" s="142">
        <f t="shared" si="3"/>
        <v>0</v>
      </c>
      <c r="AR99" s="143" t="s">
        <v>498</v>
      </c>
      <c r="AT99" s="143" t="s">
        <v>424</v>
      </c>
      <c r="AU99" s="143" t="s">
        <v>83</v>
      </c>
      <c r="AY99" s="18" t="s">
        <v>210</v>
      </c>
      <c r="BE99" s="144">
        <f t="shared" si="4"/>
        <v>0</v>
      </c>
      <c r="BF99" s="144">
        <f t="shared" si="5"/>
        <v>0</v>
      </c>
      <c r="BG99" s="144">
        <f t="shared" si="6"/>
        <v>0</v>
      </c>
      <c r="BH99" s="144">
        <f t="shared" si="7"/>
        <v>0</v>
      </c>
      <c r="BI99" s="144">
        <f t="shared" si="8"/>
        <v>0</v>
      </c>
      <c r="BJ99" s="18" t="s">
        <v>81</v>
      </c>
      <c r="BK99" s="144">
        <f t="shared" si="9"/>
        <v>0</v>
      </c>
      <c r="BL99" s="18" t="s">
        <v>368</v>
      </c>
      <c r="BM99" s="143" t="s">
        <v>3104</v>
      </c>
    </row>
    <row r="100" spans="2:65" s="1" customFormat="1" ht="16.5" customHeight="1">
      <c r="B100" s="33"/>
      <c r="C100" s="177" t="s">
        <v>267</v>
      </c>
      <c r="D100" s="177" t="s">
        <v>424</v>
      </c>
      <c r="E100" s="178" t="s">
        <v>3105</v>
      </c>
      <c r="F100" s="179" t="s">
        <v>3106</v>
      </c>
      <c r="G100" s="180" t="s">
        <v>2244</v>
      </c>
      <c r="H100" s="181">
        <v>1</v>
      </c>
      <c r="I100" s="182"/>
      <c r="J100" s="183">
        <f t="shared" si="0"/>
        <v>0</v>
      </c>
      <c r="K100" s="179" t="s">
        <v>19</v>
      </c>
      <c r="L100" s="184"/>
      <c r="M100" s="185" t="s">
        <v>19</v>
      </c>
      <c r="N100" s="186" t="s">
        <v>45</v>
      </c>
      <c r="P100" s="141">
        <f t="shared" si="1"/>
        <v>0</v>
      </c>
      <c r="Q100" s="141">
        <v>0</v>
      </c>
      <c r="R100" s="141">
        <f t="shared" si="2"/>
        <v>0</v>
      </c>
      <c r="S100" s="141">
        <v>0</v>
      </c>
      <c r="T100" s="142">
        <f t="shared" si="3"/>
        <v>0</v>
      </c>
      <c r="AR100" s="143" t="s">
        <v>498</v>
      </c>
      <c r="AT100" s="143" t="s">
        <v>424</v>
      </c>
      <c r="AU100" s="143" t="s">
        <v>83</v>
      </c>
      <c r="AY100" s="18" t="s">
        <v>210</v>
      </c>
      <c r="BE100" s="144">
        <f t="shared" si="4"/>
        <v>0</v>
      </c>
      <c r="BF100" s="144">
        <f t="shared" si="5"/>
        <v>0</v>
      </c>
      <c r="BG100" s="144">
        <f t="shared" si="6"/>
        <v>0</v>
      </c>
      <c r="BH100" s="144">
        <f t="shared" si="7"/>
        <v>0</v>
      </c>
      <c r="BI100" s="144">
        <f t="shared" si="8"/>
        <v>0</v>
      </c>
      <c r="BJ100" s="18" t="s">
        <v>81</v>
      </c>
      <c r="BK100" s="144">
        <f t="shared" si="9"/>
        <v>0</v>
      </c>
      <c r="BL100" s="18" t="s">
        <v>368</v>
      </c>
      <c r="BM100" s="143" t="s">
        <v>3107</v>
      </c>
    </row>
    <row r="101" spans="2:65" s="1" customFormat="1" ht="16.5" customHeight="1">
      <c r="B101" s="33"/>
      <c r="C101" s="132" t="s">
        <v>276</v>
      </c>
      <c r="D101" s="132" t="s">
        <v>212</v>
      </c>
      <c r="E101" s="133" t="s">
        <v>3108</v>
      </c>
      <c r="F101" s="134" t="s">
        <v>3109</v>
      </c>
      <c r="G101" s="135" t="s">
        <v>295</v>
      </c>
      <c r="H101" s="136">
        <v>1</v>
      </c>
      <c r="I101" s="137"/>
      <c r="J101" s="138">
        <f t="shared" si="0"/>
        <v>0</v>
      </c>
      <c r="K101" s="134" t="s">
        <v>19</v>
      </c>
      <c r="L101" s="33"/>
      <c r="M101" s="189" t="s">
        <v>19</v>
      </c>
      <c r="N101" s="190" t="s">
        <v>45</v>
      </c>
      <c r="O101" s="191"/>
      <c r="P101" s="192">
        <f t="shared" si="1"/>
        <v>0</v>
      </c>
      <c r="Q101" s="192">
        <v>0</v>
      </c>
      <c r="R101" s="192">
        <f t="shared" si="2"/>
        <v>0</v>
      </c>
      <c r="S101" s="192">
        <v>0</v>
      </c>
      <c r="T101" s="193">
        <f t="shared" si="3"/>
        <v>0</v>
      </c>
      <c r="AR101" s="143" t="s">
        <v>368</v>
      </c>
      <c r="AT101" s="143" t="s">
        <v>212</v>
      </c>
      <c r="AU101" s="143" t="s">
        <v>83</v>
      </c>
      <c r="AY101" s="18" t="s">
        <v>210</v>
      </c>
      <c r="BE101" s="144">
        <f t="shared" si="4"/>
        <v>0</v>
      </c>
      <c r="BF101" s="144">
        <f t="shared" si="5"/>
        <v>0</v>
      </c>
      <c r="BG101" s="144">
        <f t="shared" si="6"/>
        <v>0</v>
      </c>
      <c r="BH101" s="144">
        <f t="shared" si="7"/>
        <v>0</v>
      </c>
      <c r="BI101" s="144">
        <f t="shared" si="8"/>
        <v>0</v>
      </c>
      <c r="BJ101" s="18" t="s">
        <v>81</v>
      </c>
      <c r="BK101" s="144">
        <f t="shared" si="9"/>
        <v>0</v>
      </c>
      <c r="BL101" s="18" t="s">
        <v>368</v>
      </c>
      <c r="BM101" s="143" t="s">
        <v>3110</v>
      </c>
    </row>
    <row r="102" spans="2:12" s="1" customFormat="1" ht="6.95" customHeight="1">
      <c r="B102" s="42"/>
      <c r="C102" s="43"/>
      <c r="D102" s="43"/>
      <c r="E102" s="43"/>
      <c r="F102" s="43"/>
      <c r="G102" s="43"/>
      <c r="H102" s="43"/>
      <c r="I102" s="43"/>
      <c r="J102" s="43"/>
      <c r="K102" s="43"/>
      <c r="L102" s="33"/>
    </row>
  </sheetData>
  <sheetProtection algorithmName="SHA-512" hashValue="7VskGiy9RYiZvs1CSvY4ycDBQbI7nYjhKr7VqInnDt+pr37IA8ErsrXeqHkvd1OuU54NA2JPfOcGmmBYa2i9Yg==" saltValue="CEbC/dJMcpG+BfiKhPklbTP6KMKHuS3N0wUWOLJsP61sedObKw2SK+39WdBqI6+24h1+4TvVbECIvRj4FZM74Q==" spinCount="100000" sheet="1" objects="1" scenarios="1" formatColumns="0" formatRows="0" autoFilter="0"/>
  <autoFilter ref="C92:K101"/>
  <mergeCells count="15">
    <mergeCell ref="E79:H79"/>
    <mergeCell ref="E83:H83"/>
    <mergeCell ref="E81:H81"/>
    <mergeCell ref="E85:H8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BM500"/>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8"/>
      <c r="M2" s="288"/>
      <c r="N2" s="288"/>
      <c r="O2" s="288"/>
      <c r="P2" s="288"/>
      <c r="Q2" s="288"/>
      <c r="R2" s="288"/>
      <c r="S2" s="288"/>
      <c r="T2" s="288"/>
      <c r="U2" s="288"/>
      <c r="V2" s="288"/>
      <c r="AT2" s="18" t="s">
        <v>106</v>
      </c>
    </row>
    <row r="3" spans="2:46" ht="6.95" customHeight="1">
      <c r="B3" s="19"/>
      <c r="C3" s="20"/>
      <c r="D3" s="20"/>
      <c r="E3" s="20"/>
      <c r="F3" s="20"/>
      <c r="G3" s="20"/>
      <c r="H3" s="20"/>
      <c r="I3" s="20"/>
      <c r="J3" s="20"/>
      <c r="K3" s="20"/>
      <c r="L3" s="21"/>
      <c r="AT3" s="18" t="s">
        <v>83</v>
      </c>
    </row>
    <row r="4" spans="2:46" ht="24.95" customHeight="1">
      <c r="B4" s="21"/>
      <c r="D4" s="22" t="s">
        <v>166</v>
      </c>
      <c r="L4" s="21"/>
      <c r="M4" s="91" t="s">
        <v>10</v>
      </c>
      <c r="AT4" s="18" t="s">
        <v>4</v>
      </c>
    </row>
    <row r="5" spans="2:12" ht="6.95" customHeight="1">
      <c r="B5" s="21"/>
      <c r="L5" s="21"/>
    </row>
    <row r="6" spans="2:12" ht="12" customHeight="1">
      <c r="B6" s="21"/>
      <c r="D6" s="28" t="s">
        <v>16</v>
      </c>
      <c r="L6" s="21"/>
    </row>
    <row r="7" spans="2:12" ht="16.5" customHeight="1">
      <c r="B7" s="21"/>
      <c r="E7" s="326" t="str">
        <f>'Rekapitulace stavby'!K6</f>
        <v>Revitalizace Starého děkanství, Nymburk</v>
      </c>
      <c r="F7" s="327"/>
      <c r="G7" s="327"/>
      <c r="H7" s="327"/>
      <c r="L7" s="21"/>
    </row>
    <row r="8" spans="2:12" ht="12.75">
      <c r="B8" s="21"/>
      <c r="D8" s="28" t="s">
        <v>167</v>
      </c>
      <c r="L8" s="21"/>
    </row>
    <row r="9" spans="2:12" ht="16.5" customHeight="1">
      <c r="B9" s="21"/>
      <c r="E9" s="326" t="s">
        <v>2260</v>
      </c>
      <c r="F9" s="288"/>
      <c r="G9" s="288"/>
      <c r="H9" s="288"/>
      <c r="L9" s="21"/>
    </row>
    <row r="10" spans="2:12" ht="12" customHeight="1">
      <c r="B10" s="21"/>
      <c r="D10" s="28" t="s">
        <v>169</v>
      </c>
      <c r="L10" s="21"/>
    </row>
    <row r="11" spans="2:12" s="1" customFormat="1" ht="16.5" customHeight="1">
      <c r="B11" s="33"/>
      <c r="E11" s="322" t="s">
        <v>170</v>
      </c>
      <c r="F11" s="328"/>
      <c r="G11" s="328"/>
      <c r="H11" s="328"/>
      <c r="L11" s="33"/>
    </row>
    <row r="12" spans="2:12" s="1" customFormat="1" ht="12" customHeight="1">
      <c r="B12" s="33"/>
      <c r="D12" s="28" t="s">
        <v>171</v>
      </c>
      <c r="L12" s="33"/>
    </row>
    <row r="13" spans="2:12" s="1" customFormat="1" ht="16.5" customHeight="1">
      <c r="B13" s="33"/>
      <c r="E13" s="309" t="s">
        <v>3111</v>
      </c>
      <c r="F13" s="328"/>
      <c r="G13" s="328"/>
      <c r="H13" s="328"/>
      <c r="L13" s="33"/>
    </row>
    <row r="14" spans="2:12" s="1" customFormat="1" ht="11.25">
      <c r="B14" s="33"/>
      <c r="L14" s="33"/>
    </row>
    <row r="15" spans="2:12" s="1" customFormat="1" ht="12" customHeight="1">
      <c r="B15" s="33"/>
      <c r="D15" s="28" t="s">
        <v>18</v>
      </c>
      <c r="F15" s="26" t="s">
        <v>19</v>
      </c>
      <c r="I15" s="28" t="s">
        <v>20</v>
      </c>
      <c r="J15" s="26" t="s">
        <v>19</v>
      </c>
      <c r="L15" s="33"/>
    </row>
    <row r="16" spans="2:12" s="1" customFormat="1" ht="12" customHeight="1">
      <c r="B16" s="33"/>
      <c r="D16" s="28" t="s">
        <v>21</v>
      </c>
      <c r="F16" s="26" t="s">
        <v>27</v>
      </c>
      <c r="I16" s="28" t="s">
        <v>23</v>
      </c>
      <c r="J16" s="50" t="str">
        <f>'Rekapitulace stavby'!AN8</f>
        <v>2. 5. 2022</v>
      </c>
      <c r="L16" s="33"/>
    </row>
    <row r="17" spans="2:12" s="1" customFormat="1" ht="10.9" customHeight="1">
      <c r="B17" s="33"/>
      <c r="L17" s="33"/>
    </row>
    <row r="18" spans="2:12" s="1" customFormat="1" ht="12" customHeight="1">
      <c r="B18" s="33"/>
      <c r="D18" s="28" t="s">
        <v>25</v>
      </c>
      <c r="I18" s="28" t="s">
        <v>26</v>
      </c>
      <c r="J18" s="26" t="str">
        <f>IF('Rekapitulace stavby'!AN10="","",'Rekapitulace stavby'!AN10)</f>
        <v/>
      </c>
      <c r="L18" s="33"/>
    </row>
    <row r="19" spans="2:12" s="1" customFormat="1" ht="18" customHeight="1">
      <c r="B19" s="33"/>
      <c r="E19" s="26" t="str">
        <f>IF('Rekapitulace stavby'!E11="","",'Rekapitulace stavby'!E11)</f>
        <v xml:space="preserve"> </v>
      </c>
      <c r="I19" s="28" t="s">
        <v>28</v>
      </c>
      <c r="J19" s="26" t="str">
        <f>IF('Rekapitulace stavby'!AN11="","",'Rekapitulace stavby'!AN11)</f>
        <v/>
      </c>
      <c r="L19" s="33"/>
    </row>
    <row r="20" spans="2:12" s="1" customFormat="1" ht="6.95" customHeight="1">
      <c r="B20" s="33"/>
      <c r="L20" s="33"/>
    </row>
    <row r="21" spans="2:12" s="1" customFormat="1" ht="12" customHeight="1">
      <c r="B21" s="33"/>
      <c r="D21" s="28" t="s">
        <v>29</v>
      </c>
      <c r="I21" s="28" t="s">
        <v>26</v>
      </c>
      <c r="J21" s="29" t="str">
        <f>'Rekapitulace stavby'!AN13</f>
        <v>Vyplň údaj</v>
      </c>
      <c r="L21" s="33"/>
    </row>
    <row r="22" spans="2:12" s="1" customFormat="1" ht="18" customHeight="1">
      <c r="B22" s="33"/>
      <c r="E22" s="329" t="str">
        <f>'Rekapitulace stavby'!E14</f>
        <v>Vyplň údaj</v>
      </c>
      <c r="F22" s="287"/>
      <c r="G22" s="287"/>
      <c r="H22" s="287"/>
      <c r="I22" s="28" t="s">
        <v>28</v>
      </c>
      <c r="J22" s="29" t="str">
        <f>'Rekapitulace stavby'!AN14</f>
        <v>Vyplň údaj</v>
      </c>
      <c r="L22" s="33"/>
    </row>
    <row r="23" spans="2:12" s="1" customFormat="1" ht="6.95" customHeight="1">
      <c r="B23" s="33"/>
      <c r="L23" s="33"/>
    </row>
    <row r="24" spans="2:12" s="1" customFormat="1" ht="12" customHeight="1">
      <c r="B24" s="33"/>
      <c r="D24" s="28" t="s">
        <v>31</v>
      </c>
      <c r="I24" s="28" t="s">
        <v>26</v>
      </c>
      <c r="J24" s="26" t="s">
        <v>32</v>
      </c>
      <c r="L24" s="33"/>
    </row>
    <row r="25" spans="2:12" s="1" customFormat="1" ht="18" customHeight="1">
      <c r="B25" s="33"/>
      <c r="E25" s="26" t="s">
        <v>33</v>
      </c>
      <c r="I25" s="28" t="s">
        <v>28</v>
      </c>
      <c r="J25" s="26" t="s">
        <v>19</v>
      </c>
      <c r="L25" s="33"/>
    </row>
    <row r="26" spans="2:12" s="1" customFormat="1" ht="6.95" customHeight="1">
      <c r="B26" s="33"/>
      <c r="L26" s="33"/>
    </row>
    <row r="27" spans="2:12" s="1" customFormat="1" ht="12" customHeight="1">
      <c r="B27" s="33"/>
      <c r="D27" s="28" t="s">
        <v>35</v>
      </c>
      <c r="I27" s="28" t="s">
        <v>26</v>
      </c>
      <c r="J27" s="26" t="s">
        <v>19</v>
      </c>
      <c r="L27" s="33"/>
    </row>
    <row r="28" spans="2:12" s="1" customFormat="1" ht="18" customHeight="1">
      <c r="B28" s="33"/>
      <c r="E28" s="26" t="s">
        <v>3112</v>
      </c>
      <c r="I28" s="28" t="s">
        <v>28</v>
      </c>
      <c r="J28" s="26" t="s">
        <v>19</v>
      </c>
      <c r="L28" s="33"/>
    </row>
    <row r="29" spans="2:12" s="1" customFormat="1" ht="6.95" customHeight="1">
      <c r="B29" s="33"/>
      <c r="L29" s="33"/>
    </row>
    <row r="30" spans="2:12" s="1" customFormat="1" ht="12" customHeight="1">
      <c r="B30" s="33"/>
      <c r="D30" s="28" t="s">
        <v>38</v>
      </c>
      <c r="L30" s="33"/>
    </row>
    <row r="31" spans="2:12" s="7" customFormat="1" ht="47.25" customHeight="1">
      <c r="B31" s="92"/>
      <c r="E31" s="292" t="s">
        <v>3113</v>
      </c>
      <c r="F31" s="292"/>
      <c r="G31" s="292"/>
      <c r="H31" s="292"/>
      <c r="L31" s="92"/>
    </row>
    <row r="32" spans="2:12" s="1" customFormat="1" ht="6.95" customHeight="1">
      <c r="B32" s="33"/>
      <c r="L32" s="33"/>
    </row>
    <row r="33" spans="2:12" s="1" customFormat="1" ht="6.95" customHeight="1">
      <c r="B33" s="33"/>
      <c r="D33" s="51"/>
      <c r="E33" s="51"/>
      <c r="F33" s="51"/>
      <c r="G33" s="51"/>
      <c r="H33" s="51"/>
      <c r="I33" s="51"/>
      <c r="J33" s="51"/>
      <c r="K33" s="51"/>
      <c r="L33" s="33"/>
    </row>
    <row r="34" spans="2:12" s="1" customFormat="1" ht="25.35" customHeight="1">
      <c r="B34" s="33"/>
      <c r="D34" s="93" t="s">
        <v>40</v>
      </c>
      <c r="J34" s="64">
        <f>ROUND(J103,2)</f>
        <v>0</v>
      </c>
      <c r="L34" s="33"/>
    </row>
    <row r="35" spans="2:12" s="1" customFormat="1" ht="6.95" customHeight="1">
      <c r="B35" s="33"/>
      <c r="D35" s="51"/>
      <c r="E35" s="51"/>
      <c r="F35" s="51"/>
      <c r="G35" s="51"/>
      <c r="H35" s="51"/>
      <c r="I35" s="51"/>
      <c r="J35" s="51"/>
      <c r="K35" s="51"/>
      <c r="L35" s="33"/>
    </row>
    <row r="36" spans="2:12" s="1" customFormat="1" ht="14.45" customHeight="1">
      <c r="B36" s="33"/>
      <c r="F36" s="36" t="s">
        <v>42</v>
      </c>
      <c r="I36" s="36" t="s">
        <v>41</v>
      </c>
      <c r="J36" s="36" t="s">
        <v>43</v>
      </c>
      <c r="L36" s="33"/>
    </row>
    <row r="37" spans="2:12" s="1" customFormat="1" ht="14.45" customHeight="1">
      <c r="B37" s="33"/>
      <c r="D37" s="53" t="s">
        <v>44</v>
      </c>
      <c r="E37" s="28" t="s">
        <v>45</v>
      </c>
      <c r="F37" s="83">
        <f>ROUND((SUM(BE103:BE499)),2)</f>
        <v>0</v>
      </c>
      <c r="I37" s="94">
        <v>0.21</v>
      </c>
      <c r="J37" s="83">
        <f>ROUND(((SUM(BE103:BE499))*I37),2)</f>
        <v>0</v>
      </c>
      <c r="L37" s="33"/>
    </row>
    <row r="38" spans="2:12" s="1" customFormat="1" ht="14.45" customHeight="1">
      <c r="B38" s="33"/>
      <c r="E38" s="28" t="s">
        <v>46</v>
      </c>
      <c r="F38" s="83">
        <f>ROUND((SUM(BF103:BF499)),2)</f>
        <v>0</v>
      </c>
      <c r="I38" s="94">
        <v>0.15</v>
      </c>
      <c r="J38" s="83">
        <f>ROUND(((SUM(BF103:BF499))*I38),2)</f>
        <v>0</v>
      </c>
      <c r="L38" s="33"/>
    </row>
    <row r="39" spans="2:12" s="1" customFormat="1" ht="14.45" customHeight="1" hidden="1">
      <c r="B39" s="33"/>
      <c r="E39" s="28" t="s">
        <v>47</v>
      </c>
      <c r="F39" s="83">
        <f>ROUND((SUM(BG103:BG499)),2)</f>
        <v>0</v>
      </c>
      <c r="I39" s="94">
        <v>0.21</v>
      </c>
      <c r="J39" s="83">
        <f>0</f>
        <v>0</v>
      </c>
      <c r="L39" s="33"/>
    </row>
    <row r="40" spans="2:12" s="1" customFormat="1" ht="14.45" customHeight="1" hidden="1">
      <c r="B40" s="33"/>
      <c r="E40" s="28" t="s">
        <v>48</v>
      </c>
      <c r="F40" s="83">
        <f>ROUND((SUM(BH103:BH499)),2)</f>
        <v>0</v>
      </c>
      <c r="I40" s="94">
        <v>0.15</v>
      </c>
      <c r="J40" s="83">
        <f>0</f>
        <v>0</v>
      </c>
      <c r="L40" s="33"/>
    </row>
    <row r="41" spans="2:12" s="1" customFormat="1" ht="14.45" customHeight="1" hidden="1">
      <c r="B41" s="33"/>
      <c r="E41" s="28" t="s">
        <v>49</v>
      </c>
      <c r="F41" s="83">
        <f>ROUND((SUM(BI103:BI499)),2)</f>
        <v>0</v>
      </c>
      <c r="I41" s="94">
        <v>0</v>
      </c>
      <c r="J41" s="83">
        <f>0</f>
        <v>0</v>
      </c>
      <c r="L41" s="33"/>
    </row>
    <row r="42" spans="2:12" s="1" customFormat="1" ht="6.95" customHeight="1">
      <c r="B42" s="33"/>
      <c r="L42" s="33"/>
    </row>
    <row r="43" spans="2:12" s="1" customFormat="1" ht="25.35" customHeight="1">
      <c r="B43" s="33"/>
      <c r="C43" s="95"/>
      <c r="D43" s="96" t="s">
        <v>50</v>
      </c>
      <c r="E43" s="55"/>
      <c r="F43" s="55"/>
      <c r="G43" s="97" t="s">
        <v>51</v>
      </c>
      <c r="H43" s="98" t="s">
        <v>52</v>
      </c>
      <c r="I43" s="55"/>
      <c r="J43" s="99">
        <f>SUM(J34:J41)</f>
        <v>0</v>
      </c>
      <c r="K43" s="100"/>
      <c r="L43" s="33"/>
    </row>
    <row r="44" spans="2:12" s="1" customFormat="1" ht="14.45" customHeight="1">
      <c r="B44" s="42"/>
      <c r="C44" s="43"/>
      <c r="D44" s="43"/>
      <c r="E44" s="43"/>
      <c r="F44" s="43"/>
      <c r="G44" s="43"/>
      <c r="H44" s="43"/>
      <c r="I44" s="43"/>
      <c r="J44" s="43"/>
      <c r="K44" s="43"/>
      <c r="L44" s="33"/>
    </row>
    <row r="48" spans="2:12" s="1" customFormat="1" ht="6.95" customHeight="1">
      <c r="B48" s="44"/>
      <c r="C48" s="45"/>
      <c r="D48" s="45"/>
      <c r="E48" s="45"/>
      <c r="F48" s="45"/>
      <c r="G48" s="45"/>
      <c r="H48" s="45"/>
      <c r="I48" s="45"/>
      <c r="J48" s="45"/>
      <c r="K48" s="45"/>
      <c r="L48" s="33"/>
    </row>
    <row r="49" spans="2:12" s="1" customFormat="1" ht="24.95" customHeight="1">
      <c r="B49" s="33"/>
      <c r="C49" s="22" t="s">
        <v>173</v>
      </c>
      <c r="L49" s="33"/>
    </row>
    <row r="50" spans="2:12" s="1" customFormat="1" ht="6.95" customHeight="1">
      <c r="B50" s="33"/>
      <c r="L50" s="33"/>
    </row>
    <row r="51" spans="2:12" s="1" customFormat="1" ht="12" customHeight="1">
      <c r="B51" s="33"/>
      <c r="C51" s="28" t="s">
        <v>16</v>
      </c>
      <c r="L51" s="33"/>
    </row>
    <row r="52" spans="2:12" s="1" customFormat="1" ht="16.5" customHeight="1">
      <c r="B52" s="33"/>
      <c r="E52" s="326" t="str">
        <f>E7</f>
        <v>Revitalizace Starého děkanství, Nymburk</v>
      </c>
      <c r="F52" s="327"/>
      <c r="G52" s="327"/>
      <c r="H52" s="327"/>
      <c r="L52" s="33"/>
    </row>
    <row r="53" spans="2:12" ht="12" customHeight="1">
      <c r="B53" s="21"/>
      <c r="C53" s="28" t="s">
        <v>167</v>
      </c>
      <c r="L53" s="21"/>
    </row>
    <row r="54" spans="2:12" ht="16.5" customHeight="1">
      <c r="B54" s="21"/>
      <c r="E54" s="326" t="s">
        <v>2260</v>
      </c>
      <c r="F54" s="288"/>
      <c r="G54" s="288"/>
      <c r="H54" s="288"/>
      <c r="L54" s="21"/>
    </row>
    <row r="55" spans="2:12" ht="12" customHeight="1">
      <c r="B55" s="21"/>
      <c r="C55" s="28" t="s">
        <v>169</v>
      </c>
      <c r="L55" s="21"/>
    </row>
    <row r="56" spans="2:12" s="1" customFormat="1" ht="16.5" customHeight="1">
      <c r="B56" s="33"/>
      <c r="E56" s="322" t="s">
        <v>170</v>
      </c>
      <c r="F56" s="328"/>
      <c r="G56" s="328"/>
      <c r="H56" s="328"/>
      <c r="L56" s="33"/>
    </row>
    <row r="57" spans="2:12" s="1" customFormat="1" ht="12" customHeight="1">
      <c r="B57" s="33"/>
      <c r="C57" s="28" t="s">
        <v>171</v>
      </c>
      <c r="L57" s="33"/>
    </row>
    <row r="58" spans="2:12" s="1" customFormat="1" ht="16.5" customHeight="1">
      <c r="B58" s="33"/>
      <c r="E58" s="309" t="str">
        <f>E13</f>
        <v>01.5 - Zdravotně technické instalace</v>
      </c>
      <c r="F58" s="328"/>
      <c r="G58" s="328"/>
      <c r="H58" s="328"/>
      <c r="L58" s="33"/>
    </row>
    <row r="59" spans="2:12" s="1" customFormat="1" ht="6.95" customHeight="1">
      <c r="B59" s="33"/>
      <c r="L59" s="33"/>
    </row>
    <row r="60" spans="2:12" s="1" customFormat="1" ht="12" customHeight="1">
      <c r="B60" s="33"/>
      <c r="C60" s="28" t="s">
        <v>21</v>
      </c>
      <c r="F60" s="26" t="str">
        <f>F16</f>
        <v xml:space="preserve"> </v>
      </c>
      <c r="I60" s="28" t="s">
        <v>23</v>
      </c>
      <c r="J60" s="50" t="str">
        <f>IF(J16="","",J16)</f>
        <v>2. 5. 2022</v>
      </c>
      <c r="L60" s="33"/>
    </row>
    <row r="61" spans="2:12" s="1" customFormat="1" ht="6.95" customHeight="1">
      <c r="B61" s="33"/>
      <c r="L61" s="33"/>
    </row>
    <row r="62" spans="2:12" s="1" customFormat="1" ht="15.2" customHeight="1">
      <c r="B62" s="33"/>
      <c r="C62" s="28" t="s">
        <v>25</v>
      </c>
      <c r="F62" s="26" t="str">
        <f>E19</f>
        <v xml:space="preserve"> </v>
      </c>
      <c r="I62" s="28" t="s">
        <v>31</v>
      </c>
      <c r="J62" s="31" t="str">
        <f>E25</f>
        <v>FAPAL s.r.o.</v>
      </c>
      <c r="L62" s="33"/>
    </row>
    <row r="63" spans="2:12" s="1" customFormat="1" ht="25.7" customHeight="1">
      <c r="B63" s="33"/>
      <c r="C63" s="28" t="s">
        <v>29</v>
      </c>
      <c r="F63" s="26" t="str">
        <f>IF(E22="","",E22)</f>
        <v>Vyplň údaj</v>
      </c>
      <c r="I63" s="28" t="s">
        <v>35</v>
      </c>
      <c r="J63" s="31" t="str">
        <f>E28</f>
        <v>ING. B. MATOUŠKOVÁ</v>
      </c>
      <c r="L63" s="33"/>
    </row>
    <row r="64" spans="2:12" s="1" customFormat="1" ht="10.35" customHeight="1">
      <c r="B64" s="33"/>
      <c r="L64" s="33"/>
    </row>
    <row r="65" spans="2:12" s="1" customFormat="1" ht="29.25" customHeight="1">
      <c r="B65" s="33"/>
      <c r="C65" s="101" t="s">
        <v>174</v>
      </c>
      <c r="D65" s="95"/>
      <c r="E65" s="95"/>
      <c r="F65" s="95"/>
      <c r="G65" s="95"/>
      <c r="H65" s="95"/>
      <c r="I65" s="95"/>
      <c r="J65" s="102" t="s">
        <v>175</v>
      </c>
      <c r="K65" s="95"/>
      <c r="L65" s="33"/>
    </row>
    <row r="66" spans="2:12" s="1" customFormat="1" ht="10.35" customHeight="1">
      <c r="B66" s="33"/>
      <c r="L66" s="33"/>
    </row>
    <row r="67" spans="2:47" s="1" customFormat="1" ht="22.9" customHeight="1">
      <c r="B67" s="33"/>
      <c r="C67" s="103" t="s">
        <v>72</v>
      </c>
      <c r="J67" s="64">
        <f>J103</f>
        <v>0</v>
      </c>
      <c r="L67" s="33"/>
      <c r="AU67" s="18" t="s">
        <v>176</v>
      </c>
    </row>
    <row r="68" spans="2:12" s="8" customFormat="1" ht="24.95" customHeight="1">
      <c r="B68" s="104"/>
      <c r="D68" s="105" t="s">
        <v>177</v>
      </c>
      <c r="E68" s="106"/>
      <c r="F68" s="106"/>
      <c r="G68" s="106"/>
      <c r="H68" s="106"/>
      <c r="I68" s="106"/>
      <c r="J68" s="107">
        <f>J104</f>
        <v>0</v>
      </c>
      <c r="L68" s="104"/>
    </row>
    <row r="69" spans="2:12" s="9" customFormat="1" ht="19.9" customHeight="1">
      <c r="B69" s="108"/>
      <c r="D69" s="109" t="s">
        <v>178</v>
      </c>
      <c r="E69" s="110"/>
      <c r="F69" s="110"/>
      <c r="G69" s="110"/>
      <c r="H69" s="110"/>
      <c r="I69" s="110"/>
      <c r="J69" s="111">
        <f>J105</f>
        <v>0</v>
      </c>
      <c r="L69" s="108"/>
    </row>
    <row r="70" spans="2:12" s="9" customFormat="1" ht="19.9" customHeight="1">
      <c r="B70" s="108"/>
      <c r="D70" s="109" t="s">
        <v>181</v>
      </c>
      <c r="E70" s="110"/>
      <c r="F70" s="110"/>
      <c r="G70" s="110"/>
      <c r="H70" s="110"/>
      <c r="I70" s="110"/>
      <c r="J70" s="111">
        <f>J145</f>
        <v>0</v>
      </c>
      <c r="L70" s="108"/>
    </row>
    <row r="71" spans="2:12" s="9" customFormat="1" ht="19.9" customHeight="1">
      <c r="B71" s="108"/>
      <c r="D71" s="109" t="s">
        <v>183</v>
      </c>
      <c r="E71" s="110"/>
      <c r="F71" s="110"/>
      <c r="G71" s="110"/>
      <c r="H71" s="110"/>
      <c r="I71" s="110"/>
      <c r="J71" s="111">
        <f>J152</f>
        <v>0</v>
      </c>
      <c r="L71" s="108"/>
    </row>
    <row r="72" spans="2:12" s="9" customFormat="1" ht="19.9" customHeight="1">
      <c r="B72" s="108"/>
      <c r="D72" s="109" t="s">
        <v>184</v>
      </c>
      <c r="E72" s="110"/>
      <c r="F72" s="110"/>
      <c r="G72" s="110"/>
      <c r="H72" s="110"/>
      <c r="I72" s="110"/>
      <c r="J72" s="111">
        <f>J172</f>
        <v>0</v>
      </c>
      <c r="L72" s="108"/>
    </row>
    <row r="73" spans="2:12" s="8" customFormat="1" ht="24.95" customHeight="1">
      <c r="B73" s="104"/>
      <c r="D73" s="105" t="s">
        <v>3114</v>
      </c>
      <c r="E73" s="106"/>
      <c r="F73" s="106"/>
      <c r="G73" s="106"/>
      <c r="H73" s="106"/>
      <c r="I73" s="106"/>
      <c r="J73" s="107">
        <f>J182</f>
        <v>0</v>
      </c>
      <c r="L73" s="104"/>
    </row>
    <row r="74" spans="2:12" s="8" customFormat="1" ht="24.95" customHeight="1">
      <c r="B74" s="104"/>
      <c r="D74" s="105" t="s">
        <v>3115</v>
      </c>
      <c r="E74" s="106"/>
      <c r="F74" s="106"/>
      <c r="G74" s="106"/>
      <c r="H74" s="106"/>
      <c r="I74" s="106"/>
      <c r="J74" s="107">
        <f>J269</f>
        <v>0</v>
      </c>
      <c r="L74" s="104"/>
    </row>
    <row r="75" spans="2:12" s="8" customFormat="1" ht="24.95" customHeight="1">
      <c r="B75" s="104"/>
      <c r="D75" s="105" t="s">
        <v>3116</v>
      </c>
      <c r="E75" s="106"/>
      <c r="F75" s="106"/>
      <c r="G75" s="106"/>
      <c r="H75" s="106"/>
      <c r="I75" s="106"/>
      <c r="J75" s="107">
        <f>J378</f>
        <v>0</v>
      </c>
      <c r="L75" s="104"/>
    </row>
    <row r="76" spans="2:12" s="8" customFormat="1" ht="24.95" customHeight="1">
      <c r="B76" s="104"/>
      <c r="D76" s="105" t="s">
        <v>3117</v>
      </c>
      <c r="E76" s="106"/>
      <c r="F76" s="106"/>
      <c r="G76" s="106"/>
      <c r="H76" s="106"/>
      <c r="I76" s="106"/>
      <c r="J76" s="107">
        <f>J383</f>
        <v>0</v>
      </c>
      <c r="L76" s="104"/>
    </row>
    <row r="77" spans="2:12" s="8" customFormat="1" ht="24.95" customHeight="1">
      <c r="B77" s="104"/>
      <c r="D77" s="105" t="s">
        <v>3118</v>
      </c>
      <c r="E77" s="106"/>
      <c r="F77" s="106"/>
      <c r="G77" s="106"/>
      <c r="H77" s="106"/>
      <c r="I77" s="106"/>
      <c r="J77" s="107">
        <f>J462</f>
        <v>0</v>
      </c>
      <c r="L77" s="104"/>
    </row>
    <row r="78" spans="2:12" s="8" customFormat="1" ht="24.95" customHeight="1">
      <c r="B78" s="104"/>
      <c r="D78" s="105" t="s">
        <v>3119</v>
      </c>
      <c r="E78" s="106"/>
      <c r="F78" s="106"/>
      <c r="G78" s="106"/>
      <c r="H78" s="106"/>
      <c r="I78" s="106"/>
      <c r="J78" s="107">
        <f>J475</f>
        <v>0</v>
      </c>
      <c r="L78" s="104"/>
    </row>
    <row r="79" spans="2:12" s="8" customFormat="1" ht="24.95" customHeight="1">
      <c r="B79" s="104"/>
      <c r="D79" s="105" t="s">
        <v>3120</v>
      </c>
      <c r="E79" s="106"/>
      <c r="F79" s="106"/>
      <c r="G79" s="106"/>
      <c r="H79" s="106"/>
      <c r="I79" s="106"/>
      <c r="J79" s="107">
        <f>J493</f>
        <v>0</v>
      </c>
      <c r="L79" s="104"/>
    </row>
    <row r="80" spans="2:12" s="1" customFormat="1" ht="21.75" customHeight="1">
      <c r="B80" s="33"/>
      <c r="L80" s="33"/>
    </row>
    <row r="81" spans="2:12" s="1" customFormat="1" ht="6.95" customHeight="1">
      <c r="B81" s="42"/>
      <c r="C81" s="43"/>
      <c r="D81" s="43"/>
      <c r="E81" s="43"/>
      <c r="F81" s="43"/>
      <c r="G81" s="43"/>
      <c r="H81" s="43"/>
      <c r="I81" s="43"/>
      <c r="J81" s="43"/>
      <c r="K81" s="43"/>
      <c r="L81" s="33"/>
    </row>
    <row r="85" spans="2:12" s="1" customFormat="1" ht="6.95" customHeight="1">
      <c r="B85" s="44"/>
      <c r="C85" s="45"/>
      <c r="D85" s="45"/>
      <c r="E85" s="45"/>
      <c r="F85" s="45"/>
      <c r="G85" s="45"/>
      <c r="H85" s="45"/>
      <c r="I85" s="45"/>
      <c r="J85" s="45"/>
      <c r="K85" s="45"/>
      <c r="L85" s="33"/>
    </row>
    <row r="86" spans="2:12" s="1" customFormat="1" ht="24.95" customHeight="1">
      <c r="B86" s="33"/>
      <c r="C86" s="22" t="s">
        <v>195</v>
      </c>
      <c r="L86" s="33"/>
    </row>
    <row r="87" spans="2:12" s="1" customFormat="1" ht="6.95" customHeight="1">
      <c r="B87" s="33"/>
      <c r="L87" s="33"/>
    </row>
    <row r="88" spans="2:12" s="1" customFormat="1" ht="12" customHeight="1">
      <c r="B88" s="33"/>
      <c r="C88" s="28" t="s">
        <v>16</v>
      </c>
      <c r="L88" s="33"/>
    </row>
    <row r="89" spans="2:12" s="1" customFormat="1" ht="16.5" customHeight="1">
      <c r="B89" s="33"/>
      <c r="E89" s="326" t="str">
        <f>E7</f>
        <v>Revitalizace Starého děkanství, Nymburk</v>
      </c>
      <c r="F89" s="327"/>
      <c r="G89" s="327"/>
      <c r="H89" s="327"/>
      <c r="L89" s="33"/>
    </row>
    <row r="90" spans="2:12" ht="12" customHeight="1">
      <c r="B90" s="21"/>
      <c r="C90" s="28" t="s">
        <v>167</v>
      </c>
      <c r="L90" s="21"/>
    </row>
    <row r="91" spans="2:12" ht="16.5" customHeight="1">
      <c r="B91" s="21"/>
      <c r="E91" s="326" t="s">
        <v>2260</v>
      </c>
      <c r="F91" s="288"/>
      <c r="G91" s="288"/>
      <c r="H91" s="288"/>
      <c r="L91" s="21"/>
    </row>
    <row r="92" spans="2:12" ht="12" customHeight="1">
      <c r="B92" s="21"/>
      <c r="C92" s="28" t="s">
        <v>169</v>
      </c>
      <c r="L92" s="21"/>
    </row>
    <row r="93" spans="2:12" s="1" customFormat="1" ht="16.5" customHeight="1">
      <c r="B93" s="33"/>
      <c r="E93" s="322" t="s">
        <v>170</v>
      </c>
      <c r="F93" s="328"/>
      <c r="G93" s="328"/>
      <c r="H93" s="328"/>
      <c r="L93" s="33"/>
    </row>
    <row r="94" spans="2:12" s="1" customFormat="1" ht="12" customHeight="1">
      <c r="B94" s="33"/>
      <c r="C94" s="28" t="s">
        <v>171</v>
      </c>
      <c r="L94" s="33"/>
    </row>
    <row r="95" spans="2:12" s="1" customFormat="1" ht="16.5" customHeight="1">
      <c r="B95" s="33"/>
      <c r="E95" s="309" t="str">
        <f>E13</f>
        <v>01.5 - Zdravotně technické instalace</v>
      </c>
      <c r="F95" s="328"/>
      <c r="G95" s="328"/>
      <c r="H95" s="328"/>
      <c r="L95" s="33"/>
    </row>
    <row r="96" spans="2:12" s="1" customFormat="1" ht="6.95" customHeight="1">
      <c r="B96" s="33"/>
      <c r="L96" s="33"/>
    </row>
    <row r="97" spans="2:12" s="1" customFormat="1" ht="12" customHeight="1">
      <c r="B97" s="33"/>
      <c r="C97" s="28" t="s">
        <v>21</v>
      </c>
      <c r="F97" s="26" t="str">
        <f>F16</f>
        <v xml:space="preserve"> </v>
      </c>
      <c r="I97" s="28" t="s">
        <v>23</v>
      </c>
      <c r="J97" s="50" t="str">
        <f>IF(J16="","",J16)</f>
        <v>2. 5. 2022</v>
      </c>
      <c r="L97" s="33"/>
    </row>
    <row r="98" spans="2:12" s="1" customFormat="1" ht="6.95" customHeight="1">
      <c r="B98" s="33"/>
      <c r="L98" s="33"/>
    </row>
    <row r="99" spans="2:12" s="1" customFormat="1" ht="15.2" customHeight="1">
      <c r="B99" s="33"/>
      <c r="C99" s="28" t="s">
        <v>25</v>
      </c>
      <c r="F99" s="26" t="str">
        <f>E19</f>
        <v xml:space="preserve"> </v>
      </c>
      <c r="I99" s="28" t="s">
        <v>31</v>
      </c>
      <c r="J99" s="31" t="str">
        <f>E25</f>
        <v>FAPAL s.r.o.</v>
      </c>
      <c r="L99" s="33"/>
    </row>
    <row r="100" spans="2:12" s="1" customFormat="1" ht="25.7" customHeight="1">
      <c r="B100" s="33"/>
      <c r="C100" s="28" t="s">
        <v>29</v>
      </c>
      <c r="F100" s="26" t="str">
        <f>IF(E22="","",E22)</f>
        <v>Vyplň údaj</v>
      </c>
      <c r="I100" s="28" t="s">
        <v>35</v>
      </c>
      <c r="J100" s="31" t="str">
        <f>E28</f>
        <v>ING. B. MATOUŠKOVÁ</v>
      </c>
      <c r="L100" s="33"/>
    </row>
    <row r="101" spans="2:12" s="1" customFormat="1" ht="10.35" customHeight="1">
      <c r="B101" s="33"/>
      <c r="L101" s="33"/>
    </row>
    <row r="102" spans="2:20" s="10" customFormat="1" ht="29.25" customHeight="1">
      <c r="B102" s="112"/>
      <c r="C102" s="113" t="s">
        <v>196</v>
      </c>
      <c r="D102" s="114" t="s">
        <v>59</v>
      </c>
      <c r="E102" s="114" t="s">
        <v>55</v>
      </c>
      <c r="F102" s="114" t="s">
        <v>56</v>
      </c>
      <c r="G102" s="114" t="s">
        <v>197</v>
      </c>
      <c r="H102" s="114" t="s">
        <v>198</v>
      </c>
      <c r="I102" s="114" t="s">
        <v>199</v>
      </c>
      <c r="J102" s="114" t="s">
        <v>175</v>
      </c>
      <c r="K102" s="115" t="s">
        <v>200</v>
      </c>
      <c r="L102" s="112"/>
      <c r="M102" s="57" t="s">
        <v>19</v>
      </c>
      <c r="N102" s="58" t="s">
        <v>44</v>
      </c>
      <c r="O102" s="58" t="s">
        <v>201</v>
      </c>
      <c r="P102" s="58" t="s">
        <v>202</v>
      </c>
      <c r="Q102" s="58" t="s">
        <v>203</v>
      </c>
      <c r="R102" s="58" t="s">
        <v>204</v>
      </c>
      <c r="S102" s="58" t="s">
        <v>205</v>
      </c>
      <c r="T102" s="59" t="s">
        <v>206</v>
      </c>
    </row>
    <row r="103" spans="2:63" s="1" customFormat="1" ht="22.9" customHeight="1">
      <c r="B103" s="33"/>
      <c r="C103" s="62" t="s">
        <v>207</v>
      </c>
      <c r="J103" s="116">
        <f>BK103</f>
        <v>0</v>
      </c>
      <c r="L103" s="33"/>
      <c r="M103" s="60"/>
      <c r="N103" s="51"/>
      <c r="O103" s="51"/>
      <c r="P103" s="117">
        <f>P104+P182+P269+P378+P383+P462+P475+P493</f>
        <v>0</v>
      </c>
      <c r="Q103" s="51"/>
      <c r="R103" s="117">
        <f>R104+R182+R269+R378+R383+R462+R475+R493</f>
        <v>23.885005</v>
      </c>
      <c r="S103" s="51"/>
      <c r="T103" s="118">
        <f>T104+T182+T269+T378+T383+T462+T475+T493</f>
        <v>4.364</v>
      </c>
      <c r="AT103" s="18" t="s">
        <v>73</v>
      </c>
      <c r="AU103" s="18" t="s">
        <v>176</v>
      </c>
      <c r="BK103" s="119">
        <f>BK104+BK182+BK269+BK378+BK383+BK462+BK475+BK493</f>
        <v>0</v>
      </c>
    </row>
    <row r="104" spans="2:63" s="11" customFormat="1" ht="25.9" customHeight="1">
      <c r="B104" s="120"/>
      <c r="D104" s="121" t="s">
        <v>73</v>
      </c>
      <c r="E104" s="122" t="s">
        <v>208</v>
      </c>
      <c r="F104" s="122" t="s">
        <v>209</v>
      </c>
      <c r="I104" s="123"/>
      <c r="J104" s="124">
        <f>BK104</f>
        <v>0</v>
      </c>
      <c r="L104" s="120"/>
      <c r="M104" s="125"/>
      <c r="P104" s="126">
        <f>P105+P145+P152+P172</f>
        <v>0</v>
      </c>
      <c r="R104" s="126">
        <f>R105+R145+R152+R172</f>
        <v>22.946</v>
      </c>
      <c r="T104" s="127">
        <f>T105+T145+T152+T172</f>
        <v>4.364</v>
      </c>
      <c r="AR104" s="121" t="s">
        <v>81</v>
      </c>
      <c r="AT104" s="128" t="s">
        <v>73</v>
      </c>
      <c r="AU104" s="128" t="s">
        <v>74</v>
      </c>
      <c r="AY104" s="121" t="s">
        <v>210</v>
      </c>
      <c r="BK104" s="129">
        <f>BK105+BK145+BK152+BK172</f>
        <v>0</v>
      </c>
    </row>
    <row r="105" spans="2:63" s="11" customFormat="1" ht="22.9" customHeight="1">
      <c r="B105" s="120"/>
      <c r="D105" s="121" t="s">
        <v>73</v>
      </c>
      <c r="E105" s="130" t="s">
        <v>81</v>
      </c>
      <c r="F105" s="130" t="s">
        <v>211</v>
      </c>
      <c r="I105" s="123"/>
      <c r="J105" s="131">
        <f>BK105</f>
        <v>0</v>
      </c>
      <c r="L105" s="120"/>
      <c r="M105" s="125"/>
      <c r="P105" s="126">
        <f>SUM(P106:P144)</f>
        <v>0</v>
      </c>
      <c r="R105" s="126">
        <f>SUM(R106:R144)</f>
        <v>22.946</v>
      </c>
      <c r="T105" s="127">
        <f>SUM(T106:T144)</f>
        <v>0</v>
      </c>
      <c r="AR105" s="121" t="s">
        <v>81</v>
      </c>
      <c r="AT105" s="128" t="s">
        <v>73</v>
      </c>
      <c r="AU105" s="128" t="s">
        <v>81</v>
      </c>
      <c r="AY105" s="121" t="s">
        <v>210</v>
      </c>
      <c r="BK105" s="129">
        <f>SUM(BK106:BK144)</f>
        <v>0</v>
      </c>
    </row>
    <row r="106" spans="2:65" s="1" customFormat="1" ht="16.5" customHeight="1">
      <c r="B106" s="33"/>
      <c r="C106" s="132" t="s">
        <v>81</v>
      </c>
      <c r="D106" s="132" t="s">
        <v>212</v>
      </c>
      <c r="E106" s="133" t="s">
        <v>3121</v>
      </c>
      <c r="F106" s="134" t="s">
        <v>247</v>
      </c>
      <c r="G106" s="135" t="s">
        <v>215</v>
      </c>
      <c r="H106" s="136">
        <v>7.331</v>
      </c>
      <c r="I106" s="137"/>
      <c r="J106" s="138">
        <f>ROUND(I106*H106,2)</f>
        <v>0</v>
      </c>
      <c r="K106" s="134" t="s">
        <v>216</v>
      </c>
      <c r="L106" s="33"/>
      <c r="M106" s="139" t="s">
        <v>19</v>
      </c>
      <c r="N106" s="140" t="s">
        <v>45</v>
      </c>
      <c r="P106" s="141">
        <f>O106*H106</f>
        <v>0</v>
      </c>
      <c r="Q106" s="141">
        <v>0</v>
      </c>
      <c r="R106" s="141">
        <f>Q106*H106</f>
        <v>0</v>
      </c>
      <c r="S106" s="141">
        <v>0</v>
      </c>
      <c r="T106" s="142">
        <f>S106*H106</f>
        <v>0</v>
      </c>
      <c r="AR106" s="143" t="s">
        <v>217</v>
      </c>
      <c r="AT106" s="143" t="s">
        <v>212</v>
      </c>
      <c r="AU106" s="143" t="s">
        <v>83</v>
      </c>
      <c r="AY106" s="18" t="s">
        <v>210</v>
      </c>
      <c r="BE106" s="144">
        <f>IF(N106="základní",J106,0)</f>
        <v>0</v>
      </c>
      <c r="BF106" s="144">
        <f>IF(N106="snížená",J106,0)</f>
        <v>0</v>
      </c>
      <c r="BG106" s="144">
        <f>IF(N106="zákl. přenesená",J106,0)</f>
        <v>0</v>
      </c>
      <c r="BH106" s="144">
        <f>IF(N106="sníž. přenesená",J106,0)</f>
        <v>0</v>
      </c>
      <c r="BI106" s="144">
        <f>IF(N106="nulová",J106,0)</f>
        <v>0</v>
      </c>
      <c r="BJ106" s="18" t="s">
        <v>81</v>
      </c>
      <c r="BK106" s="144">
        <f>ROUND(I106*H106,2)</f>
        <v>0</v>
      </c>
      <c r="BL106" s="18" t="s">
        <v>217</v>
      </c>
      <c r="BM106" s="143" t="s">
        <v>3122</v>
      </c>
    </row>
    <row r="107" spans="2:47" s="1" customFormat="1" ht="11.25">
      <c r="B107" s="33"/>
      <c r="D107" s="145" t="s">
        <v>219</v>
      </c>
      <c r="F107" s="146" t="s">
        <v>3123</v>
      </c>
      <c r="I107" s="147"/>
      <c r="L107" s="33"/>
      <c r="M107" s="148"/>
      <c r="T107" s="54"/>
      <c r="AT107" s="18" t="s">
        <v>219</v>
      </c>
      <c r="AU107" s="18" t="s">
        <v>83</v>
      </c>
    </row>
    <row r="108" spans="2:51" s="12" customFormat="1" ht="11.25">
      <c r="B108" s="149"/>
      <c r="D108" s="150" t="s">
        <v>221</v>
      </c>
      <c r="E108" s="151" t="s">
        <v>19</v>
      </c>
      <c r="F108" s="152" t="s">
        <v>3124</v>
      </c>
      <c r="H108" s="151" t="s">
        <v>19</v>
      </c>
      <c r="I108" s="153"/>
      <c r="L108" s="149"/>
      <c r="M108" s="154"/>
      <c r="T108" s="155"/>
      <c r="AT108" s="151" t="s">
        <v>221</v>
      </c>
      <c r="AU108" s="151" t="s">
        <v>83</v>
      </c>
      <c r="AV108" s="12" t="s">
        <v>81</v>
      </c>
      <c r="AW108" s="12" t="s">
        <v>34</v>
      </c>
      <c r="AX108" s="12" t="s">
        <v>74</v>
      </c>
      <c r="AY108" s="151" t="s">
        <v>210</v>
      </c>
    </row>
    <row r="109" spans="2:51" s="13" customFormat="1" ht="11.25">
      <c r="B109" s="156"/>
      <c r="D109" s="150" t="s">
        <v>221</v>
      </c>
      <c r="E109" s="157" t="s">
        <v>19</v>
      </c>
      <c r="F109" s="158" t="s">
        <v>3125</v>
      </c>
      <c r="H109" s="159">
        <v>0.448</v>
      </c>
      <c r="I109" s="160"/>
      <c r="L109" s="156"/>
      <c r="M109" s="161"/>
      <c r="T109" s="162"/>
      <c r="AT109" s="157" t="s">
        <v>221</v>
      </c>
      <c r="AU109" s="157" t="s">
        <v>83</v>
      </c>
      <c r="AV109" s="13" t="s">
        <v>83</v>
      </c>
      <c r="AW109" s="13" t="s">
        <v>34</v>
      </c>
      <c r="AX109" s="13" t="s">
        <v>74</v>
      </c>
      <c r="AY109" s="157" t="s">
        <v>210</v>
      </c>
    </row>
    <row r="110" spans="2:51" s="13" customFormat="1" ht="11.25">
      <c r="B110" s="156"/>
      <c r="D110" s="150" t="s">
        <v>221</v>
      </c>
      <c r="E110" s="157" t="s">
        <v>19</v>
      </c>
      <c r="F110" s="158" t="s">
        <v>3126</v>
      </c>
      <c r="H110" s="159">
        <v>0.278</v>
      </c>
      <c r="I110" s="160"/>
      <c r="L110" s="156"/>
      <c r="M110" s="161"/>
      <c r="T110" s="162"/>
      <c r="AT110" s="157" t="s">
        <v>221</v>
      </c>
      <c r="AU110" s="157" t="s">
        <v>83</v>
      </c>
      <c r="AV110" s="13" t="s">
        <v>83</v>
      </c>
      <c r="AW110" s="13" t="s">
        <v>34</v>
      </c>
      <c r="AX110" s="13" t="s">
        <v>74</v>
      </c>
      <c r="AY110" s="157" t="s">
        <v>210</v>
      </c>
    </row>
    <row r="111" spans="2:51" s="13" customFormat="1" ht="11.25">
      <c r="B111" s="156"/>
      <c r="D111" s="150" t="s">
        <v>221</v>
      </c>
      <c r="E111" s="157" t="s">
        <v>19</v>
      </c>
      <c r="F111" s="158" t="s">
        <v>3127</v>
      </c>
      <c r="H111" s="159">
        <v>0.189</v>
      </c>
      <c r="I111" s="160"/>
      <c r="L111" s="156"/>
      <c r="M111" s="161"/>
      <c r="T111" s="162"/>
      <c r="AT111" s="157" t="s">
        <v>221</v>
      </c>
      <c r="AU111" s="157" t="s">
        <v>83</v>
      </c>
      <c r="AV111" s="13" t="s">
        <v>83</v>
      </c>
      <c r="AW111" s="13" t="s">
        <v>34</v>
      </c>
      <c r="AX111" s="13" t="s">
        <v>74</v>
      </c>
      <c r="AY111" s="157" t="s">
        <v>210</v>
      </c>
    </row>
    <row r="112" spans="2:51" s="12" customFormat="1" ht="11.25">
      <c r="B112" s="149"/>
      <c r="D112" s="150" t="s">
        <v>221</v>
      </c>
      <c r="E112" s="151" t="s">
        <v>19</v>
      </c>
      <c r="F112" s="152" t="s">
        <v>3128</v>
      </c>
      <c r="H112" s="151" t="s">
        <v>19</v>
      </c>
      <c r="I112" s="153"/>
      <c r="L112" s="149"/>
      <c r="M112" s="154"/>
      <c r="T112" s="155"/>
      <c r="AT112" s="151" t="s">
        <v>221</v>
      </c>
      <c r="AU112" s="151" t="s">
        <v>83</v>
      </c>
      <c r="AV112" s="12" t="s">
        <v>81</v>
      </c>
      <c r="AW112" s="12" t="s">
        <v>34</v>
      </c>
      <c r="AX112" s="12" t="s">
        <v>74</v>
      </c>
      <c r="AY112" s="151" t="s">
        <v>210</v>
      </c>
    </row>
    <row r="113" spans="2:51" s="13" customFormat="1" ht="11.25">
      <c r="B113" s="156"/>
      <c r="D113" s="150" t="s">
        <v>221</v>
      </c>
      <c r="E113" s="157" t="s">
        <v>19</v>
      </c>
      <c r="F113" s="158" t="s">
        <v>3129</v>
      </c>
      <c r="H113" s="159">
        <v>1.159</v>
      </c>
      <c r="I113" s="160"/>
      <c r="L113" s="156"/>
      <c r="M113" s="161"/>
      <c r="T113" s="162"/>
      <c r="AT113" s="157" t="s">
        <v>221</v>
      </c>
      <c r="AU113" s="157" t="s">
        <v>83</v>
      </c>
      <c r="AV113" s="13" t="s">
        <v>83</v>
      </c>
      <c r="AW113" s="13" t="s">
        <v>34</v>
      </c>
      <c r="AX113" s="13" t="s">
        <v>74</v>
      </c>
      <c r="AY113" s="157" t="s">
        <v>210</v>
      </c>
    </row>
    <row r="114" spans="2:51" s="13" customFormat="1" ht="11.25">
      <c r="B114" s="156"/>
      <c r="D114" s="150" t="s">
        <v>221</v>
      </c>
      <c r="E114" s="157" t="s">
        <v>19</v>
      </c>
      <c r="F114" s="158" t="s">
        <v>3130</v>
      </c>
      <c r="H114" s="159">
        <v>1.734</v>
      </c>
      <c r="I114" s="160"/>
      <c r="L114" s="156"/>
      <c r="M114" s="161"/>
      <c r="T114" s="162"/>
      <c r="AT114" s="157" t="s">
        <v>221</v>
      </c>
      <c r="AU114" s="157" t="s">
        <v>83</v>
      </c>
      <c r="AV114" s="13" t="s">
        <v>83</v>
      </c>
      <c r="AW114" s="13" t="s">
        <v>34</v>
      </c>
      <c r="AX114" s="13" t="s">
        <v>74</v>
      </c>
      <c r="AY114" s="157" t="s">
        <v>210</v>
      </c>
    </row>
    <row r="115" spans="2:51" s="13" customFormat="1" ht="11.25">
      <c r="B115" s="156"/>
      <c r="D115" s="150" t="s">
        <v>221</v>
      </c>
      <c r="E115" s="157" t="s">
        <v>19</v>
      </c>
      <c r="F115" s="158" t="s">
        <v>3131</v>
      </c>
      <c r="H115" s="159">
        <v>0.525</v>
      </c>
      <c r="I115" s="160"/>
      <c r="L115" s="156"/>
      <c r="M115" s="161"/>
      <c r="T115" s="162"/>
      <c r="AT115" s="157" t="s">
        <v>221</v>
      </c>
      <c r="AU115" s="157" t="s">
        <v>83</v>
      </c>
      <c r="AV115" s="13" t="s">
        <v>83</v>
      </c>
      <c r="AW115" s="13" t="s">
        <v>34</v>
      </c>
      <c r="AX115" s="13" t="s">
        <v>74</v>
      </c>
      <c r="AY115" s="157" t="s">
        <v>210</v>
      </c>
    </row>
    <row r="116" spans="2:51" s="13" customFormat="1" ht="11.25">
      <c r="B116" s="156"/>
      <c r="D116" s="150" t="s">
        <v>221</v>
      </c>
      <c r="E116" s="157" t="s">
        <v>19</v>
      </c>
      <c r="F116" s="158" t="s">
        <v>3132</v>
      </c>
      <c r="H116" s="159">
        <v>0.427</v>
      </c>
      <c r="I116" s="160"/>
      <c r="L116" s="156"/>
      <c r="M116" s="161"/>
      <c r="T116" s="162"/>
      <c r="AT116" s="157" t="s">
        <v>221</v>
      </c>
      <c r="AU116" s="157" t="s">
        <v>83</v>
      </c>
      <c r="AV116" s="13" t="s">
        <v>83</v>
      </c>
      <c r="AW116" s="13" t="s">
        <v>34</v>
      </c>
      <c r="AX116" s="13" t="s">
        <v>74</v>
      </c>
      <c r="AY116" s="157" t="s">
        <v>210</v>
      </c>
    </row>
    <row r="117" spans="2:51" s="12" customFormat="1" ht="11.25">
      <c r="B117" s="149"/>
      <c r="D117" s="150" t="s">
        <v>221</v>
      </c>
      <c r="E117" s="151" t="s">
        <v>19</v>
      </c>
      <c r="F117" s="152" t="s">
        <v>3133</v>
      </c>
      <c r="H117" s="151" t="s">
        <v>19</v>
      </c>
      <c r="I117" s="153"/>
      <c r="L117" s="149"/>
      <c r="M117" s="154"/>
      <c r="T117" s="155"/>
      <c r="AT117" s="151" t="s">
        <v>221</v>
      </c>
      <c r="AU117" s="151" t="s">
        <v>83</v>
      </c>
      <c r="AV117" s="12" t="s">
        <v>81</v>
      </c>
      <c r="AW117" s="12" t="s">
        <v>34</v>
      </c>
      <c r="AX117" s="12" t="s">
        <v>74</v>
      </c>
      <c r="AY117" s="151" t="s">
        <v>210</v>
      </c>
    </row>
    <row r="118" spans="2:51" s="13" customFormat="1" ht="11.25">
      <c r="B118" s="156"/>
      <c r="D118" s="150" t="s">
        <v>221</v>
      </c>
      <c r="E118" s="157" t="s">
        <v>19</v>
      </c>
      <c r="F118" s="158" t="s">
        <v>3134</v>
      </c>
      <c r="H118" s="159">
        <v>0.1</v>
      </c>
      <c r="I118" s="160"/>
      <c r="L118" s="156"/>
      <c r="M118" s="161"/>
      <c r="T118" s="162"/>
      <c r="AT118" s="157" t="s">
        <v>221</v>
      </c>
      <c r="AU118" s="157" t="s">
        <v>83</v>
      </c>
      <c r="AV118" s="13" t="s">
        <v>83</v>
      </c>
      <c r="AW118" s="13" t="s">
        <v>34</v>
      </c>
      <c r="AX118" s="13" t="s">
        <v>74</v>
      </c>
      <c r="AY118" s="157" t="s">
        <v>210</v>
      </c>
    </row>
    <row r="119" spans="2:51" s="13" customFormat="1" ht="11.25">
      <c r="B119" s="156"/>
      <c r="D119" s="150" t="s">
        <v>221</v>
      </c>
      <c r="E119" s="157" t="s">
        <v>19</v>
      </c>
      <c r="F119" s="158" t="s">
        <v>3135</v>
      </c>
      <c r="H119" s="159">
        <v>0.359</v>
      </c>
      <c r="I119" s="160"/>
      <c r="L119" s="156"/>
      <c r="M119" s="161"/>
      <c r="T119" s="162"/>
      <c r="AT119" s="157" t="s">
        <v>221</v>
      </c>
      <c r="AU119" s="157" t="s">
        <v>83</v>
      </c>
      <c r="AV119" s="13" t="s">
        <v>83</v>
      </c>
      <c r="AW119" s="13" t="s">
        <v>34</v>
      </c>
      <c r="AX119" s="13" t="s">
        <v>74</v>
      </c>
      <c r="AY119" s="157" t="s">
        <v>210</v>
      </c>
    </row>
    <row r="120" spans="2:51" s="13" customFormat="1" ht="11.25">
      <c r="B120" s="156"/>
      <c r="D120" s="150" t="s">
        <v>221</v>
      </c>
      <c r="E120" s="157" t="s">
        <v>19</v>
      </c>
      <c r="F120" s="158" t="s">
        <v>3136</v>
      </c>
      <c r="H120" s="159">
        <v>0.73</v>
      </c>
      <c r="I120" s="160"/>
      <c r="L120" s="156"/>
      <c r="M120" s="161"/>
      <c r="T120" s="162"/>
      <c r="AT120" s="157" t="s">
        <v>221</v>
      </c>
      <c r="AU120" s="157" t="s">
        <v>83</v>
      </c>
      <c r="AV120" s="13" t="s">
        <v>83</v>
      </c>
      <c r="AW120" s="13" t="s">
        <v>34</v>
      </c>
      <c r="AX120" s="13" t="s">
        <v>74</v>
      </c>
      <c r="AY120" s="157" t="s">
        <v>210</v>
      </c>
    </row>
    <row r="121" spans="2:51" s="13" customFormat="1" ht="11.25">
      <c r="B121" s="156"/>
      <c r="D121" s="150" t="s">
        <v>221</v>
      </c>
      <c r="E121" s="157" t="s">
        <v>19</v>
      </c>
      <c r="F121" s="158" t="s">
        <v>3137</v>
      </c>
      <c r="H121" s="159">
        <v>0.59</v>
      </c>
      <c r="I121" s="160"/>
      <c r="L121" s="156"/>
      <c r="M121" s="161"/>
      <c r="T121" s="162"/>
      <c r="AT121" s="157" t="s">
        <v>221</v>
      </c>
      <c r="AU121" s="157" t="s">
        <v>83</v>
      </c>
      <c r="AV121" s="13" t="s">
        <v>83</v>
      </c>
      <c r="AW121" s="13" t="s">
        <v>34</v>
      </c>
      <c r="AX121" s="13" t="s">
        <v>74</v>
      </c>
      <c r="AY121" s="157" t="s">
        <v>210</v>
      </c>
    </row>
    <row r="122" spans="2:51" s="12" customFormat="1" ht="11.25">
      <c r="B122" s="149"/>
      <c r="D122" s="150" t="s">
        <v>221</v>
      </c>
      <c r="E122" s="151" t="s">
        <v>19</v>
      </c>
      <c r="F122" s="152" t="s">
        <v>3138</v>
      </c>
      <c r="H122" s="151" t="s">
        <v>19</v>
      </c>
      <c r="I122" s="153"/>
      <c r="L122" s="149"/>
      <c r="M122" s="154"/>
      <c r="T122" s="155"/>
      <c r="AT122" s="151" t="s">
        <v>221</v>
      </c>
      <c r="AU122" s="151" t="s">
        <v>83</v>
      </c>
      <c r="AV122" s="12" t="s">
        <v>81</v>
      </c>
      <c r="AW122" s="12" t="s">
        <v>34</v>
      </c>
      <c r="AX122" s="12" t="s">
        <v>74</v>
      </c>
      <c r="AY122" s="151" t="s">
        <v>210</v>
      </c>
    </row>
    <row r="123" spans="2:51" s="13" customFormat="1" ht="11.25">
      <c r="B123" s="156"/>
      <c r="D123" s="150" t="s">
        <v>221</v>
      </c>
      <c r="E123" s="157" t="s">
        <v>19</v>
      </c>
      <c r="F123" s="158" t="s">
        <v>3139</v>
      </c>
      <c r="H123" s="159">
        <v>0.554</v>
      </c>
      <c r="I123" s="160"/>
      <c r="L123" s="156"/>
      <c r="M123" s="161"/>
      <c r="T123" s="162"/>
      <c r="AT123" s="157" t="s">
        <v>221</v>
      </c>
      <c r="AU123" s="157" t="s">
        <v>83</v>
      </c>
      <c r="AV123" s="13" t="s">
        <v>83</v>
      </c>
      <c r="AW123" s="13" t="s">
        <v>34</v>
      </c>
      <c r="AX123" s="13" t="s">
        <v>74</v>
      </c>
      <c r="AY123" s="157" t="s">
        <v>210</v>
      </c>
    </row>
    <row r="124" spans="2:51" s="13" customFormat="1" ht="11.25">
      <c r="B124" s="156"/>
      <c r="D124" s="150" t="s">
        <v>221</v>
      </c>
      <c r="E124" s="157" t="s">
        <v>19</v>
      </c>
      <c r="F124" s="158" t="s">
        <v>3140</v>
      </c>
      <c r="H124" s="159">
        <v>0.238</v>
      </c>
      <c r="I124" s="160"/>
      <c r="L124" s="156"/>
      <c r="M124" s="161"/>
      <c r="T124" s="162"/>
      <c r="AT124" s="157" t="s">
        <v>221</v>
      </c>
      <c r="AU124" s="157" t="s">
        <v>83</v>
      </c>
      <c r="AV124" s="13" t="s">
        <v>83</v>
      </c>
      <c r="AW124" s="13" t="s">
        <v>34</v>
      </c>
      <c r="AX124" s="13" t="s">
        <v>74</v>
      </c>
      <c r="AY124" s="157" t="s">
        <v>210</v>
      </c>
    </row>
    <row r="125" spans="2:51" s="15" customFormat="1" ht="11.25">
      <c r="B125" s="170"/>
      <c r="D125" s="150" t="s">
        <v>221</v>
      </c>
      <c r="E125" s="171" t="s">
        <v>19</v>
      </c>
      <c r="F125" s="172" t="s">
        <v>236</v>
      </c>
      <c r="H125" s="173">
        <v>7.331</v>
      </c>
      <c r="I125" s="174"/>
      <c r="L125" s="170"/>
      <c r="M125" s="175"/>
      <c r="T125" s="176"/>
      <c r="AT125" s="171" t="s">
        <v>221</v>
      </c>
      <c r="AU125" s="171" t="s">
        <v>83</v>
      </c>
      <c r="AV125" s="15" t="s">
        <v>217</v>
      </c>
      <c r="AW125" s="15" t="s">
        <v>34</v>
      </c>
      <c r="AX125" s="15" t="s">
        <v>81</v>
      </c>
      <c r="AY125" s="171" t="s">
        <v>210</v>
      </c>
    </row>
    <row r="126" spans="2:65" s="1" customFormat="1" ht="33" customHeight="1">
      <c r="B126" s="33"/>
      <c r="C126" s="132" t="s">
        <v>83</v>
      </c>
      <c r="D126" s="132" t="s">
        <v>212</v>
      </c>
      <c r="E126" s="133" t="s">
        <v>3141</v>
      </c>
      <c r="F126" s="134" t="s">
        <v>3142</v>
      </c>
      <c r="G126" s="135" t="s">
        <v>215</v>
      </c>
      <c r="H126" s="136">
        <v>7.331</v>
      </c>
      <c r="I126" s="137"/>
      <c r="J126" s="138">
        <f>ROUND(I126*H126,2)</f>
        <v>0</v>
      </c>
      <c r="K126" s="134" t="s">
        <v>216</v>
      </c>
      <c r="L126" s="33"/>
      <c r="M126" s="139" t="s">
        <v>19</v>
      </c>
      <c r="N126" s="140" t="s">
        <v>45</v>
      </c>
      <c r="P126" s="141">
        <f>O126*H126</f>
        <v>0</v>
      </c>
      <c r="Q126" s="141">
        <v>0</v>
      </c>
      <c r="R126" s="141">
        <f>Q126*H126</f>
        <v>0</v>
      </c>
      <c r="S126" s="141">
        <v>0</v>
      </c>
      <c r="T126" s="142">
        <f>S126*H126</f>
        <v>0</v>
      </c>
      <c r="AR126" s="143" t="s">
        <v>217</v>
      </c>
      <c r="AT126" s="143" t="s">
        <v>212</v>
      </c>
      <c r="AU126" s="143" t="s">
        <v>83</v>
      </c>
      <c r="AY126" s="18" t="s">
        <v>210</v>
      </c>
      <c r="BE126" s="144">
        <f>IF(N126="základní",J126,0)</f>
        <v>0</v>
      </c>
      <c r="BF126" s="144">
        <f>IF(N126="snížená",J126,0)</f>
        <v>0</v>
      </c>
      <c r="BG126" s="144">
        <f>IF(N126="zákl. přenesená",J126,0)</f>
        <v>0</v>
      </c>
      <c r="BH126" s="144">
        <f>IF(N126="sníž. přenesená",J126,0)</f>
        <v>0</v>
      </c>
      <c r="BI126" s="144">
        <f>IF(N126="nulová",J126,0)</f>
        <v>0</v>
      </c>
      <c r="BJ126" s="18" t="s">
        <v>81</v>
      </c>
      <c r="BK126" s="144">
        <f>ROUND(I126*H126,2)</f>
        <v>0</v>
      </c>
      <c r="BL126" s="18" t="s">
        <v>217</v>
      </c>
      <c r="BM126" s="143" t="s">
        <v>3143</v>
      </c>
    </row>
    <row r="127" spans="2:47" s="1" customFormat="1" ht="11.25">
      <c r="B127" s="33"/>
      <c r="D127" s="145" t="s">
        <v>219</v>
      </c>
      <c r="F127" s="146" t="s">
        <v>3144</v>
      </c>
      <c r="I127" s="147"/>
      <c r="L127" s="33"/>
      <c r="M127" s="148"/>
      <c r="T127" s="54"/>
      <c r="AT127" s="18" t="s">
        <v>219</v>
      </c>
      <c r="AU127" s="18" t="s">
        <v>83</v>
      </c>
    </row>
    <row r="128" spans="2:65" s="1" customFormat="1" ht="33" customHeight="1">
      <c r="B128" s="33"/>
      <c r="C128" s="132" t="s">
        <v>91</v>
      </c>
      <c r="D128" s="132" t="s">
        <v>212</v>
      </c>
      <c r="E128" s="133" t="s">
        <v>3145</v>
      </c>
      <c r="F128" s="134" t="s">
        <v>3146</v>
      </c>
      <c r="G128" s="135" t="s">
        <v>215</v>
      </c>
      <c r="H128" s="136">
        <v>21.993</v>
      </c>
      <c r="I128" s="137"/>
      <c r="J128" s="138">
        <f>ROUND(I128*H128,2)</f>
        <v>0</v>
      </c>
      <c r="K128" s="134" t="s">
        <v>216</v>
      </c>
      <c r="L128" s="33"/>
      <c r="M128" s="139" t="s">
        <v>19</v>
      </c>
      <c r="N128" s="140" t="s">
        <v>45</v>
      </c>
      <c r="P128" s="141">
        <f>O128*H128</f>
        <v>0</v>
      </c>
      <c r="Q128" s="141">
        <v>0</v>
      </c>
      <c r="R128" s="141">
        <f>Q128*H128</f>
        <v>0</v>
      </c>
      <c r="S128" s="141">
        <v>0</v>
      </c>
      <c r="T128" s="142">
        <f>S128*H128</f>
        <v>0</v>
      </c>
      <c r="AR128" s="143" t="s">
        <v>217</v>
      </c>
      <c r="AT128" s="143" t="s">
        <v>212</v>
      </c>
      <c r="AU128" s="143" t="s">
        <v>83</v>
      </c>
      <c r="AY128" s="18" t="s">
        <v>210</v>
      </c>
      <c r="BE128" s="144">
        <f>IF(N128="základní",J128,0)</f>
        <v>0</v>
      </c>
      <c r="BF128" s="144">
        <f>IF(N128="snížená",J128,0)</f>
        <v>0</v>
      </c>
      <c r="BG128" s="144">
        <f>IF(N128="zákl. přenesená",J128,0)</f>
        <v>0</v>
      </c>
      <c r="BH128" s="144">
        <f>IF(N128="sníž. přenesená",J128,0)</f>
        <v>0</v>
      </c>
      <c r="BI128" s="144">
        <f>IF(N128="nulová",J128,0)</f>
        <v>0</v>
      </c>
      <c r="BJ128" s="18" t="s">
        <v>81</v>
      </c>
      <c r="BK128" s="144">
        <f>ROUND(I128*H128,2)</f>
        <v>0</v>
      </c>
      <c r="BL128" s="18" t="s">
        <v>217</v>
      </c>
      <c r="BM128" s="143" t="s">
        <v>3147</v>
      </c>
    </row>
    <row r="129" spans="2:47" s="1" customFormat="1" ht="11.25">
      <c r="B129" s="33"/>
      <c r="D129" s="145" t="s">
        <v>219</v>
      </c>
      <c r="F129" s="146" t="s">
        <v>3148</v>
      </c>
      <c r="I129" s="147"/>
      <c r="L129" s="33"/>
      <c r="M129" s="148"/>
      <c r="T129" s="54"/>
      <c r="AT129" s="18" t="s">
        <v>219</v>
      </c>
      <c r="AU129" s="18" t="s">
        <v>83</v>
      </c>
    </row>
    <row r="130" spans="2:51" s="13" customFormat="1" ht="11.25">
      <c r="B130" s="156"/>
      <c r="D130" s="150" t="s">
        <v>221</v>
      </c>
      <c r="F130" s="158" t="s">
        <v>3149</v>
      </c>
      <c r="H130" s="159">
        <v>21.993</v>
      </c>
      <c r="I130" s="160"/>
      <c r="L130" s="156"/>
      <c r="M130" s="161"/>
      <c r="T130" s="162"/>
      <c r="AT130" s="157" t="s">
        <v>221</v>
      </c>
      <c r="AU130" s="157" t="s">
        <v>83</v>
      </c>
      <c r="AV130" s="13" t="s">
        <v>83</v>
      </c>
      <c r="AW130" s="13" t="s">
        <v>4</v>
      </c>
      <c r="AX130" s="13" t="s">
        <v>81</v>
      </c>
      <c r="AY130" s="157" t="s">
        <v>210</v>
      </c>
    </row>
    <row r="131" spans="2:65" s="1" customFormat="1" ht="37.9" customHeight="1">
      <c r="B131" s="33"/>
      <c r="C131" s="132" t="s">
        <v>217</v>
      </c>
      <c r="D131" s="132" t="s">
        <v>212</v>
      </c>
      <c r="E131" s="133" t="s">
        <v>3150</v>
      </c>
      <c r="F131" s="134" t="s">
        <v>3151</v>
      </c>
      <c r="G131" s="135" t="s">
        <v>215</v>
      </c>
      <c r="H131" s="136">
        <v>7.331</v>
      </c>
      <c r="I131" s="137"/>
      <c r="J131" s="138">
        <f>ROUND(I131*H131,2)</f>
        <v>0</v>
      </c>
      <c r="K131" s="134" t="s">
        <v>216</v>
      </c>
      <c r="L131" s="33"/>
      <c r="M131" s="139" t="s">
        <v>19</v>
      </c>
      <c r="N131" s="140" t="s">
        <v>45</v>
      </c>
      <c r="P131" s="141">
        <f>O131*H131</f>
        <v>0</v>
      </c>
      <c r="Q131" s="141">
        <v>0</v>
      </c>
      <c r="R131" s="141">
        <f>Q131*H131</f>
        <v>0</v>
      </c>
      <c r="S131" s="141">
        <v>0</v>
      </c>
      <c r="T131" s="142">
        <f>S131*H131</f>
        <v>0</v>
      </c>
      <c r="AR131" s="143" t="s">
        <v>217</v>
      </c>
      <c r="AT131" s="143" t="s">
        <v>212</v>
      </c>
      <c r="AU131" s="143" t="s">
        <v>83</v>
      </c>
      <c r="AY131" s="18" t="s">
        <v>210</v>
      </c>
      <c r="BE131" s="144">
        <f>IF(N131="základní",J131,0)</f>
        <v>0</v>
      </c>
      <c r="BF131" s="144">
        <f>IF(N131="snížená",J131,0)</f>
        <v>0</v>
      </c>
      <c r="BG131" s="144">
        <f>IF(N131="zákl. přenesená",J131,0)</f>
        <v>0</v>
      </c>
      <c r="BH131" s="144">
        <f>IF(N131="sníž. přenesená",J131,0)</f>
        <v>0</v>
      </c>
      <c r="BI131" s="144">
        <f>IF(N131="nulová",J131,0)</f>
        <v>0</v>
      </c>
      <c r="BJ131" s="18" t="s">
        <v>81</v>
      </c>
      <c r="BK131" s="144">
        <f>ROUND(I131*H131,2)</f>
        <v>0</v>
      </c>
      <c r="BL131" s="18" t="s">
        <v>217</v>
      </c>
      <c r="BM131" s="143" t="s">
        <v>3152</v>
      </c>
    </row>
    <row r="132" spans="2:47" s="1" customFormat="1" ht="11.25">
      <c r="B132" s="33"/>
      <c r="D132" s="145" t="s">
        <v>219</v>
      </c>
      <c r="F132" s="146" t="s">
        <v>3153</v>
      </c>
      <c r="I132" s="147"/>
      <c r="L132" s="33"/>
      <c r="M132" s="148"/>
      <c r="T132" s="54"/>
      <c r="AT132" s="18" t="s">
        <v>219</v>
      </c>
      <c r="AU132" s="18" t="s">
        <v>83</v>
      </c>
    </row>
    <row r="133" spans="2:65" s="1" customFormat="1" ht="24.2" customHeight="1">
      <c r="B133" s="33"/>
      <c r="C133" s="132" t="s">
        <v>267</v>
      </c>
      <c r="D133" s="132" t="s">
        <v>212</v>
      </c>
      <c r="E133" s="133" t="s">
        <v>3154</v>
      </c>
      <c r="F133" s="134" t="s">
        <v>3155</v>
      </c>
      <c r="G133" s="135" t="s">
        <v>356</v>
      </c>
      <c r="H133" s="136">
        <v>13.196</v>
      </c>
      <c r="I133" s="137"/>
      <c r="J133" s="138">
        <f>ROUND(I133*H133,2)</f>
        <v>0</v>
      </c>
      <c r="K133" s="134" t="s">
        <v>216</v>
      </c>
      <c r="L133" s="33"/>
      <c r="M133" s="139" t="s">
        <v>19</v>
      </c>
      <c r="N133" s="140" t="s">
        <v>45</v>
      </c>
      <c r="P133" s="141">
        <f>O133*H133</f>
        <v>0</v>
      </c>
      <c r="Q133" s="141">
        <v>0</v>
      </c>
      <c r="R133" s="141">
        <f>Q133*H133</f>
        <v>0</v>
      </c>
      <c r="S133" s="141">
        <v>0</v>
      </c>
      <c r="T133" s="142">
        <f>S133*H133</f>
        <v>0</v>
      </c>
      <c r="AR133" s="143" t="s">
        <v>217</v>
      </c>
      <c r="AT133" s="143" t="s">
        <v>212</v>
      </c>
      <c r="AU133" s="143" t="s">
        <v>83</v>
      </c>
      <c r="AY133" s="18" t="s">
        <v>210</v>
      </c>
      <c r="BE133" s="144">
        <f>IF(N133="základní",J133,0)</f>
        <v>0</v>
      </c>
      <c r="BF133" s="144">
        <f>IF(N133="snížená",J133,0)</f>
        <v>0</v>
      </c>
      <c r="BG133" s="144">
        <f>IF(N133="zákl. přenesená",J133,0)</f>
        <v>0</v>
      </c>
      <c r="BH133" s="144">
        <f>IF(N133="sníž. přenesená",J133,0)</f>
        <v>0</v>
      </c>
      <c r="BI133" s="144">
        <f>IF(N133="nulová",J133,0)</f>
        <v>0</v>
      </c>
      <c r="BJ133" s="18" t="s">
        <v>81</v>
      </c>
      <c r="BK133" s="144">
        <f>ROUND(I133*H133,2)</f>
        <v>0</v>
      </c>
      <c r="BL133" s="18" t="s">
        <v>217</v>
      </c>
      <c r="BM133" s="143" t="s">
        <v>3156</v>
      </c>
    </row>
    <row r="134" spans="2:47" s="1" customFormat="1" ht="11.25">
      <c r="B134" s="33"/>
      <c r="D134" s="145" t="s">
        <v>219</v>
      </c>
      <c r="F134" s="146" t="s">
        <v>3157</v>
      </c>
      <c r="I134" s="147"/>
      <c r="L134" s="33"/>
      <c r="M134" s="148"/>
      <c r="T134" s="54"/>
      <c r="AT134" s="18" t="s">
        <v>219</v>
      </c>
      <c r="AU134" s="18" t="s">
        <v>83</v>
      </c>
    </row>
    <row r="135" spans="2:51" s="13" customFormat="1" ht="11.25">
      <c r="B135" s="156"/>
      <c r="D135" s="150" t="s">
        <v>221</v>
      </c>
      <c r="F135" s="158" t="s">
        <v>3158</v>
      </c>
      <c r="H135" s="159">
        <v>13.196</v>
      </c>
      <c r="I135" s="160"/>
      <c r="L135" s="156"/>
      <c r="M135" s="161"/>
      <c r="T135" s="162"/>
      <c r="AT135" s="157" t="s">
        <v>221</v>
      </c>
      <c r="AU135" s="157" t="s">
        <v>83</v>
      </c>
      <c r="AV135" s="13" t="s">
        <v>83</v>
      </c>
      <c r="AW135" s="13" t="s">
        <v>4</v>
      </c>
      <c r="AX135" s="13" t="s">
        <v>81</v>
      </c>
      <c r="AY135" s="157" t="s">
        <v>210</v>
      </c>
    </row>
    <row r="136" spans="2:65" s="1" customFormat="1" ht="37.9" customHeight="1">
      <c r="B136" s="33"/>
      <c r="C136" s="132" t="s">
        <v>276</v>
      </c>
      <c r="D136" s="132" t="s">
        <v>212</v>
      </c>
      <c r="E136" s="133" t="s">
        <v>3159</v>
      </c>
      <c r="F136" s="134" t="s">
        <v>3160</v>
      </c>
      <c r="G136" s="135" t="s">
        <v>215</v>
      </c>
      <c r="H136" s="136">
        <v>11.473</v>
      </c>
      <c r="I136" s="137"/>
      <c r="J136" s="138">
        <f>ROUND(I136*H136,2)</f>
        <v>0</v>
      </c>
      <c r="K136" s="134" t="s">
        <v>216</v>
      </c>
      <c r="L136" s="33"/>
      <c r="M136" s="139" t="s">
        <v>19</v>
      </c>
      <c r="N136" s="140" t="s">
        <v>45</v>
      </c>
      <c r="P136" s="141">
        <f>O136*H136</f>
        <v>0</v>
      </c>
      <c r="Q136" s="141">
        <v>0</v>
      </c>
      <c r="R136" s="141">
        <f>Q136*H136</f>
        <v>0</v>
      </c>
      <c r="S136" s="141">
        <v>0</v>
      </c>
      <c r="T136" s="142">
        <f>S136*H136</f>
        <v>0</v>
      </c>
      <c r="AR136" s="143" t="s">
        <v>217</v>
      </c>
      <c r="AT136" s="143" t="s">
        <v>212</v>
      </c>
      <c r="AU136" s="143" t="s">
        <v>83</v>
      </c>
      <c r="AY136" s="18" t="s">
        <v>210</v>
      </c>
      <c r="BE136" s="144">
        <f>IF(N136="základní",J136,0)</f>
        <v>0</v>
      </c>
      <c r="BF136" s="144">
        <f>IF(N136="snížená",J136,0)</f>
        <v>0</v>
      </c>
      <c r="BG136" s="144">
        <f>IF(N136="zákl. přenesená",J136,0)</f>
        <v>0</v>
      </c>
      <c r="BH136" s="144">
        <f>IF(N136="sníž. přenesená",J136,0)</f>
        <v>0</v>
      </c>
      <c r="BI136" s="144">
        <f>IF(N136="nulová",J136,0)</f>
        <v>0</v>
      </c>
      <c r="BJ136" s="18" t="s">
        <v>81</v>
      </c>
      <c r="BK136" s="144">
        <f>ROUND(I136*H136,2)</f>
        <v>0</v>
      </c>
      <c r="BL136" s="18" t="s">
        <v>217</v>
      </c>
      <c r="BM136" s="143" t="s">
        <v>3161</v>
      </c>
    </row>
    <row r="137" spans="2:47" s="1" customFormat="1" ht="11.25">
      <c r="B137" s="33"/>
      <c r="D137" s="145" t="s">
        <v>219</v>
      </c>
      <c r="F137" s="146" t="s">
        <v>3162</v>
      </c>
      <c r="I137" s="147"/>
      <c r="L137" s="33"/>
      <c r="M137" s="148"/>
      <c r="T137" s="54"/>
      <c r="AT137" s="18" t="s">
        <v>219</v>
      </c>
      <c r="AU137" s="18" t="s">
        <v>83</v>
      </c>
    </row>
    <row r="138" spans="2:51" s="12" customFormat="1" ht="11.25">
      <c r="B138" s="149"/>
      <c r="D138" s="150" t="s">
        <v>221</v>
      </c>
      <c r="E138" s="151" t="s">
        <v>19</v>
      </c>
      <c r="F138" s="152" t="s">
        <v>3163</v>
      </c>
      <c r="H138" s="151" t="s">
        <v>19</v>
      </c>
      <c r="I138" s="153"/>
      <c r="L138" s="149"/>
      <c r="M138" s="154"/>
      <c r="T138" s="155"/>
      <c r="AT138" s="151" t="s">
        <v>221</v>
      </c>
      <c r="AU138" s="151" t="s">
        <v>83</v>
      </c>
      <c r="AV138" s="12" t="s">
        <v>81</v>
      </c>
      <c r="AW138" s="12" t="s">
        <v>34</v>
      </c>
      <c r="AX138" s="12" t="s">
        <v>74</v>
      </c>
      <c r="AY138" s="151" t="s">
        <v>210</v>
      </c>
    </row>
    <row r="139" spans="2:51" s="13" customFormat="1" ht="11.25">
      <c r="B139" s="156"/>
      <c r="D139" s="150" t="s">
        <v>221</v>
      </c>
      <c r="E139" s="157" t="s">
        <v>19</v>
      </c>
      <c r="F139" s="158" t="s">
        <v>3164</v>
      </c>
      <c r="H139" s="159">
        <v>2.416</v>
      </c>
      <c r="I139" s="160"/>
      <c r="L139" s="156"/>
      <c r="M139" s="161"/>
      <c r="T139" s="162"/>
      <c r="AT139" s="157" t="s">
        <v>221</v>
      </c>
      <c r="AU139" s="157" t="s">
        <v>83</v>
      </c>
      <c r="AV139" s="13" t="s">
        <v>83</v>
      </c>
      <c r="AW139" s="13" t="s">
        <v>34</v>
      </c>
      <c r="AX139" s="13" t="s">
        <v>74</v>
      </c>
      <c r="AY139" s="157" t="s">
        <v>210</v>
      </c>
    </row>
    <row r="140" spans="2:51" s="12" customFormat="1" ht="11.25">
      <c r="B140" s="149"/>
      <c r="D140" s="150" t="s">
        <v>221</v>
      </c>
      <c r="E140" s="151" t="s">
        <v>19</v>
      </c>
      <c r="F140" s="152" t="s">
        <v>3128</v>
      </c>
      <c r="H140" s="151" t="s">
        <v>19</v>
      </c>
      <c r="I140" s="153"/>
      <c r="L140" s="149"/>
      <c r="M140" s="154"/>
      <c r="T140" s="155"/>
      <c r="AT140" s="151" t="s">
        <v>221</v>
      </c>
      <c r="AU140" s="151" t="s">
        <v>83</v>
      </c>
      <c r="AV140" s="12" t="s">
        <v>81</v>
      </c>
      <c r="AW140" s="12" t="s">
        <v>34</v>
      </c>
      <c r="AX140" s="12" t="s">
        <v>74</v>
      </c>
      <c r="AY140" s="151" t="s">
        <v>210</v>
      </c>
    </row>
    <row r="141" spans="2:51" s="13" customFormat="1" ht="11.25">
      <c r="B141" s="156"/>
      <c r="D141" s="150" t="s">
        <v>221</v>
      </c>
      <c r="E141" s="157" t="s">
        <v>19</v>
      </c>
      <c r="F141" s="158" t="s">
        <v>3165</v>
      </c>
      <c r="H141" s="159">
        <v>9.057</v>
      </c>
      <c r="I141" s="160"/>
      <c r="L141" s="156"/>
      <c r="M141" s="161"/>
      <c r="T141" s="162"/>
      <c r="AT141" s="157" t="s">
        <v>221</v>
      </c>
      <c r="AU141" s="157" t="s">
        <v>83</v>
      </c>
      <c r="AV141" s="13" t="s">
        <v>83</v>
      </c>
      <c r="AW141" s="13" t="s">
        <v>34</v>
      </c>
      <c r="AX141" s="13" t="s">
        <v>74</v>
      </c>
      <c r="AY141" s="157" t="s">
        <v>210</v>
      </c>
    </row>
    <row r="142" spans="2:51" s="15" customFormat="1" ht="11.25">
      <c r="B142" s="170"/>
      <c r="D142" s="150" t="s">
        <v>221</v>
      </c>
      <c r="E142" s="171" t="s">
        <v>19</v>
      </c>
      <c r="F142" s="172" t="s">
        <v>236</v>
      </c>
      <c r="H142" s="173">
        <v>11.473</v>
      </c>
      <c r="I142" s="174"/>
      <c r="L142" s="170"/>
      <c r="M142" s="175"/>
      <c r="T142" s="176"/>
      <c r="AT142" s="171" t="s">
        <v>221</v>
      </c>
      <c r="AU142" s="171" t="s">
        <v>83</v>
      </c>
      <c r="AV142" s="15" t="s">
        <v>217</v>
      </c>
      <c r="AW142" s="15" t="s">
        <v>34</v>
      </c>
      <c r="AX142" s="15" t="s">
        <v>81</v>
      </c>
      <c r="AY142" s="171" t="s">
        <v>210</v>
      </c>
    </row>
    <row r="143" spans="2:65" s="1" customFormat="1" ht="16.5" customHeight="1">
      <c r="B143" s="33"/>
      <c r="C143" s="177" t="s">
        <v>281</v>
      </c>
      <c r="D143" s="177" t="s">
        <v>424</v>
      </c>
      <c r="E143" s="178" t="s">
        <v>3166</v>
      </c>
      <c r="F143" s="179" t="s">
        <v>3167</v>
      </c>
      <c r="G143" s="180" t="s">
        <v>356</v>
      </c>
      <c r="H143" s="181">
        <v>22.946</v>
      </c>
      <c r="I143" s="182"/>
      <c r="J143" s="183">
        <f>ROUND(I143*H143,2)</f>
        <v>0</v>
      </c>
      <c r="K143" s="179" t="s">
        <v>216</v>
      </c>
      <c r="L143" s="184"/>
      <c r="M143" s="185" t="s">
        <v>19</v>
      </c>
      <c r="N143" s="186" t="s">
        <v>45</v>
      </c>
      <c r="P143" s="141">
        <f>O143*H143</f>
        <v>0</v>
      </c>
      <c r="Q143" s="141">
        <v>1</v>
      </c>
      <c r="R143" s="141">
        <f>Q143*H143</f>
        <v>22.946</v>
      </c>
      <c r="S143" s="141">
        <v>0</v>
      </c>
      <c r="T143" s="142">
        <f>S143*H143</f>
        <v>0</v>
      </c>
      <c r="AR143" s="143" t="s">
        <v>286</v>
      </c>
      <c r="AT143" s="143" t="s">
        <v>424</v>
      </c>
      <c r="AU143" s="143" t="s">
        <v>83</v>
      </c>
      <c r="AY143" s="18" t="s">
        <v>210</v>
      </c>
      <c r="BE143" s="144">
        <f>IF(N143="základní",J143,0)</f>
        <v>0</v>
      </c>
      <c r="BF143" s="144">
        <f>IF(N143="snížená",J143,0)</f>
        <v>0</v>
      </c>
      <c r="BG143" s="144">
        <f>IF(N143="zákl. přenesená",J143,0)</f>
        <v>0</v>
      </c>
      <c r="BH143" s="144">
        <f>IF(N143="sníž. přenesená",J143,0)</f>
        <v>0</v>
      </c>
      <c r="BI143" s="144">
        <f>IF(N143="nulová",J143,0)</f>
        <v>0</v>
      </c>
      <c r="BJ143" s="18" t="s">
        <v>81</v>
      </c>
      <c r="BK143" s="144">
        <f>ROUND(I143*H143,2)</f>
        <v>0</v>
      </c>
      <c r="BL143" s="18" t="s">
        <v>217</v>
      </c>
      <c r="BM143" s="143" t="s">
        <v>3168</v>
      </c>
    </row>
    <row r="144" spans="2:51" s="13" customFormat="1" ht="11.25">
      <c r="B144" s="156"/>
      <c r="D144" s="150" t="s">
        <v>221</v>
      </c>
      <c r="F144" s="158" t="s">
        <v>3169</v>
      </c>
      <c r="H144" s="159">
        <v>22.946</v>
      </c>
      <c r="I144" s="160"/>
      <c r="L144" s="156"/>
      <c r="M144" s="161"/>
      <c r="T144" s="162"/>
      <c r="AT144" s="157" t="s">
        <v>221</v>
      </c>
      <c r="AU144" s="157" t="s">
        <v>83</v>
      </c>
      <c r="AV144" s="13" t="s">
        <v>83</v>
      </c>
      <c r="AW144" s="13" t="s">
        <v>4</v>
      </c>
      <c r="AX144" s="13" t="s">
        <v>81</v>
      </c>
      <c r="AY144" s="157" t="s">
        <v>210</v>
      </c>
    </row>
    <row r="145" spans="2:63" s="11" customFormat="1" ht="22.9" customHeight="1">
      <c r="B145" s="120"/>
      <c r="D145" s="121" t="s">
        <v>73</v>
      </c>
      <c r="E145" s="130" t="s">
        <v>217</v>
      </c>
      <c r="F145" s="130" t="s">
        <v>414</v>
      </c>
      <c r="I145" s="123"/>
      <c r="J145" s="131">
        <f>BK145</f>
        <v>0</v>
      </c>
      <c r="L145" s="120"/>
      <c r="M145" s="125"/>
      <c r="P145" s="126">
        <f>SUM(P146:P151)</f>
        <v>0</v>
      </c>
      <c r="R145" s="126">
        <f>SUM(R146:R151)</f>
        <v>0</v>
      </c>
      <c r="T145" s="127">
        <f>SUM(T146:T151)</f>
        <v>0</v>
      </c>
      <c r="AR145" s="121" t="s">
        <v>81</v>
      </c>
      <c r="AT145" s="128" t="s">
        <v>73</v>
      </c>
      <c r="AU145" s="128" t="s">
        <v>81</v>
      </c>
      <c r="AY145" s="121" t="s">
        <v>210</v>
      </c>
      <c r="BK145" s="129">
        <f>SUM(BK146:BK151)</f>
        <v>0</v>
      </c>
    </row>
    <row r="146" spans="2:65" s="1" customFormat="1" ht="16.5" customHeight="1">
      <c r="B146" s="33"/>
      <c r="C146" s="132" t="s">
        <v>286</v>
      </c>
      <c r="D146" s="132" t="s">
        <v>212</v>
      </c>
      <c r="E146" s="133" t="s">
        <v>3170</v>
      </c>
      <c r="F146" s="134" t="s">
        <v>3171</v>
      </c>
      <c r="G146" s="135" t="s">
        <v>215</v>
      </c>
      <c r="H146" s="136">
        <v>3.019</v>
      </c>
      <c r="I146" s="137"/>
      <c r="J146" s="138">
        <f>ROUND(I146*H146,2)</f>
        <v>0</v>
      </c>
      <c r="K146" s="134" t="s">
        <v>216</v>
      </c>
      <c r="L146" s="33"/>
      <c r="M146" s="139" t="s">
        <v>19</v>
      </c>
      <c r="N146" s="140" t="s">
        <v>45</v>
      </c>
      <c r="P146" s="141">
        <f>O146*H146</f>
        <v>0</v>
      </c>
      <c r="Q146" s="141">
        <v>0</v>
      </c>
      <c r="R146" s="141">
        <f>Q146*H146</f>
        <v>0</v>
      </c>
      <c r="S146" s="141">
        <v>0</v>
      </c>
      <c r="T146" s="142">
        <f>S146*H146</f>
        <v>0</v>
      </c>
      <c r="AR146" s="143" t="s">
        <v>217</v>
      </c>
      <c r="AT146" s="143" t="s">
        <v>212</v>
      </c>
      <c r="AU146" s="143" t="s">
        <v>83</v>
      </c>
      <c r="AY146" s="18" t="s">
        <v>210</v>
      </c>
      <c r="BE146" s="144">
        <f>IF(N146="základní",J146,0)</f>
        <v>0</v>
      </c>
      <c r="BF146" s="144">
        <f>IF(N146="snížená",J146,0)</f>
        <v>0</v>
      </c>
      <c r="BG146" s="144">
        <f>IF(N146="zákl. přenesená",J146,0)</f>
        <v>0</v>
      </c>
      <c r="BH146" s="144">
        <f>IF(N146="sníž. přenesená",J146,0)</f>
        <v>0</v>
      </c>
      <c r="BI146" s="144">
        <f>IF(N146="nulová",J146,0)</f>
        <v>0</v>
      </c>
      <c r="BJ146" s="18" t="s">
        <v>81</v>
      </c>
      <c r="BK146" s="144">
        <f>ROUND(I146*H146,2)</f>
        <v>0</v>
      </c>
      <c r="BL146" s="18" t="s">
        <v>217</v>
      </c>
      <c r="BM146" s="143" t="s">
        <v>3172</v>
      </c>
    </row>
    <row r="147" spans="2:47" s="1" customFormat="1" ht="11.25">
      <c r="B147" s="33"/>
      <c r="D147" s="145" t="s">
        <v>219</v>
      </c>
      <c r="F147" s="146" t="s">
        <v>3173</v>
      </c>
      <c r="I147" s="147"/>
      <c r="L147" s="33"/>
      <c r="M147" s="148"/>
      <c r="T147" s="54"/>
      <c r="AT147" s="18" t="s">
        <v>219</v>
      </c>
      <c r="AU147" s="18" t="s">
        <v>83</v>
      </c>
    </row>
    <row r="148" spans="2:51" s="12" customFormat="1" ht="11.25">
      <c r="B148" s="149"/>
      <c r="D148" s="150" t="s">
        <v>221</v>
      </c>
      <c r="E148" s="151" t="s">
        <v>19</v>
      </c>
      <c r="F148" s="152" t="s">
        <v>3163</v>
      </c>
      <c r="H148" s="151" t="s">
        <v>19</v>
      </c>
      <c r="I148" s="153"/>
      <c r="L148" s="149"/>
      <c r="M148" s="154"/>
      <c r="T148" s="155"/>
      <c r="AT148" s="151" t="s">
        <v>221</v>
      </c>
      <c r="AU148" s="151" t="s">
        <v>83</v>
      </c>
      <c r="AV148" s="12" t="s">
        <v>81</v>
      </c>
      <c r="AW148" s="12" t="s">
        <v>34</v>
      </c>
      <c r="AX148" s="12" t="s">
        <v>74</v>
      </c>
      <c r="AY148" s="151" t="s">
        <v>210</v>
      </c>
    </row>
    <row r="149" spans="2:51" s="13" customFormat="1" ht="11.25">
      <c r="B149" s="156"/>
      <c r="D149" s="150" t="s">
        <v>221</v>
      </c>
      <c r="E149" s="157" t="s">
        <v>19</v>
      </c>
      <c r="F149" s="158" t="s">
        <v>3174</v>
      </c>
      <c r="H149" s="159">
        <v>0.805</v>
      </c>
      <c r="I149" s="160"/>
      <c r="L149" s="156"/>
      <c r="M149" s="161"/>
      <c r="T149" s="162"/>
      <c r="AT149" s="157" t="s">
        <v>221</v>
      </c>
      <c r="AU149" s="157" t="s">
        <v>83</v>
      </c>
      <c r="AV149" s="13" t="s">
        <v>83</v>
      </c>
      <c r="AW149" s="13" t="s">
        <v>34</v>
      </c>
      <c r="AX149" s="13" t="s">
        <v>74</v>
      </c>
      <c r="AY149" s="157" t="s">
        <v>210</v>
      </c>
    </row>
    <row r="150" spans="2:51" s="12" customFormat="1" ht="11.25">
      <c r="B150" s="149"/>
      <c r="D150" s="150" t="s">
        <v>221</v>
      </c>
      <c r="E150" s="151" t="s">
        <v>19</v>
      </c>
      <c r="F150" s="152" t="s">
        <v>3128</v>
      </c>
      <c r="H150" s="151" t="s">
        <v>19</v>
      </c>
      <c r="I150" s="153"/>
      <c r="L150" s="149"/>
      <c r="M150" s="154"/>
      <c r="T150" s="155"/>
      <c r="AT150" s="151" t="s">
        <v>221</v>
      </c>
      <c r="AU150" s="151" t="s">
        <v>83</v>
      </c>
      <c r="AV150" s="12" t="s">
        <v>81</v>
      </c>
      <c r="AW150" s="12" t="s">
        <v>34</v>
      </c>
      <c r="AX150" s="12" t="s">
        <v>74</v>
      </c>
      <c r="AY150" s="151" t="s">
        <v>210</v>
      </c>
    </row>
    <row r="151" spans="2:51" s="13" customFormat="1" ht="11.25">
      <c r="B151" s="156"/>
      <c r="D151" s="150" t="s">
        <v>221</v>
      </c>
      <c r="E151" s="157" t="s">
        <v>19</v>
      </c>
      <c r="F151" s="158" t="s">
        <v>3175</v>
      </c>
      <c r="H151" s="159">
        <v>3.019</v>
      </c>
      <c r="I151" s="160"/>
      <c r="L151" s="156"/>
      <c r="M151" s="161"/>
      <c r="T151" s="162"/>
      <c r="AT151" s="157" t="s">
        <v>221</v>
      </c>
      <c r="AU151" s="157" t="s">
        <v>83</v>
      </c>
      <c r="AV151" s="13" t="s">
        <v>83</v>
      </c>
      <c r="AW151" s="13" t="s">
        <v>34</v>
      </c>
      <c r="AX151" s="13" t="s">
        <v>81</v>
      </c>
      <c r="AY151" s="157" t="s">
        <v>210</v>
      </c>
    </row>
    <row r="152" spans="2:63" s="11" customFormat="1" ht="22.9" customHeight="1">
      <c r="B152" s="120"/>
      <c r="D152" s="121" t="s">
        <v>73</v>
      </c>
      <c r="E152" s="130" t="s">
        <v>292</v>
      </c>
      <c r="F152" s="130" t="s">
        <v>455</v>
      </c>
      <c r="I152" s="123"/>
      <c r="J152" s="131">
        <f>BK152</f>
        <v>0</v>
      </c>
      <c r="L152" s="120"/>
      <c r="M152" s="125"/>
      <c r="P152" s="126">
        <f>SUM(P153:P171)</f>
        <v>0</v>
      </c>
      <c r="R152" s="126">
        <f>SUM(R153:R171)</f>
        <v>0</v>
      </c>
      <c r="T152" s="127">
        <f>SUM(T153:T171)</f>
        <v>4.364</v>
      </c>
      <c r="AR152" s="121" t="s">
        <v>81</v>
      </c>
      <c r="AT152" s="128" t="s">
        <v>73</v>
      </c>
      <c r="AU152" s="128" t="s">
        <v>81</v>
      </c>
      <c r="AY152" s="121" t="s">
        <v>210</v>
      </c>
      <c r="BK152" s="129">
        <f>SUM(BK153:BK171)</f>
        <v>0</v>
      </c>
    </row>
    <row r="153" spans="2:65" s="1" customFormat="1" ht="24.2" customHeight="1">
      <c r="B153" s="33"/>
      <c r="C153" s="132" t="s">
        <v>292</v>
      </c>
      <c r="D153" s="132" t="s">
        <v>212</v>
      </c>
      <c r="E153" s="133" t="s">
        <v>567</v>
      </c>
      <c r="F153" s="134" t="s">
        <v>568</v>
      </c>
      <c r="G153" s="135" t="s">
        <v>409</v>
      </c>
      <c r="H153" s="136">
        <v>10</v>
      </c>
      <c r="I153" s="137"/>
      <c r="J153" s="138">
        <f>ROUND(I153*H153,2)</f>
        <v>0</v>
      </c>
      <c r="K153" s="134" t="s">
        <v>216</v>
      </c>
      <c r="L153" s="33"/>
      <c r="M153" s="139" t="s">
        <v>19</v>
      </c>
      <c r="N153" s="140" t="s">
        <v>45</v>
      </c>
      <c r="P153" s="141">
        <f>O153*H153</f>
        <v>0</v>
      </c>
      <c r="Q153" s="141">
        <v>0</v>
      </c>
      <c r="R153" s="141">
        <f>Q153*H153</f>
        <v>0</v>
      </c>
      <c r="S153" s="141">
        <v>0.262</v>
      </c>
      <c r="T153" s="142">
        <f>S153*H153</f>
        <v>2.62</v>
      </c>
      <c r="AR153" s="143" t="s">
        <v>217</v>
      </c>
      <c r="AT153" s="143" t="s">
        <v>212</v>
      </c>
      <c r="AU153" s="143" t="s">
        <v>83</v>
      </c>
      <c r="AY153" s="18" t="s">
        <v>210</v>
      </c>
      <c r="BE153" s="144">
        <f>IF(N153="základní",J153,0)</f>
        <v>0</v>
      </c>
      <c r="BF153" s="144">
        <f>IF(N153="snížená",J153,0)</f>
        <v>0</v>
      </c>
      <c r="BG153" s="144">
        <f>IF(N153="zákl. přenesená",J153,0)</f>
        <v>0</v>
      </c>
      <c r="BH153" s="144">
        <f>IF(N153="sníž. přenesená",J153,0)</f>
        <v>0</v>
      </c>
      <c r="BI153" s="144">
        <f>IF(N153="nulová",J153,0)</f>
        <v>0</v>
      </c>
      <c r="BJ153" s="18" t="s">
        <v>81</v>
      </c>
      <c r="BK153" s="144">
        <f>ROUND(I153*H153,2)</f>
        <v>0</v>
      </c>
      <c r="BL153" s="18" t="s">
        <v>217</v>
      </c>
      <c r="BM153" s="143" t="s">
        <v>3176</v>
      </c>
    </row>
    <row r="154" spans="2:47" s="1" customFormat="1" ht="11.25">
      <c r="B154" s="33"/>
      <c r="D154" s="145" t="s">
        <v>219</v>
      </c>
      <c r="F154" s="146" t="s">
        <v>570</v>
      </c>
      <c r="I154" s="147"/>
      <c r="L154" s="33"/>
      <c r="M154" s="148"/>
      <c r="T154" s="54"/>
      <c r="AT154" s="18" t="s">
        <v>219</v>
      </c>
      <c r="AU154" s="18" t="s">
        <v>83</v>
      </c>
    </row>
    <row r="155" spans="2:51" s="12" customFormat="1" ht="11.25">
      <c r="B155" s="149"/>
      <c r="D155" s="150" t="s">
        <v>221</v>
      </c>
      <c r="E155" s="151" t="s">
        <v>19</v>
      </c>
      <c r="F155" s="152" t="s">
        <v>3128</v>
      </c>
      <c r="H155" s="151" t="s">
        <v>19</v>
      </c>
      <c r="I155" s="153"/>
      <c r="L155" s="149"/>
      <c r="M155" s="154"/>
      <c r="T155" s="155"/>
      <c r="AT155" s="151" t="s">
        <v>221</v>
      </c>
      <c r="AU155" s="151" t="s">
        <v>83</v>
      </c>
      <c r="AV155" s="12" t="s">
        <v>81</v>
      </c>
      <c r="AW155" s="12" t="s">
        <v>34</v>
      </c>
      <c r="AX155" s="12" t="s">
        <v>74</v>
      </c>
      <c r="AY155" s="151" t="s">
        <v>210</v>
      </c>
    </row>
    <row r="156" spans="2:51" s="13" customFormat="1" ht="11.25">
      <c r="B156" s="156"/>
      <c r="D156" s="150" t="s">
        <v>221</v>
      </c>
      <c r="E156" s="157" t="s">
        <v>19</v>
      </c>
      <c r="F156" s="158" t="s">
        <v>299</v>
      </c>
      <c r="H156" s="159">
        <v>10</v>
      </c>
      <c r="I156" s="160"/>
      <c r="L156" s="156"/>
      <c r="M156" s="161"/>
      <c r="T156" s="162"/>
      <c r="AT156" s="157" t="s">
        <v>221</v>
      </c>
      <c r="AU156" s="157" t="s">
        <v>83</v>
      </c>
      <c r="AV156" s="13" t="s">
        <v>83</v>
      </c>
      <c r="AW156" s="13" t="s">
        <v>34</v>
      </c>
      <c r="AX156" s="13" t="s">
        <v>81</v>
      </c>
      <c r="AY156" s="157" t="s">
        <v>210</v>
      </c>
    </row>
    <row r="157" spans="2:65" s="1" customFormat="1" ht="24.2" customHeight="1">
      <c r="B157" s="33"/>
      <c r="C157" s="132" t="s">
        <v>299</v>
      </c>
      <c r="D157" s="132" t="s">
        <v>212</v>
      </c>
      <c r="E157" s="133" t="s">
        <v>3177</v>
      </c>
      <c r="F157" s="134" t="s">
        <v>3178</v>
      </c>
      <c r="G157" s="135" t="s">
        <v>409</v>
      </c>
      <c r="H157" s="136">
        <v>1</v>
      </c>
      <c r="I157" s="137"/>
      <c r="J157" s="138">
        <f>ROUND(I157*H157,2)</f>
        <v>0</v>
      </c>
      <c r="K157" s="134" t="s">
        <v>216</v>
      </c>
      <c r="L157" s="33"/>
      <c r="M157" s="139" t="s">
        <v>19</v>
      </c>
      <c r="N157" s="140" t="s">
        <v>45</v>
      </c>
      <c r="P157" s="141">
        <f>O157*H157</f>
        <v>0</v>
      </c>
      <c r="Q157" s="141">
        <v>0</v>
      </c>
      <c r="R157" s="141">
        <f>Q157*H157</f>
        <v>0</v>
      </c>
      <c r="S157" s="141">
        <v>0.349</v>
      </c>
      <c r="T157" s="142">
        <f>S157*H157</f>
        <v>0.349</v>
      </c>
      <c r="AR157" s="143" t="s">
        <v>217</v>
      </c>
      <c r="AT157" s="143" t="s">
        <v>212</v>
      </c>
      <c r="AU157" s="143" t="s">
        <v>83</v>
      </c>
      <c r="AY157" s="18" t="s">
        <v>210</v>
      </c>
      <c r="BE157" s="144">
        <f>IF(N157="základní",J157,0)</f>
        <v>0</v>
      </c>
      <c r="BF157" s="144">
        <f>IF(N157="snížená",J157,0)</f>
        <v>0</v>
      </c>
      <c r="BG157" s="144">
        <f>IF(N157="zákl. přenesená",J157,0)</f>
        <v>0</v>
      </c>
      <c r="BH157" s="144">
        <f>IF(N157="sníž. přenesená",J157,0)</f>
        <v>0</v>
      </c>
      <c r="BI157" s="144">
        <f>IF(N157="nulová",J157,0)</f>
        <v>0</v>
      </c>
      <c r="BJ157" s="18" t="s">
        <v>81</v>
      </c>
      <c r="BK157" s="144">
        <f>ROUND(I157*H157,2)</f>
        <v>0</v>
      </c>
      <c r="BL157" s="18" t="s">
        <v>217</v>
      </c>
      <c r="BM157" s="143" t="s">
        <v>3179</v>
      </c>
    </row>
    <row r="158" spans="2:47" s="1" customFormat="1" ht="11.25">
      <c r="B158" s="33"/>
      <c r="D158" s="145" t="s">
        <v>219</v>
      </c>
      <c r="F158" s="146" t="s">
        <v>3180</v>
      </c>
      <c r="I158" s="147"/>
      <c r="L158" s="33"/>
      <c r="M158" s="148"/>
      <c r="T158" s="54"/>
      <c r="AT158" s="18" t="s">
        <v>219</v>
      </c>
      <c r="AU158" s="18" t="s">
        <v>83</v>
      </c>
    </row>
    <row r="159" spans="2:51" s="12" customFormat="1" ht="11.25">
      <c r="B159" s="149"/>
      <c r="D159" s="150" t="s">
        <v>221</v>
      </c>
      <c r="E159" s="151" t="s">
        <v>19</v>
      </c>
      <c r="F159" s="152" t="s">
        <v>3181</v>
      </c>
      <c r="H159" s="151" t="s">
        <v>19</v>
      </c>
      <c r="I159" s="153"/>
      <c r="L159" s="149"/>
      <c r="M159" s="154"/>
      <c r="T159" s="155"/>
      <c r="AT159" s="151" t="s">
        <v>221</v>
      </c>
      <c r="AU159" s="151" t="s">
        <v>83</v>
      </c>
      <c r="AV159" s="12" t="s">
        <v>81</v>
      </c>
      <c r="AW159" s="12" t="s">
        <v>34</v>
      </c>
      <c r="AX159" s="12" t="s">
        <v>74</v>
      </c>
      <c r="AY159" s="151" t="s">
        <v>210</v>
      </c>
    </row>
    <row r="160" spans="2:51" s="13" customFormat="1" ht="11.25">
      <c r="B160" s="156"/>
      <c r="D160" s="150" t="s">
        <v>221</v>
      </c>
      <c r="E160" s="157" t="s">
        <v>19</v>
      </c>
      <c r="F160" s="158" t="s">
        <v>81</v>
      </c>
      <c r="H160" s="159">
        <v>1</v>
      </c>
      <c r="I160" s="160"/>
      <c r="L160" s="156"/>
      <c r="M160" s="161"/>
      <c r="T160" s="162"/>
      <c r="AT160" s="157" t="s">
        <v>221</v>
      </c>
      <c r="AU160" s="157" t="s">
        <v>83</v>
      </c>
      <c r="AV160" s="13" t="s">
        <v>83</v>
      </c>
      <c r="AW160" s="13" t="s">
        <v>34</v>
      </c>
      <c r="AX160" s="13" t="s">
        <v>81</v>
      </c>
      <c r="AY160" s="157" t="s">
        <v>210</v>
      </c>
    </row>
    <row r="161" spans="2:65" s="1" customFormat="1" ht="24.2" customHeight="1">
      <c r="B161" s="33"/>
      <c r="C161" s="132" t="s">
        <v>307</v>
      </c>
      <c r="D161" s="132" t="s">
        <v>212</v>
      </c>
      <c r="E161" s="133" t="s">
        <v>3182</v>
      </c>
      <c r="F161" s="134" t="s">
        <v>3183</v>
      </c>
      <c r="G161" s="135" t="s">
        <v>409</v>
      </c>
      <c r="H161" s="136">
        <v>2</v>
      </c>
      <c r="I161" s="137"/>
      <c r="J161" s="138">
        <f>ROUND(I161*H161,2)</f>
        <v>0</v>
      </c>
      <c r="K161" s="134" t="s">
        <v>216</v>
      </c>
      <c r="L161" s="33"/>
      <c r="M161" s="139" t="s">
        <v>19</v>
      </c>
      <c r="N161" s="140" t="s">
        <v>45</v>
      </c>
      <c r="P161" s="141">
        <f>O161*H161</f>
        <v>0</v>
      </c>
      <c r="Q161" s="141">
        <v>0</v>
      </c>
      <c r="R161" s="141">
        <f>Q161*H161</f>
        <v>0</v>
      </c>
      <c r="S161" s="141">
        <v>0.436</v>
      </c>
      <c r="T161" s="142">
        <f>S161*H161</f>
        <v>0.872</v>
      </c>
      <c r="AR161" s="143" t="s">
        <v>217</v>
      </c>
      <c r="AT161" s="143" t="s">
        <v>212</v>
      </c>
      <c r="AU161" s="143" t="s">
        <v>83</v>
      </c>
      <c r="AY161" s="18" t="s">
        <v>210</v>
      </c>
      <c r="BE161" s="144">
        <f>IF(N161="základní",J161,0)</f>
        <v>0</v>
      </c>
      <c r="BF161" s="144">
        <f>IF(N161="snížená",J161,0)</f>
        <v>0</v>
      </c>
      <c r="BG161" s="144">
        <f>IF(N161="zákl. přenesená",J161,0)</f>
        <v>0</v>
      </c>
      <c r="BH161" s="144">
        <f>IF(N161="sníž. přenesená",J161,0)</f>
        <v>0</v>
      </c>
      <c r="BI161" s="144">
        <f>IF(N161="nulová",J161,0)</f>
        <v>0</v>
      </c>
      <c r="BJ161" s="18" t="s">
        <v>81</v>
      </c>
      <c r="BK161" s="144">
        <f>ROUND(I161*H161,2)</f>
        <v>0</v>
      </c>
      <c r="BL161" s="18" t="s">
        <v>217</v>
      </c>
      <c r="BM161" s="143" t="s">
        <v>3184</v>
      </c>
    </row>
    <row r="162" spans="2:47" s="1" customFormat="1" ht="11.25">
      <c r="B162" s="33"/>
      <c r="D162" s="145" t="s">
        <v>219</v>
      </c>
      <c r="F162" s="146" t="s">
        <v>3185</v>
      </c>
      <c r="I162" s="147"/>
      <c r="L162" s="33"/>
      <c r="M162" s="148"/>
      <c r="T162" s="54"/>
      <c r="AT162" s="18" t="s">
        <v>219</v>
      </c>
      <c r="AU162" s="18" t="s">
        <v>83</v>
      </c>
    </row>
    <row r="163" spans="2:51" s="12" customFormat="1" ht="11.25">
      <c r="B163" s="149"/>
      <c r="D163" s="150" t="s">
        <v>221</v>
      </c>
      <c r="E163" s="151" t="s">
        <v>19</v>
      </c>
      <c r="F163" s="152" t="s">
        <v>3163</v>
      </c>
      <c r="H163" s="151" t="s">
        <v>19</v>
      </c>
      <c r="I163" s="153"/>
      <c r="L163" s="149"/>
      <c r="M163" s="154"/>
      <c r="T163" s="155"/>
      <c r="AT163" s="151" t="s">
        <v>221</v>
      </c>
      <c r="AU163" s="151" t="s">
        <v>83</v>
      </c>
      <c r="AV163" s="12" t="s">
        <v>81</v>
      </c>
      <c r="AW163" s="12" t="s">
        <v>34</v>
      </c>
      <c r="AX163" s="12" t="s">
        <v>74</v>
      </c>
      <c r="AY163" s="151" t="s">
        <v>210</v>
      </c>
    </row>
    <row r="164" spans="2:51" s="13" customFormat="1" ht="11.25">
      <c r="B164" s="156"/>
      <c r="D164" s="150" t="s">
        <v>221</v>
      </c>
      <c r="E164" s="157" t="s">
        <v>19</v>
      </c>
      <c r="F164" s="158" t="s">
        <v>81</v>
      </c>
      <c r="H164" s="159">
        <v>1</v>
      </c>
      <c r="I164" s="160"/>
      <c r="L164" s="156"/>
      <c r="M164" s="161"/>
      <c r="T164" s="162"/>
      <c r="AT164" s="157" t="s">
        <v>221</v>
      </c>
      <c r="AU164" s="157" t="s">
        <v>83</v>
      </c>
      <c r="AV164" s="13" t="s">
        <v>83</v>
      </c>
      <c r="AW164" s="13" t="s">
        <v>34</v>
      </c>
      <c r="AX164" s="13" t="s">
        <v>74</v>
      </c>
      <c r="AY164" s="157" t="s">
        <v>210</v>
      </c>
    </row>
    <row r="165" spans="2:51" s="12" customFormat="1" ht="11.25">
      <c r="B165" s="149"/>
      <c r="D165" s="150" t="s">
        <v>221</v>
      </c>
      <c r="E165" s="151" t="s">
        <v>19</v>
      </c>
      <c r="F165" s="152" t="s">
        <v>3128</v>
      </c>
      <c r="H165" s="151" t="s">
        <v>19</v>
      </c>
      <c r="I165" s="153"/>
      <c r="L165" s="149"/>
      <c r="M165" s="154"/>
      <c r="T165" s="155"/>
      <c r="AT165" s="151" t="s">
        <v>221</v>
      </c>
      <c r="AU165" s="151" t="s">
        <v>83</v>
      </c>
      <c r="AV165" s="12" t="s">
        <v>81</v>
      </c>
      <c r="AW165" s="12" t="s">
        <v>34</v>
      </c>
      <c r="AX165" s="12" t="s">
        <v>74</v>
      </c>
      <c r="AY165" s="151" t="s">
        <v>210</v>
      </c>
    </row>
    <row r="166" spans="2:51" s="13" customFormat="1" ht="11.25">
      <c r="B166" s="156"/>
      <c r="D166" s="150" t="s">
        <v>221</v>
      </c>
      <c r="E166" s="157" t="s">
        <v>19</v>
      </c>
      <c r="F166" s="158" t="s">
        <v>81</v>
      </c>
      <c r="H166" s="159">
        <v>1</v>
      </c>
      <c r="I166" s="160"/>
      <c r="L166" s="156"/>
      <c r="M166" s="161"/>
      <c r="T166" s="162"/>
      <c r="AT166" s="157" t="s">
        <v>221</v>
      </c>
      <c r="AU166" s="157" t="s">
        <v>83</v>
      </c>
      <c r="AV166" s="13" t="s">
        <v>83</v>
      </c>
      <c r="AW166" s="13" t="s">
        <v>34</v>
      </c>
      <c r="AX166" s="13" t="s">
        <v>74</v>
      </c>
      <c r="AY166" s="157" t="s">
        <v>210</v>
      </c>
    </row>
    <row r="167" spans="2:51" s="15" customFormat="1" ht="11.25">
      <c r="B167" s="170"/>
      <c r="D167" s="150" t="s">
        <v>221</v>
      </c>
      <c r="E167" s="171" t="s">
        <v>19</v>
      </c>
      <c r="F167" s="172" t="s">
        <v>236</v>
      </c>
      <c r="H167" s="173">
        <v>2</v>
      </c>
      <c r="I167" s="174"/>
      <c r="L167" s="170"/>
      <c r="M167" s="175"/>
      <c r="T167" s="176"/>
      <c r="AT167" s="171" t="s">
        <v>221</v>
      </c>
      <c r="AU167" s="171" t="s">
        <v>83</v>
      </c>
      <c r="AV167" s="15" t="s">
        <v>217</v>
      </c>
      <c r="AW167" s="15" t="s">
        <v>34</v>
      </c>
      <c r="AX167" s="15" t="s">
        <v>81</v>
      </c>
      <c r="AY167" s="171" t="s">
        <v>210</v>
      </c>
    </row>
    <row r="168" spans="2:65" s="1" customFormat="1" ht="24.2" customHeight="1">
      <c r="B168" s="33"/>
      <c r="C168" s="132" t="s">
        <v>314</v>
      </c>
      <c r="D168" s="132" t="s">
        <v>212</v>
      </c>
      <c r="E168" s="133" t="s">
        <v>3186</v>
      </c>
      <c r="F168" s="134" t="s">
        <v>3187</v>
      </c>
      <c r="G168" s="135" t="s">
        <v>409</v>
      </c>
      <c r="H168" s="136">
        <v>1</v>
      </c>
      <c r="I168" s="137"/>
      <c r="J168" s="138">
        <f>ROUND(I168*H168,2)</f>
        <v>0</v>
      </c>
      <c r="K168" s="134" t="s">
        <v>216</v>
      </c>
      <c r="L168" s="33"/>
      <c r="M168" s="139" t="s">
        <v>19</v>
      </c>
      <c r="N168" s="140" t="s">
        <v>45</v>
      </c>
      <c r="P168" s="141">
        <f>O168*H168</f>
        <v>0</v>
      </c>
      <c r="Q168" s="141">
        <v>0</v>
      </c>
      <c r="R168" s="141">
        <f>Q168*H168</f>
        <v>0</v>
      </c>
      <c r="S168" s="141">
        <v>0.523</v>
      </c>
      <c r="T168" s="142">
        <f>S168*H168</f>
        <v>0.523</v>
      </c>
      <c r="AR168" s="143" t="s">
        <v>217</v>
      </c>
      <c r="AT168" s="143" t="s">
        <v>212</v>
      </c>
      <c r="AU168" s="143" t="s">
        <v>83</v>
      </c>
      <c r="AY168" s="18" t="s">
        <v>210</v>
      </c>
      <c r="BE168" s="144">
        <f>IF(N168="základní",J168,0)</f>
        <v>0</v>
      </c>
      <c r="BF168" s="144">
        <f>IF(N168="snížená",J168,0)</f>
        <v>0</v>
      </c>
      <c r="BG168" s="144">
        <f>IF(N168="zákl. přenesená",J168,0)</f>
        <v>0</v>
      </c>
      <c r="BH168" s="144">
        <f>IF(N168="sníž. přenesená",J168,0)</f>
        <v>0</v>
      </c>
      <c r="BI168" s="144">
        <f>IF(N168="nulová",J168,0)</f>
        <v>0</v>
      </c>
      <c r="BJ168" s="18" t="s">
        <v>81</v>
      </c>
      <c r="BK168" s="144">
        <f>ROUND(I168*H168,2)</f>
        <v>0</v>
      </c>
      <c r="BL168" s="18" t="s">
        <v>217</v>
      </c>
      <c r="BM168" s="143" t="s">
        <v>3188</v>
      </c>
    </row>
    <row r="169" spans="2:47" s="1" customFormat="1" ht="11.25">
      <c r="B169" s="33"/>
      <c r="D169" s="145" t="s">
        <v>219</v>
      </c>
      <c r="F169" s="146" t="s">
        <v>3189</v>
      </c>
      <c r="I169" s="147"/>
      <c r="L169" s="33"/>
      <c r="M169" s="148"/>
      <c r="T169" s="54"/>
      <c r="AT169" s="18" t="s">
        <v>219</v>
      </c>
      <c r="AU169" s="18" t="s">
        <v>83</v>
      </c>
    </row>
    <row r="170" spans="2:51" s="12" customFormat="1" ht="11.25">
      <c r="B170" s="149"/>
      <c r="D170" s="150" t="s">
        <v>221</v>
      </c>
      <c r="E170" s="151" t="s">
        <v>19</v>
      </c>
      <c r="F170" s="152" t="s">
        <v>3128</v>
      </c>
      <c r="H170" s="151" t="s">
        <v>19</v>
      </c>
      <c r="I170" s="153"/>
      <c r="L170" s="149"/>
      <c r="M170" s="154"/>
      <c r="T170" s="155"/>
      <c r="AT170" s="151" t="s">
        <v>221</v>
      </c>
      <c r="AU170" s="151" t="s">
        <v>83</v>
      </c>
      <c r="AV170" s="12" t="s">
        <v>81</v>
      </c>
      <c r="AW170" s="12" t="s">
        <v>34</v>
      </c>
      <c r="AX170" s="12" t="s">
        <v>74</v>
      </c>
      <c r="AY170" s="151" t="s">
        <v>210</v>
      </c>
    </row>
    <row r="171" spans="2:51" s="13" customFormat="1" ht="11.25">
      <c r="B171" s="156"/>
      <c r="D171" s="150" t="s">
        <v>221</v>
      </c>
      <c r="E171" s="157" t="s">
        <v>19</v>
      </c>
      <c r="F171" s="158" t="s">
        <v>81</v>
      </c>
      <c r="H171" s="159">
        <v>1</v>
      </c>
      <c r="I171" s="160"/>
      <c r="L171" s="156"/>
      <c r="M171" s="161"/>
      <c r="T171" s="162"/>
      <c r="AT171" s="157" t="s">
        <v>221</v>
      </c>
      <c r="AU171" s="157" t="s">
        <v>83</v>
      </c>
      <c r="AV171" s="13" t="s">
        <v>83</v>
      </c>
      <c r="AW171" s="13" t="s">
        <v>34</v>
      </c>
      <c r="AX171" s="13" t="s">
        <v>81</v>
      </c>
      <c r="AY171" s="157" t="s">
        <v>210</v>
      </c>
    </row>
    <row r="172" spans="2:63" s="11" customFormat="1" ht="22.9" customHeight="1">
      <c r="B172" s="120"/>
      <c r="D172" s="121" t="s">
        <v>73</v>
      </c>
      <c r="E172" s="130" t="s">
        <v>877</v>
      </c>
      <c r="F172" s="130" t="s">
        <v>878</v>
      </c>
      <c r="I172" s="123"/>
      <c r="J172" s="131">
        <f>BK172</f>
        <v>0</v>
      </c>
      <c r="L172" s="120"/>
      <c r="M172" s="125"/>
      <c r="P172" s="126">
        <f>SUM(P173:P181)</f>
        <v>0</v>
      </c>
      <c r="R172" s="126">
        <f>SUM(R173:R181)</f>
        <v>0</v>
      </c>
      <c r="T172" s="127">
        <f>SUM(T173:T181)</f>
        <v>0</v>
      </c>
      <c r="AR172" s="121" t="s">
        <v>81</v>
      </c>
      <c r="AT172" s="128" t="s">
        <v>73</v>
      </c>
      <c r="AU172" s="128" t="s">
        <v>81</v>
      </c>
      <c r="AY172" s="121" t="s">
        <v>210</v>
      </c>
      <c r="BK172" s="129">
        <f>SUM(BK173:BK181)</f>
        <v>0</v>
      </c>
    </row>
    <row r="173" spans="2:65" s="1" customFormat="1" ht="24.2" customHeight="1">
      <c r="B173" s="33"/>
      <c r="C173" s="132" t="s">
        <v>332</v>
      </c>
      <c r="D173" s="132" t="s">
        <v>212</v>
      </c>
      <c r="E173" s="133" t="s">
        <v>3190</v>
      </c>
      <c r="F173" s="134" t="s">
        <v>3191</v>
      </c>
      <c r="G173" s="135" t="s">
        <v>356</v>
      </c>
      <c r="H173" s="136">
        <v>4.364</v>
      </c>
      <c r="I173" s="137"/>
      <c r="J173" s="138">
        <f>ROUND(I173*H173,2)</f>
        <v>0</v>
      </c>
      <c r="K173" s="134" t="s">
        <v>216</v>
      </c>
      <c r="L173" s="33"/>
      <c r="M173" s="139" t="s">
        <v>19</v>
      </c>
      <c r="N173" s="140" t="s">
        <v>45</v>
      </c>
      <c r="P173" s="141">
        <f>O173*H173</f>
        <v>0</v>
      </c>
      <c r="Q173" s="141">
        <v>0</v>
      </c>
      <c r="R173" s="141">
        <f>Q173*H173</f>
        <v>0</v>
      </c>
      <c r="S173" s="141">
        <v>0</v>
      </c>
      <c r="T173" s="142">
        <f>S173*H173</f>
        <v>0</v>
      </c>
      <c r="AR173" s="143" t="s">
        <v>217</v>
      </c>
      <c r="AT173" s="143" t="s">
        <v>212</v>
      </c>
      <c r="AU173" s="143" t="s">
        <v>83</v>
      </c>
      <c r="AY173" s="18" t="s">
        <v>210</v>
      </c>
      <c r="BE173" s="144">
        <f>IF(N173="základní",J173,0)</f>
        <v>0</v>
      </c>
      <c r="BF173" s="144">
        <f>IF(N173="snížená",J173,0)</f>
        <v>0</v>
      </c>
      <c r="BG173" s="144">
        <f>IF(N173="zákl. přenesená",J173,0)</f>
        <v>0</v>
      </c>
      <c r="BH173" s="144">
        <f>IF(N173="sníž. přenesená",J173,0)</f>
        <v>0</v>
      </c>
      <c r="BI173" s="144">
        <f>IF(N173="nulová",J173,0)</f>
        <v>0</v>
      </c>
      <c r="BJ173" s="18" t="s">
        <v>81</v>
      </c>
      <c r="BK173" s="144">
        <f>ROUND(I173*H173,2)</f>
        <v>0</v>
      </c>
      <c r="BL173" s="18" t="s">
        <v>217</v>
      </c>
      <c r="BM173" s="143" t="s">
        <v>3192</v>
      </c>
    </row>
    <row r="174" spans="2:47" s="1" customFormat="1" ht="11.25">
      <c r="B174" s="33"/>
      <c r="D174" s="145" t="s">
        <v>219</v>
      </c>
      <c r="F174" s="146" t="s">
        <v>3193</v>
      </c>
      <c r="I174" s="147"/>
      <c r="L174" s="33"/>
      <c r="M174" s="148"/>
      <c r="T174" s="54"/>
      <c r="AT174" s="18" t="s">
        <v>219</v>
      </c>
      <c r="AU174" s="18" t="s">
        <v>83</v>
      </c>
    </row>
    <row r="175" spans="2:65" s="1" customFormat="1" ht="24.2" customHeight="1">
      <c r="B175" s="33"/>
      <c r="C175" s="132" t="s">
        <v>349</v>
      </c>
      <c r="D175" s="132" t="s">
        <v>212</v>
      </c>
      <c r="E175" s="133" t="s">
        <v>3194</v>
      </c>
      <c r="F175" s="134" t="s">
        <v>3195</v>
      </c>
      <c r="G175" s="135" t="s">
        <v>356</v>
      </c>
      <c r="H175" s="136">
        <v>39.276</v>
      </c>
      <c r="I175" s="137"/>
      <c r="J175" s="138">
        <f>ROUND(I175*H175,2)</f>
        <v>0</v>
      </c>
      <c r="K175" s="134" t="s">
        <v>216</v>
      </c>
      <c r="L175" s="33"/>
      <c r="M175" s="139" t="s">
        <v>19</v>
      </c>
      <c r="N175" s="140" t="s">
        <v>45</v>
      </c>
      <c r="P175" s="141">
        <f>O175*H175</f>
        <v>0</v>
      </c>
      <c r="Q175" s="141">
        <v>0</v>
      </c>
      <c r="R175" s="141">
        <f>Q175*H175</f>
        <v>0</v>
      </c>
      <c r="S175" s="141">
        <v>0</v>
      </c>
      <c r="T175" s="142">
        <f>S175*H175</f>
        <v>0</v>
      </c>
      <c r="AR175" s="143" t="s">
        <v>217</v>
      </c>
      <c r="AT175" s="143" t="s">
        <v>212</v>
      </c>
      <c r="AU175" s="143" t="s">
        <v>83</v>
      </c>
      <c r="AY175" s="18" t="s">
        <v>210</v>
      </c>
      <c r="BE175" s="144">
        <f>IF(N175="základní",J175,0)</f>
        <v>0</v>
      </c>
      <c r="BF175" s="144">
        <f>IF(N175="snížená",J175,0)</f>
        <v>0</v>
      </c>
      <c r="BG175" s="144">
        <f>IF(N175="zákl. přenesená",J175,0)</f>
        <v>0</v>
      </c>
      <c r="BH175" s="144">
        <f>IF(N175="sníž. přenesená",J175,0)</f>
        <v>0</v>
      </c>
      <c r="BI175" s="144">
        <f>IF(N175="nulová",J175,0)</f>
        <v>0</v>
      </c>
      <c r="BJ175" s="18" t="s">
        <v>81</v>
      </c>
      <c r="BK175" s="144">
        <f>ROUND(I175*H175,2)</f>
        <v>0</v>
      </c>
      <c r="BL175" s="18" t="s">
        <v>217</v>
      </c>
      <c r="BM175" s="143" t="s">
        <v>3196</v>
      </c>
    </row>
    <row r="176" spans="2:47" s="1" customFormat="1" ht="11.25">
      <c r="B176" s="33"/>
      <c r="D176" s="145" t="s">
        <v>219</v>
      </c>
      <c r="F176" s="146" t="s">
        <v>3197</v>
      </c>
      <c r="I176" s="147"/>
      <c r="L176" s="33"/>
      <c r="M176" s="148"/>
      <c r="T176" s="54"/>
      <c r="AT176" s="18" t="s">
        <v>219</v>
      </c>
      <c r="AU176" s="18" t="s">
        <v>83</v>
      </c>
    </row>
    <row r="177" spans="2:51" s="13" customFormat="1" ht="11.25">
      <c r="B177" s="156"/>
      <c r="D177" s="150" t="s">
        <v>221</v>
      </c>
      <c r="F177" s="158" t="s">
        <v>3198</v>
      </c>
      <c r="H177" s="159">
        <v>39.276</v>
      </c>
      <c r="I177" s="160"/>
      <c r="L177" s="156"/>
      <c r="M177" s="161"/>
      <c r="T177" s="162"/>
      <c r="AT177" s="157" t="s">
        <v>221</v>
      </c>
      <c r="AU177" s="157" t="s">
        <v>83</v>
      </c>
      <c r="AV177" s="13" t="s">
        <v>83</v>
      </c>
      <c r="AW177" s="13" t="s">
        <v>4</v>
      </c>
      <c r="AX177" s="13" t="s">
        <v>81</v>
      </c>
      <c r="AY177" s="157" t="s">
        <v>210</v>
      </c>
    </row>
    <row r="178" spans="2:65" s="1" customFormat="1" ht="16.5" customHeight="1">
      <c r="B178" s="33"/>
      <c r="C178" s="132" t="s">
        <v>8</v>
      </c>
      <c r="D178" s="132" t="s">
        <v>212</v>
      </c>
      <c r="E178" s="133" t="s">
        <v>3199</v>
      </c>
      <c r="F178" s="134" t="s">
        <v>3200</v>
      </c>
      <c r="G178" s="135" t="s">
        <v>356</v>
      </c>
      <c r="H178" s="136">
        <v>4.364</v>
      </c>
      <c r="I178" s="137"/>
      <c r="J178" s="138">
        <f>ROUND(I178*H178,2)</f>
        <v>0</v>
      </c>
      <c r="K178" s="134" t="s">
        <v>216</v>
      </c>
      <c r="L178" s="33"/>
      <c r="M178" s="139" t="s">
        <v>19</v>
      </c>
      <c r="N178" s="140" t="s">
        <v>45</v>
      </c>
      <c r="P178" s="141">
        <f>O178*H178</f>
        <v>0</v>
      </c>
      <c r="Q178" s="141">
        <v>0</v>
      </c>
      <c r="R178" s="141">
        <f>Q178*H178</f>
        <v>0</v>
      </c>
      <c r="S178" s="141">
        <v>0</v>
      </c>
      <c r="T178" s="142">
        <f>S178*H178</f>
        <v>0</v>
      </c>
      <c r="AR178" s="143" t="s">
        <v>217</v>
      </c>
      <c r="AT178" s="143" t="s">
        <v>212</v>
      </c>
      <c r="AU178" s="143" t="s">
        <v>83</v>
      </c>
      <c r="AY178" s="18" t="s">
        <v>210</v>
      </c>
      <c r="BE178" s="144">
        <f>IF(N178="základní",J178,0)</f>
        <v>0</v>
      </c>
      <c r="BF178" s="144">
        <f>IF(N178="snížená",J178,0)</f>
        <v>0</v>
      </c>
      <c r="BG178" s="144">
        <f>IF(N178="zákl. přenesená",J178,0)</f>
        <v>0</v>
      </c>
      <c r="BH178" s="144">
        <f>IF(N178="sníž. přenesená",J178,0)</f>
        <v>0</v>
      </c>
      <c r="BI178" s="144">
        <f>IF(N178="nulová",J178,0)</f>
        <v>0</v>
      </c>
      <c r="BJ178" s="18" t="s">
        <v>81</v>
      </c>
      <c r="BK178" s="144">
        <f>ROUND(I178*H178,2)</f>
        <v>0</v>
      </c>
      <c r="BL178" s="18" t="s">
        <v>217</v>
      </c>
      <c r="BM178" s="143" t="s">
        <v>3201</v>
      </c>
    </row>
    <row r="179" spans="2:47" s="1" customFormat="1" ht="11.25">
      <c r="B179" s="33"/>
      <c r="D179" s="145" t="s">
        <v>219</v>
      </c>
      <c r="F179" s="146" t="s">
        <v>3202</v>
      </c>
      <c r="I179" s="147"/>
      <c r="L179" s="33"/>
      <c r="M179" s="148"/>
      <c r="T179" s="54"/>
      <c r="AT179" s="18" t="s">
        <v>219</v>
      </c>
      <c r="AU179" s="18" t="s">
        <v>83</v>
      </c>
    </row>
    <row r="180" spans="2:65" s="1" customFormat="1" ht="24.2" customHeight="1">
      <c r="B180" s="33"/>
      <c r="C180" s="132" t="s">
        <v>368</v>
      </c>
      <c r="D180" s="132" t="s">
        <v>212</v>
      </c>
      <c r="E180" s="133" t="s">
        <v>3203</v>
      </c>
      <c r="F180" s="134" t="s">
        <v>3204</v>
      </c>
      <c r="G180" s="135" t="s">
        <v>356</v>
      </c>
      <c r="H180" s="136">
        <v>4.364</v>
      </c>
      <c r="I180" s="137"/>
      <c r="J180" s="138">
        <f>ROUND(I180*H180,2)</f>
        <v>0</v>
      </c>
      <c r="K180" s="134" t="s">
        <v>216</v>
      </c>
      <c r="L180" s="33"/>
      <c r="M180" s="139" t="s">
        <v>19</v>
      </c>
      <c r="N180" s="140" t="s">
        <v>45</v>
      </c>
      <c r="P180" s="141">
        <f>O180*H180</f>
        <v>0</v>
      </c>
      <c r="Q180" s="141">
        <v>0</v>
      </c>
      <c r="R180" s="141">
        <f>Q180*H180</f>
        <v>0</v>
      </c>
      <c r="S180" s="141">
        <v>0</v>
      </c>
      <c r="T180" s="142">
        <f>S180*H180</f>
        <v>0</v>
      </c>
      <c r="AR180" s="143" t="s">
        <v>217</v>
      </c>
      <c r="AT180" s="143" t="s">
        <v>212</v>
      </c>
      <c r="AU180" s="143" t="s">
        <v>83</v>
      </c>
      <c r="AY180" s="18" t="s">
        <v>210</v>
      </c>
      <c r="BE180" s="144">
        <f>IF(N180="základní",J180,0)</f>
        <v>0</v>
      </c>
      <c r="BF180" s="144">
        <f>IF(N180="snížená",J180,0)</f>
        <v>0</v>
      </c>
      <c r="BG180" s="144">
        <f>IF(N180="zákl. přenesená",J180,0)</f>
        <v>0</v>
      </c>
      <c r="BH180" s="144">
        <f>IF(N180="sníž. přenesená",J180,0)</f>
        <v>0</v>
      </c>
      <c r="BI180" s="144">
        <f>IF(N180="nulová",J180,0)</f>
        <v>0</v>
      </c>
      <c r="BJ180" s="18" t="s">
        <v>81</v>
      </c>
      <c r="BK180" s="144">
        <f>ROUND(I180*H180,2)</f>
        <v>0</v>
      </c>
      <c r="BL180" s="18" t="s">
        <v>217</v>
      </c>
      <c r="BM180" s="143" t="s">
        <v>3205</v>
      </c>
    </row>
    <row r="181" spans="2:47" s="1" customFormat="1" ht="11.25">
      <c r="B181" s="33"/>
      <c r="D181" s="145" t="s">
        <v>219</v>
      </c>
      <c r="F181" s="146" t="s">
        <v>3206</v>
      </c>
      <c r="I181" s="147"/>
      <c r="L181" s="33"/>
      <c r="M181" s="148"/>
      <c r="T181" s="54"/>
      <c r="AT181" s="18" t="s">
        <v>219</v>
      </c>
      <c r="AU181" s="18" t="s">
        <v>83</v>
      </c>
    </row>
    <row r="182" spans="2:63" s="11" customFormat="1" ht="25.9" customHeight="1">
      <c r="B182" s="120"/>
      <c r="D182" s="121" t="s">
        <v>73</v>
      </c>
      <c r="E182" s="122" t="s">
        <v>3207</v>
      </c>
      <c r="F182" s="122" t="s">
        <v>3208</v>
      </c>
      <c r="I182" s="123"/>
      <c r="J182" s="124">
        <f>BK182</f>
        <v>0</v>
      </c>
      <c r="L182" s="120"/>
      <c r="M182" s="125"/>
      <c r="P182" s="126">
        <f>SUM(P183:P268)</f>
        <v>0</v>
      </c>
      <c r="R182" s="126">
        <f>SUM(R183:R268)</f>
        <v>0.46057000000000003</v>
      </c>
      <c r="T182" s="127">
        <f>SUM(T183:T268)</f>
        <v>0</v>
      </c>
      <c r="AR182" s="121" t="s">
        <v>83</v>
      </c>
      <c r="AT182" s="128" t="s">
        <v>73</v>
      </c>
      <c r="AU182" s="128" t="s">
        <v>74</v>
      </c>
      <c r="AY182" s="121" t="s">
        <v>210</v>
      </c>
      <c r="BK182" s="129">
        <f>SUM(BK183:BK268)</f>
        <v>0</v>
      </c>
    </row>
    <row r="183" spans="2:65" s="1" customFormat="1" ht="16.5" customHeight="1">
      <c r="B183" s="33"/>
      <c r="C183" s="132" t="s">
        <v>374</v>
      </c>
      <c r="D183" s="132" t="s">
        <v>212</v>
      </c>
      <c r="E183" s="133" t="s">
        <v>3209</v>
      </c>
      <c r="F183" s="134" t="s">
        <v>3210</v>
      </c>
      <c r="G183" s="135" t="s">
        <v>417</v>
      </c>
      <c r="H183" s="136">
        <v>6</v>
      </c>
      <c r="I183" s="137"/>
      <c r="J183" s="138">
        <f>ROUND(I183*H183,2)</f>
        <v>0</v>
      </c>
      <c r="K183" s="134" t="s">
        <v>216</v>
      </c>
      <c r="L183" s="33"/>
      <c r="M183" s="139" t="s">
        <v>19</v>
      </c>
      <c r="N183" s="140" t="s">
        <v>45</v>
      </c>
      <c r="P183" s="141">
        <f>O183*H183</f>
        <v>0</v>
      </c>
      <c r="Q183" s="141">
        <v>0.00142</v>
      </c>
      <c r="R183" s="141">
        <f>Q183*H183</f>
        <v>0.00852</v>
      </c>
      <c r="S183" s="141">
        <v>0</v>
      </c>
      <c r="T183" s="142">
        <f>S183*H183</f>
        <v>0</v>
      </c>
      <c r="AR183" s="143" t="s">
        <v>368</v>
      </c>
      <c r="AT183" s="143" t="s">
        <v>212</v>
      </c>
      <c r="AU183" s="143" t="s">
        <v>81</v>
      </c>
      <c r="AY183" s="18" t="s">
        <v>210</v>
      </c>
      <c r="BE183" s="144">
        <f>IF(N183="základní",J183,0)</f>
        <v>0</v>
      </c>
      <c r="BF183" s="144">
        <f>IF(N183="snížená",J183,0)</f>
        <v>0</v>
      </c>
      <c r="BG183" s="144">
        <f>IF(N183="zákl. přenesená",J183,0)</f>
        <v>0</v>
      </c>
      <c r="BH183" s="144">
        <f>IF(N183="sníž. přenesená",J183,0)</f>
        <v>0</v>
      </c>
      <c r="BI183" s="144">
        <f>IF(N183="nulová",J183,0)</f>
        <v>0</v>
      </c>
      <c r="BJ183" s="18" t="s">
        <v>81</v>
      </c>
      <c r="BK183" s="144">
        <f>ROUND(I183*H183,2)</f>
        <v>0</v>
      </c>
      <c r="BL183" s="18" t="s">
        <v>368</v>
      </c>
      <c r="BM183" s="143" t="s">
        <v>83</v>
      </c>
    </row>
    <row r="184" spans="2:47" s="1" customFormat="1" ht="11.25">
      <c r="B184" s="33"/>
      <c r="D184" s="145" t="s">
        <v>219</v>
      </c>
      <c r="F184" s="146" t="s">
        <v>3211</v>
      </c>
      <c r="I184" s="147"/>
      <c r="L184" s="33"/>
      <c r="M184" s="148"/>
      <c r="T184" s="54"/>
      <c r="AT184" s="18" t="s">
        <v>219</v>
      </c>
      <c r="AU184" s="18" t="s">
        <v>81</v>
      </c>
    </row>
    <row r="185" spans="2:51" s="12" customFormat="1" ht="11.25">
      <c r="B185" s="149"/>
      <c r="D185" s="150" t="s">
        <v>221</v>
      </c>
      <c r="E185" s="151" t="s">
        <v>19</v>
      </c>
      <c r="F185" s="152" t="s">
        <v>3212</v>
      </c>
      <c r="H185" s="151" t="s">
        <v>19</v>
      </c>
      <c r="I185" s="153"/>
      <c r="L185" s="149"/>
      <c r="M185" s="154"/>
      <c r="T185" s="155"/>
      <c r="AT185" s="151" t="s">
        <v>221</v>
      </c>
      <c r="AU185" s="151" t="s">
        <v>81</v>
      </c>
      <c r="AV185" s="12" t="s">
        <v>81</v>
      </c>
      <c r="AW185" s="12" t="s">
        <v>34</v>
      </c>
      <c r="AX185" s="12" t="s">
        <v>74</v>
      </c>
      <c r="AY185" s="151" t="s">
        <v>210</v>
      </c>
    </row>
    <row r="186" spans="2:51" s="13" customFormat="1" ht="11.25">
      <c r="B186" s="156"/>
      <c r="D186" s="150" t="s">
        <v>221</v>
      </c>
      <c r="E186" s="157" t="s">
        <v>19</v>
      </c>
      <c r="F186" s="158" t="s">
        <v>3213</v>
      </c>
      <c r="H186" s="159">
        <v>6</v>
      </c>
      <c r="I186" s="160"/>
      <c r="L186" s="156"/>
      <c r="M186" s="161"/>
      <c r="T186" s="162"/>
      <c r="AT186" s="157" t="s">
        <v>221</v>
      </c>
      <c r="AU186" s="157" t="s">
        <v>81</v>
      </c>
      <c r="AV186" s="13" t="s">
        <v>83</v>
      </c>
      <c r="AW186" s="13" t="s">
        <v>34</v>
      </c>
      <c r="AX186" s="13" t="s">
        <v>74</v>
      </c>
      <c r="AY186" s="157" t="s">
        <v>210</v>
      </c>
    </row>
    <row r="187" spans="2:51" s="15" customFormat="1" ht="11.25">
      <c r="B187" s="170"/>
      <c r="D187" s="150" t="s">
        <v>221</v>
      </c>
      <c r="E187" s="171" t="s">
        <v>19</v>
      </c>
      <c r="F187" s="172" t="s">
        <v>236</v>
      </c>
      <c r="H187" s="173">
        <v>6</v>
      </c>
      <c r="I187" s="174"/>
      <c r="L187" s="170"/>
      <c r="M187" s="175"/>
      <c r="T187" s="176"/>
      <c r="AT187" s="171" t="s">
        <v>221</v>
      </c>
      <c r="AU187" s="171" t="s">
        <v>81</v>
      </c>
      <c r="AV187" s="15" t="s">
        <v>217</v>
      </c>
      <c r="AW187" s="15" t="s">
        <v>34</v>
      </c>
      <c r="AX187" s="15" t="s">
        <v>81</v>
      </c>
      <c r="AY187" s="171" t="s">
        <v>210</v>
      </c>
    </row>
    <row r="188" spans="2:65" s="1" customFormat="1" ht="16.5" customHeight="1">
      <c r="B188" s="33"/>
      <c r="C188" s="132" t="s">
        <v>386</v>
      </c>
      <c r="D188" s="132" t="s">
        <v>212</v>
      </c>
      <c r="E188" s="133" t="s">
        <v>3214</v>
      </c>
      <c r="F188" s="134" t="s">
        <v>3215</v>
      </c>
      <c r="G188" s="135" t="s">
        <v>417</v>
      </c>
      <c r="H188" s="136">
        <v>40</v>
      </c>
      <c r="I188" s="137"/>
      <c r="J188" s="138">
        <f>ROUND(I188*H188,2)</f>
        <v>0</v>
      </c>
      <c r="K188" s="134" t="s">
        <v>216</v>
      </c>
      <c r="L188" s="33"/>
      <c r="M188" s="139" t="s">
        <v>19</v>
      </c>
      <c r="N188" s="140" t="s">
        <v>45</v>
      </c>
      <c r="P188" s="141">
        <f>O188*H188</f>
        <v>0</v>
      </c>
      <c r="Q188" s="141">
        <v>0.00744</v>
      </c>
      <c r="R188" s="141">
        <f>Q188*H188</f>
        <v>0.29760000000000003</v>
      </c>
      <c r="S188" s="141">
        <v>0</v>
      </c>
      <c r="T188" s="142">
        <f>S188*H188</f>
        <v>0</v>
      </c>
      <c r="AR188" s="143" t="s">
        <v>368</v>
      </c>
      <c r="AT188" s="143" t="s">
        <v>212</v>
      </c>
      <c r="AU188" s="143" t="s">
        <v>81</v>
      </c>
      <c r="AY188" s="18" t="s">
        <v>210</v>
      </c>
      <c r="BE188" s="144">
        <f>IF(N188="základní",J188,0)</f>
        <v>0</v>
      </c>
      <c r="BF188" s="144">
        <f>IF(N188="snížená",J188,0)</f>
        <v>0</v>
      </c>
      <c r="BG188" s="144">
        <f>IF(N188="zákl. přenesená",J188,0)</f>
        <v>0</v>
      </c>
      <c r="BH188" s="144">
        <f>IF(N188="sníž. přenesená",J188,0)</f>
        <v>0</v>
      </c>
      <c r="BI188" s="144">
        <f>IF(N188="nulová",J188,0)</f>
        <v>0</v>
      </c>
      <c r="BJ188" s="18" t="s">
        <v>81</v>
      </c>
      <c r="BK188" s="144">
        <f>ROUND(I188*H188,2)</f>
        <v>0</v>
      </c>
      <c r="BL188" s="18" t="s">
        <v>368</v>
      </c>
      <c r="BM188" s="143" t="s">
        <v>217</v>
      </c>
    </row>
    <row r="189" spans="2:47" s="1" customFormat="1" ht="11.25">
      <c r="B189" s="33"/>
      <c r="D189" s="145" t="s">
        <v>219</v>
      </c>
      <c r="F189" s="146" t="s">
        <v>3216</v>
      </c>
      <c r="I189" s="147"/>
      <c r="L189" s="33"/>
      <c r="M189" s="148"/>
      <c r="T189" s="54"/>
      <c r="AT189" s="18" t="s">
        <v>219</v>
      </c>
      <c r="AU189" s="18" t="s">
        <v>81</v>
      </c>
    </row>
    <row r="190" spans="2:51" s="12" customFormat="1" ht="11.25">
      <c r="B190" s="149"/>
      <c r="D190" s="150" t="s">
        <v>221</v>
      </c>
      <c r="E190" s="151" t="s">
        <v>19</v>
      </c>
      <c r="F190" s="152" t="s">
        <v>3212</v>
      </c>
      <c r="H190" s="151" t="s">
        <v>19</v>
      </c>
      <c r="I190" s="153"/>
      <c r="L190" s="149"/>
      <c r="M190" s="154"/>
      <c r="T190" s="155"/>
      <c r="AT190" s="151" t="s">
        <v>221</v>
      </c>
      <c r="AU190" s="151" t="s">
        <v>81</v>
      </c>
      <c r="AV190" s="12" t="s">
        <v>81</v>
      </c>
      <c r="AW190" s="12" t="s">
        <v>34</v>
      </c>
      <c r="AX190" s="12" t="s">
        <v>74</v>
      </c>
      <c r="AY190" s="151" t="s">
        <v>210</v>
      </c>
    </row>
    <row r="191" spans="2:51" s="13" customFormat="1" ht="11.25">
      <c r="B191" s="156"/>
      <c r="D191" s="150" t="s">
        <v>221</v>
      </c>
      <c r="E191" s="157" t="s">
        <v>19</v>
      </c>
      <c r="F191" s="158" t="s">
        <v>3217</v>
      </c>
      <c r="H191" s="159">
        <v>40</v>
      </c>
      <c r="I191" s="160"/>
      <c r="L191" s="156"/>
      <c r="M191" s="161"/>
      <c r="T191" s="162"/>
      <c r="AT191" s="157" t="s">
        <v>221</v>
      </c>
      <c r="AU191" s="157" t="s">
        <v>81</v>
      </c>
      <c r="AV191" s="13" t="s">
        <v>83</v>
      </c>
      <c r="AW191" s="13" t="s">
        <v>34</v>
      </c>
      <c r="AX191" s="13" t="s">
        <v>74</v>
      </c>
      <c r="AY191" s="157" t="s">
        <v>210</v>
      </c>
    </row>
    <row r="192" spans="2:51" s="15" customFormat="1" ht="11.25">
      <c r="B192" s="170"/>
      <c r="D192" s="150" t="s">
        <v>221</v>
      </c>
      <c r="E192" s="171" t="s">
        <v>19</v>
      </c>
      <c r="F192" s="172" t="s">
        <v>236</v>
      </c>
      <c r="H192" s="173">
        <v>40</v>
      </c>
      <c r="I192" s="174"/>
      <c r="L192" s="170"/>
      <c r="M192" s="175"/>
      <c r="T192" s="176"/>
      <c r="AT192" s="171" t="s">
        <v>221</v>
      </c>
      <c r="AU192" s="171" t="s">
        <v>81</v>
      </c>
      <c r="AV192" s="15" t="s">
        <v>217</v>
      </c>
      <c r="AW192" s="15" t="s">
        <v>34</v>
      </c>
      <c r="AX192" s="15" t="s">
        <v>81</v>
      </c>
      <c r="AY192" s="171" t="s">
        <v>210</v>
      </c>
    </row>
    <row r="193" spans="2:65" s="1" customFormat="1" ht="16.5" customHeight="1">
      <c r="B193" s="33"/>
      <c r="C193" s="132" t="s">
        <v>399</v>
      </c>
      <c r="D193" s="132" t="s">
        <v>212</v>
      </c>
      <c r="E193" s="133" t="s">
        <v>3218</v>
      </c>
      <c r="F193" s="134" t="s">
        <v>3219</v>
      </c>
      <c r="G193" s="135" t="s">
        <v>417</v>
      </c>
      <c r="H193" s="136">
        <v>5</v>
      </c>
      <c r="I193" s="137"/>
      <c r="J193" s="138">
        <f>ROUND(I193*H193,2)</f>
        <v>0</v>
      </c>
      <c r="K193" s="134" t="s">
        <v>216</v>
      </c>
      <c r="L193" s="33"/>
      <c r="M193" s="139" t="s">
        <v>19</v>
      </c>
      <c r="N193" s="140" t="s">
        <v>45</v>
      </c>
      <c r="P193" s="141">
        <f>O193*H193</f>
        <v>0</v>
      </c>
      <c r="Q193" s="141">
        <v>0.01232</v>
      </c>
      <c r="R193" s="141">
        <f>Q193*H193</f>
        <v>0.061599999999999995</v>
      </c>
      <c r="S193" s="141">
        <v>0</v>
      </c>
      <c r="T193" s="142">
        <f>S193*H193</f>
        <v>0</v>
      </c>
      <c r="AR193" s="143" t="s">
        <v>368</v>
      </c>
      <c r="AT193" s="143" t="s">
        <v>212</v>
      </c>
      <c r="AU193" s="143" t="s">
        <v>81</v>
      </c>
      <c r="AY193" s="18" t="s">
        <v>210</v>
      </c>
      <c r="BE193" s="144">
        <f>IF(N193="základní",J193,0)</f>
        <v>0</v>
      </c>
      <c r="BF193" s="144">
        <f>IF(N193="snížená",J193,0)</f>
        <v>0</v>
      </c>
      <c r="BG193" s="144">
        <f>IF(N193="zákl. přenesená",J193,0)</f>
        <v>0</v>
      </c>
      <c r="BH193" s="144">
        <f>IF(N193="sníž. přenesená",J193,0)</f>
        <v>0</v>
      </c>
      <c r="BI193" s="144">
        <f>IF(N193="nulová",J193,0)</f>
        <v>0</v>
      </c>
      <c r="BJ193" s="18" t="s">
        <v>81</v>
      </c>
      <c r="BK193" s="144">
        <f>ROUND(I193*H193,2)</f>
        <v>0</v>
      </c>
      <c r="BL193" s="18" t="s">
        <v>368</v>
      </c>
      <c r="BM193" s="143" t="s">
        <v>276</v>
      </c>
    </row>
    <row r="194" spans="2:47" s="1" customFormat="1" ht="11.25">
      <c r="B194" s="33"/>
      <c r="D194" s="145" t="s">
        <v>219</v>
      </c>
      <c r="F194" s="146" t="s">
        <v>3220</v>
      </c>
      <c r="I194" s="147"/>
      <c r="L194" s="33"/>
      <c r="M194" s="148"/>
      <c r="T194" s="54"/>
      <c r="AT194" s="18" t="s">
        <v>219</v>
      </c>
      <c r="AU194" s="18" t="s">
        <v>81</v>
      </c>
    </row>
    <row r="195" spans="2:51" s="12" customFormat="1" ht="11.25">
      <c r="B195" s="149"/>
      <c r="D195" s="150" t="s">
        <v>221</v>
      </c>
      <c r="E195" s="151" t="s">
        <v>19</v>
      </c>
      <c r="F195" s="152" t="s">
        <v>3212</v>
      </c>
      <c r="H195" s="151" t="s">
        <v>19</v>
      </c>
      <c r="I195" s="153"/>
      <c r="L195" s="149"/>
      <c r="M195" s="154"/>
      <c r="T195" s="155"/>
      <c r="AT195" s="151" t="s">
        <v>221</v>
      </c>
      <c r="AU195" s="151" t="s">
        <v>81</v>
      </c>
      <c r="AV195" s="12" t="s">
        <v>81</v>
      </c>
      <c r="AW195" s="12" t="s">
        <v>34</v>
      </c>
      <c r="AX195" s="12" t="s">
        <v>74</v>
      </c>
      <c r="AY195" s="151" t="s">
        <v>210</v>
      </c>
    </row>
    <row r="196" spans="2:51" s="13" customFormat="1" ht="11.25">
      <c r="B196" s="156"/>
      <c r="D196" s="150" t="s">
        <v>221</v>
      </c>
      <c r="E196" s="157" t="s">
        <v>19</v>
      </c>
      <c r="F196" s="158" t="s">
        <v>3221</v>
      </c>
      <c r="H196" s="159">
        <v>5</v>
      </c>
      <c r="I196" s="160"/>
      <c r="L196" s="156"/>
      <c r="M196" s="161"/>
      <c r="T196" s="162"/>
      <c r="AT196" s="157" t="s">
        <v>221</v>
      </c>
      <c r="AU196" s="157" t="s">
        <v>81</v>
      </c>
      <c r="AV196" s="13" t="s">
        <v>83</v>
      </c>
      <c r="AW196" s="13" t="s">
        <v>34</v>
      </c>
      <c r="AX196" s="13" t="s">
        <v>74</v>
      </c>
      <c r="AY196" s="157" t="s">
        <v>210</v>
      </c>
    </row>
    <row r="197" spans="2:51" s="15" customFormat="1" ht="11.25">
      <c r="B197" s="170"/>
      <c r="D197" s="150" t="s">
        <v>221</v>
      </c>
      <c r="E197" s="171" t="s">
        <v>19</v>
      </c>
      <c r="F197" s="172" t="s">
        <v>236</v>
      </c>
      <c r="H197" s="173">
        <v>5</v>
      </c>
      <c r="I197" s="174"/>
      <c r="L197" s="170"/>
      <c r="M197" s="175"/>
      <c r="T197" s="176"/>
      <c r="AT197" s="171" t="s">
        <v>221</v>
      </c>
      <c r="AU197" s="171" t="s">
        <v>81</v>
      </c>
      <c r="AV197" s="15" t="s">
        <v>217</v>
      </c>
      <c r="AW197" s="15" t="s">
        <v>34</v>
      </c>
      <c r="AX197" s="15" t="s">
        <v>81</v>
      </c>
      <c r="AY197" s="171" t="s">
        <v>210</v>
      </c>
    </row>
    <row r="198" spans="2:65" s="1" customFormat="1" ht="16.5" customHeight="1">
      <c r="B198" s="33"/>
      <c r="C198" s="132" t="s">
        <v>406</v>
      </c>
      <c r="D198" s="132" t="s">
        <v>212</v>
      </c>
      <c r="E198" s="133" t="s">
        <v>3222</v>
      </c>
      <c r="F198" s="134" t="s">
        <v>3223</v>
      </c>
      <c r="G198" s="135" t="s">
        <v>417</v>
      </c>
      <c r="H198" s="136">
        <v>14</v>
      </c>
      <c r="I198" s="137"/>
      <c r="J198" s="138">
        <f>ROUND(I198*H198,2)</f>
        <v>0</v>
      </c>
      <c r="K198" s="134" t="s">
        <v>216</v>
      </c>
      <c r="L198" s="33"/>
      <c r="M198" s="139" t="s">
        <v>19</v>
      </c>
      <c r="N198" s="140" t="s">
        <v>45</v>
      </c>
      <c r="P198" s="141">
        <f>O198*H198</f>
        <v>0</v>
      </c>
      <c r="Q198" s="141">
        <v>0.00059</v>
      </c>
      <c r="R198" s="141">
        <f>Q198*H198</f>
        <v>0.00826</v>
      </c>
      <c r="S198" s="141">
        <v>0</v>
      </c>
      <c r="T198" s="142">
        <f>S198*H198</f>
        <v>0</v>
      </c>
      <c r="AR198" s="143" t="s">
        <v>368</v>
      </c>
      <c r="AT198" s="143" t="s">
        <v>212</v>
      </c>
      <c r="AU198" s="143" t="s">
        <v>81</v>
      </c>
      <c r="AY198" s="18" t="s">
        <v>210</v>
      </c>
      <c r="BE198" s="144">
        <f>IF(N198="základní",J198,0)</f>
        <v>0</v>
      </c>
      <c r="BF198" s="144">
        <f>IF(N198="snížená",J198,0)</f>
        <v>0</v>
      </c>
      <c r="BG198" s="144">
        <f>IF(N198="zákl. přenesená",J198,0)</f>
        <v>0</v>
      </c>
      <c r="BH198" s="144">
        <f>IF(N198="sníž. přenesená",J198,0)</f>
        <v>0</v>
      </c>
      <c r="BI198" s="144">
        <f>IF(N198="nulová",J198,0)</f>
        <v>0</v>
      </c>
      <c r="BJ198" s="18" t="s">
        <v>81</v>
      </c>
      <c r="BK198" s="144">
        <f>ROUND(I198*H198,2)</f>
        <v>0</v>
      </c>
      <c r="BL198" s="18" t="s">
        <v>368</v>
      </c>
      <c r="BM198" s="143" t="s">
        <v>286</v>
      </c>
    </row>
    <row r="199" spans="2:47" s="1" customFormat="1" ht="11.25">
      <c r="B199" s="33"/>
      <c r="D199" s="145" t="s">
        <v>219</v>
      </c>
      <c r="F199" s="146" t="s">
        <v>3224</v>
      </c>
      <c r="I199" s="147"/>
      <c r="L199" s="33"/>
      <c r="M199" s="148"/>
      <c r="T199" s="54"/>
      <c r="AT199" s="18" t="s">
        <v>219</v>
      </c>
      <c r="AU199" s="18" t="s">
        <v>81</v>
      </c>
    </row>
    <row r="200" spans="2:51" s="13" customFormat="1" ht="11.25">
      <c r="B200" s="156"/>
      <c r="D200" s="150" t="s">
        <v>221</v>
      </c>
      <c r="E200" s="157" t="s">
        <v>19</v>
      </c>
      <c r="F200" s="158" t="s">
        <v>3225</v>
      </c>
      <c r="H200" s="159">
        <v>14</v>
      </c>
      <c r="I200" s="160"/>
      <c r="L200" s="156"/>
      <c r="M200" s="161"/>
      <c r="T200" s="162"/>
      <c r="AT200" s="157" t="s">
        <v>221</v>
      </c>
      <c r="AU200" s="157" t="s">
        <v>81</v>
      </c>
      <c r="AV200" s="13" t="s">
        <v>83</v>
      </c>
      <c r="AW200" s="13" t="s">
        <v>34</v>
      </c>
      <c r="AX200" s="13" t="s">
        <v>74</v>
      </c>
      <c r="AY200" s="157" t="s">
        <v>210</v>
      </c>
    </row>
    <row r="201" spans="2:51" s="15" customFormat="1" ht="11.25">
      <c r="B201" s="170"/>
      <c r="D201" s="150" t="s">
        <v>221</v>
      </c>
      <c r="E201" s="171" t="s">
        <v>19</v>
      </c>
      <c r="F201" s="172" t="s">
        <v>236</v>
      </c>
      <c r="H201" s="173">
        <v>14</v>
      </c>
      <c r="I201" s="174"/>
      <c r="L201" s="170"/>
      <c r="M201" s="175"/>
      <c r="T201" s="176"/>
      <c r="AT201" s="171" t="s">
        <v>221</v>
      </c>
      <c r="AU201" s="171" t="s">
        <v>81</v>
      </c>
      <c r="AV201" s="15" t="s">
        <v>217</v>
      </c>
      <c r="AW201" s="15" t="s">
        <v>34</v>
      </c>
      <c r="AX201" s="15" t="s">
        <v>81</v>
      </c>
      <c r="AY201" s="171" t="s">
        <v>210</v>
      </c>
    </row>
    <row r="202" spans="2:65" s="1" customFormat="1" ht="16.5" customHeight="1">
      <c r="B202" s="33"/>
      <c r="C202" s="132" t="s">
        <v>7</v>
      </c>
      <c r="D202" s="132" t="s">
        <v>212</v>
      </c>
      <c r="E202" s="133" t="s">
        <v>3226</v>
      </c>
      <c r="F202" s="134" t="s">
        <v>3227</v>
      </c>
      <c r="G202" s="135" t="s">
        <v>417</v>
      </c>
      <c r="H202" s="136">
        <v>35</v>
      </c>
      <c r="I202" s="137"/>
      <c r="J202" s="138">
        <f>ROUND(I202*H202,2)</f>
        <v>0</v>
      </c>
      <c r="K202" s="134" t="s">
        <v>216</v>
      </c>
      <c r="L202" s="33"/>
      <c r="M202" s="139" t="s">
        <v>19</v>
      </c>
      <c r="N202" s="140" t="s">
        <v>45</v>
      </c>
      <c r="P202" s="141">
        <f>O202*H202</f>
        <v>0</v>
      </c>
      <c r="Q202" s="141">
        <v>0.00201</v>
      </c>
      <c r="R202" s="141">
        <f>Q202*H202</f>
        <v>0.07035</v>
      </c>
      <c r="S202" s="141">
        <v>0</v>
      </c>
      <c r="T202" s="142">
        <f>S202*H202</f>
        <v>0</v>
      </c>
      <c r="AR202" s="143" t="s">
        <v>368</v>
      </c>
      <c r="AT202" s="143" t="s">
        <v>212</v>
      </c>
      <c r="AU202" s="143" t="s">
        <v>81</v>
      </c>
      <c r="AY202" s="18" t="s">
        <v>210</v>
      </c>
      <c r="BE202" s="144">
        <f>IF(N202="základní",J202,0)</f>
        <v>0</v>
      </c>
      <c r="BF202" s="144">
        <f>IF(N202="snížená",J202,0)</f>
        <v>0</v>
      </c>
      <c r="BG202" s="144">
        <f>IF(N202="zákl. přenesená",J202,0)</f>
        <v>0</v>
      </c>
      <c r="BH202" s="144">
        <f>IF(N202="sníž. přenesená",J202,0)</f>
        <v>0</v>
      </c>
      <c r="BI202" s="144">
        <f>IF(N202="nulová",J202,0)</f>
        <v>0</v>
      </c>
      <c r="BJ202" s="18" t="s">
        <v>81</v>
      </c>
      <c r="BK202" s="144">
        <f>ROUND(I202*H202,2)</f>
        <v>0</v>
      </c>
      <c r="BL202" s="18" t="s">
        <v>368</v>
      </c>
      <c r="BM202" s="143" t="s">
        <v>299</v>
      </c>
    </row>
    <row r="203" spans="2:47" s="1" customFormat="1" ht="11.25">
      <c r="B203" s="33"/>
      <c r="D203" s="145" t="s">
        <v>219</v>
      </c>
      <c r="F203" s="146" t="s">
        <v>3228</v>
      </c>
      <c r="I203" s="147"/>
      <c r="L203" s="33"/>
      <c r="M203" s="148"/>
      <c r="T203" s="54"/>
      <c r="AT203" s="18" t="s">
        <v>219</v>
      </c>
      <c r="AU203" s="18" t="s">
        <v>81</v>
      </c>
    </row>
    <row r="204" spans="2:51" s="13" customFormat="1" ht="11.25">
      <c r="B204" s="156"/>
      <c r="D204" s="150" t="s">
        <v>221</v>
      </c>
      <c r="E204" s="157" t="s">
        <v>19</v>
      </c>
      <c r="F204" s="158" t="s">
        <v>3229</v>
      </c>
      <c r="H204" s="159">
        <v>35</v>
      </c>
      <c r="I204" s="160"/>
      <c r="L204" s="156"/>
      <c r="M204" s="161"/>
      <c r="T204" s="162"/>
      <c r="AT204" s="157" t="s">
        <v>221</v>
      </c>
      <c r="AU204" s="157" t="s">
        <v>81</v>
      </c>
      <c r="AV204" s="13" t="s">
        <v>83</v>
      </c>
      <c r="AW204" s="13" t="s">
        <v>34</v>
      </c>
      <c r="AX204" s="13" t="s">
        <v>74</v>
      </c>
      <c r="AY204" s="157" t="s">
        <v>210</v>
      </c>
    </row>
    <row r="205" spans="2:51" s="15" customFormat="1" ht="11.25">
      <c r="B205" s="170"/>
      <c r="D205" s="150" t="s">
        <v>221</v>
      </c>
      <c r="E205" s="171" t="s">
        <v>19</v>
      </c>
      <c r="F205" s="172" t="s">
        <v>236</v>
      </c>
      <c r="H205" s="173">
        <v>35</v>
      </c>
      <c r="I205" s="174"/>
      <c r="L205" s="170"/>
      <c r="M205" s="175"/>
      <c r="T205" s="176"/>
      <c r="AT205" s="171" t="s">
        <v>221</v>
      </c>
      <c r="AU205" s="171" t="s">
        <v>81</v>
      </c>
      <c r="AV205" s="15" t="s">
        <v>217</v>
      </c>
      <c r="AW205" s="15" t="s">
        <v>34</v>
      </c>
      <c r="AX205" s="15" t="s">
        <v>81</v>
      </c>
      <c r="AY205" s="171" t="s">
        <v>210</v>
      </c>
    </row>
    <row r="206" spans="2:65" s="1" customFormat="1" ht="16.5" customHeight="1">
      <c r="B206" s="33"/>
      <c r="C206" s="132" t="s">
        <v>423</v>
      </c>
      <c r="D206" s="132" t="s">
        <v>212</v>
      </c>
      <c r="E206" s="133" t="s">
        <v>3230</v>
      </c>
      <c r="F206" s="134" t="s">
        <v>3231</v>
      </c>
      <c r="G206" s="135" t="s">
        <v>417</v>
      </c>
      <c r="H206" s="136">
        <v>11</v>
      </c>
      <c r="I206" s="137"/>
      <c r="J206" s="138">
        <f>ROUND(I206*H206,2)</f>
        <v>0</v>
      </c>
      <c r="K206" s="134" t="s">
        <v>216</v>
      </c>
      <c r="L206" s="33"/>
      <c r="M206" s="139" t="s">
        <v>19</v>
      </c>
      <c r="N206" s="140" t="s">
        <v>45</v>
      </c>
      <c r="P206" s="141">
        <f>O206*H206</f>
        <v>0</v>
      </c>
      <c r="Q206" s="141">
        <v>0.00048</v>
      </c>
      <c r="R206" s="141">
        <f>Q206*H206</f>
        <v>0.00528</v>
      </c>
      <c r="S206" s="141">
        <v>0</v>
      </c>
      <c r="T206" s="142">
        <f>S206*H206</f>
        <v>0</v>
      </c>
      <c r="AR206" s="143" t="s">
        <v>368</v>
      </c>
      <c r="AT206" s="143" t="s">
        <v>212</v>
      </c>
      <c r="AU206" s="143" t="s">
        <v>81</v>
      </c>
      <c r="AY206" s="18" t="s">
        <v>210</v>
      </c>
      <c r="BE206" s="144">
        <f>IF(N206="základní",J206,0)</f>
        <v>0</v>
      </c>
      <c r="BF206" s="144">
        <f>IF(N206="snížená",J206,0)</f>
        <v>0</v>
      </c>
      <c r="BG206" s="144">
        <f>IF(N206="zákl. přenesená",J206,0)</f>
        <v>0</v>
      </c>
      <c r="BH206" s="144">
        <f>IF(N206="sníž. přenesená",J206,0)</f>
        <v>0</v>
      </c>
      <c r="BI206" s="144">
        <f>IF(N206="nulová",J206,0)</f>
        <v>0</v>
      </c>
      <c r="BJ206" s="18" t="s">
        <v>81</v>
      </c>
      <c r="BK206" s="144">
        <f>ROUND(I206*H206,2)</f>
        <v>0</v>
      </c>
      <c r="BL206" s="18" t="s">
        <v>368</v>
      </c>
      <c r="BM206" s="143" t="s">
        <v>314</v>
      </c>
    </row>
    <row r="207" spans="2:47" s="1" customFormat="1" ht="11.25">
      <c r="B207" s="33"/>
      <c r="D207" s="145" t="s">
        <v>219</v>
      </c>
      <c r="F207" s="146" t="s">
        <v>3232</v>
      </c>
      <c r="I207" s="147"/>
      <c r="L207" s="33"/>
      <c r="M207" s="148"/>
      <c r="T207" s="54"/>
      <c r="AT207" s="18" t="s">
        <v>219</v>
      </c>
      <c r="AU207" s="18" t="s">
        <v>81</v>
      </c>
    </row>
    <row r="208" spans="2:51" s="13" customFormat="1" ht="11.25">
      <c r="B208" s="156"/>
      <c r="D208" s="150" t="s">
        <v>221</v>
      </c>
      <c r="E208" s="157" t="s">
        <v>19</v>
      </c>
      <c r="F208" s="158" t="s">
        <v>3233</v>
      </c>
      <c r="H208" s="159">
        <v>11</v>
      </c>
      <c r="I208" s="160"/>
      <c r="L208" s="156"/>
      <c r="M208" s="161"/>
      <c r="T208" s="162"/>
      <c r="AT208" s="157" t="s">
        <v>221</v>
      </c>
      <c r="AU208" s="157" t="s">
        <v>81</v>
      </c>
      <c r="AV208" s="13" t="s">
        <v>83</v>
      </c>
      <c r="AW208" s="13" t="s">
        <v>34</v>
      </c>
      <c r="AX208" s="13" t="s">
        <v>74</v>
      </c>
      <c r="AY208" s="157" t="s">
        <v>210</v>
      </c>
    </row>
    <row r="209" spans="2:51" s="15" customFormat="1" ht="11.25">
      <c r="B209" s="170"/>
      <c r="D209" s="150" t="s">
        <v>221</v>
      </c>
      <c r="E209" s="171" t="s">
        <v>19</v>
      </c>
      <c r="F209" s="172" t="s">
        <v>236</v>
      </c>
      <c r="H209" s="173">
        <v>11</v>
      </c>
      <c r="I209" s="174"/>
      <c r="L209" s="170"/>
      <c r="M209" s="175"/>
      <c r="T209" s="176"/>
      <c r="AT209" s="171" t="s">
        <v>221</v>
      </c>
      <c r="AU209" s="171" t="s">
        <v>81</v>
      </c>
      <c r="AV209" s="15" t="s">
        <v>217</v>
      </c>
      <c r="AW209" s="15" t="s">
        <v>34</v>
      </c>
      <c r="AX209" s="15" t="s">
        <v>81</v>
      </c>
      <c r="AY209" s="171" t="s">
        <v>210</v>
      </c>
    </row>
    <row r="210" spans="2:65" s="1" customFormat="1" ht="16.5" customHeight="1">
      <c r="B210" s="33"/>
      <c r="C210" s="132" t="s">
        <v>428</v>
      </c>
      <c r="D210" s="132" t="s">
        <v>212</v>
      </c>
      <c r="E210" s="133" t="s">
        <v>3234</v>
      </c>
      <c r="F210" s="134" t="s">
        <v>3235</v>
      </c>
      <c r="G210" s="135" t="s">
        <v>417</v>
      </c>
      <c r="H210" s="136">
        <v>4</v>
      </c>
      <c r="I210" s="137"/>
      <c r="J210" s="138">
        <f>ROUND(I210*H210,2)</f>
        <v>0</v>
      </c>
      <c r="K210" s="134" t="s">
        <v>216</v>
      </c>
      <c r="L210" s="33"/>
      <c r="M210" s="139" t="s">
        <v>19</v>
      </c>
      <c r="N210" s="140" t="s">
        <v>45</v>
      </c>
      <c r="P210" s="141">
        <f>O210*H210</f>
        <v>0</v>
      </c>
      <c r="Q210" s="141">
        <v>0.00224</v>
      </c>
      <c r="R210" s="141">
        <f>Q210*H210</f>
        <v>0.00896</v>
      </c>
      <c r="S210" s="141">
        <v>0</v>
      </c>
      <c r="T210" s="142">
        <f>S210*H210</f>
        <v>0</v>
      </c>
      <c r="AR210" s="143" t="s">
        <v>368</v>
      </c>
      <c r="AT210" s="143" t="s">
        <v>212</v>
      </c>
      <c r="AU210" s="143" t="s">
        <v>81</v>
      </c>
      <c r="AY210" s="18" t="s">
        <v>210</v>
      </c>
      <c r="BE210" s="144">
        <f>IF(N210="základní",J210,0)</f>
        <v>0</v>
      </c>
      <c r="BF210" s="144">
        <f>IF(N210="snížená",J210,0)</f>
        <v>0</v>
      </c>
      <c r="BG210" s="144">
        <f>IF(N210="zákl. přenesená",J210,0)</f>
        <v>0</v>
      </c>
      <c r="BH210" s="144">
        <f>IF(N210="sníž. přenesená",J210,0)</f>
        <v>0</v>
      </c>
      <c r="BI210" s="144">
        <f>IF(N210="nulová",J210,0)</f>
        <v>0</v>
      </c>
      <c r="BJ210" s="18" t="s">
        <v>81</v>
      </c>
      <c r="BK210" s="144">
        <f>ROUND(I210*H210,2)</f>
        <v>0</v>
      </c>
      <c r="BL210" s="18" t="s">
        <v>368</v>
      </c>
      <c r="BM210" s="143" t="s">
        <v>349</v>
      </c>
    </row>
    <row r="211" spans="2:47" s="1" customFormat="1" ht="11.25">
      <c r="B211" s="33"/>
      <c r="D211" s="145" t="s">
        <v>219</v>
      </c>
      <c r="F211" s="146" t="s">
        <v>3236</v>
      </c>
      <c r="I211" s="147"/>
      <c r="L211" s="33"/>
      <c r="M211" s="148"/>
      <c r="T211" s="54"/>
      <c r="AT211" s="18" t="s">
        <v>219</v>
      </c>
      <c r="AU211" s="18" t="s">
        <v>81</v>
      </c>
    </row>
    <row r="212" spans="2:51" s="13" customFormat="1" ht="11.25">
      <c r="B212" s="156"/>
      <c r="D212" s="150" t="s">
        <v>221</v>
      </c>
      <c r="E212" s="157" t="s">
        <v>19</v>
      </c>
      <c r="F212" s="158" t="s">
        <v>3237</v>
      </c>
      <c r="H212" s="159">
        <v>4</v>
      </c>
      <c r="I212" s="160"/>
      <c r="L212" s="156"/>
      <c r="M212" s="161"/>
      <c r="T212" s="162"/>
      <c r="AT212" s="157" t="s">
        <v>221</v>
      </c>
      <c r="AU212" s="157" t="s">
        <v>81</v>
      </c>
      <c r="AV212" s="13" t="s">
        <v>83</v>
      </c>
      <c r="AW212" s="13" t="s">
        <v>34</v>
      </c>
      <c r="AX212" s="13" t="s">
        <v>74</v>
      </c>
      <c r="AY212" s="157" t="s">
        <v>210</v>
      </c>
    </row>
    <row r="213" spans="2:51" s="15" customFormat="1" ht="11.25">
      <c r="B213" s="170"/>
      <c r="D213" s="150" t="s">
        <v>221</v>
      </c>
      <c r="E213" s="171" t="s">
        <v>19</v>
      </c>
      <c r="F213" s="172" t="s">
        <v>236</v>
      </c>
      <c r="H213" s="173">
        <v>4</v>
      </c>
      <c r="I213" s="174"/>
      <c r="L213" s="170"/>
      <c r="M213" s="175"/>
      <c r="T213" s="176"/>
      <c r="AT213" s="171" t="s">
        <v>221</v>
      </c>
      <c r="AU213" s="171" t="s">
        <v>81</v>
      </c>
      <c r="AV213" s="15" t="s">
        <v>217</v>
      </c>
      <c r="AW213" s="15" t="s">
        <v>34</v>
      </c>
      <c r="AX213" s="15" t="s">
        <v>81</v>
      </c>
      <c r="AY213" s="171" t="s">
        <v>210</v>
      </c>
    </row>
    <row r="214" spans="2:65" s="1" customFormat="1" ht="16.5" customHeight="1">
      <c r="B214" s="33"/>
      <c r="C214" s="132" t="s">
        <v>435</v>
      </c>
      <c r="D214" s="132" t="s">
        <v>212</v>
      </c>
      <c r="E214" s="133" t="s">
        <v>3238</v>
      </c>
      <c r="F214" s="134" t="s">
        <v>3239</v>
      </c>
      <c r="G214" s="135" t="s">
        <v>409</v>
      </c>
      <c r="H214" s="136">
        <v>6</v>
      </c>
      <c r="I214" s="137"/>
      <c r="J214" s="138">
        <f>ROUND(I214*H214,2)</f>
        <v>0</v>
      </c>
      <c r="K214" s="134" t="s">
        <v>216</v>
      </c>
      <c r="L214" s="33"/>
      <c r="M214" s="139" t="s">
        <v>19</v>
      </c>
      <c r="N214" s="140" t="s">
        <v>45</v>
      </c>
      <c r="P214" s="141">
        <f>O214*H214</f>
        <v>0</v>
      </c>
      <c r="Q214" s="141">
        <v>0</v>
      </c>
      <c r="R214" s="141">
        <f>Q214*H214</f>
        <v>0</v>
      </c>
      <c r="S214" s="141">
        <v>0</v>
      </c>
      <c r="T214" s="142">
        <f>S214*H214</f>
        <v>0</v>
      </c>
      <c r="AR214" s="143" t="s">
        <v>368</v>
      </c>
      <c r="AT214" s="143" t="s">
        <v>212</v>
      </c>
      <c r="AU214" s="143" t="s">
        <v>81</v>
      </c>
      <c r="AY214" s="18" t="s">
        <v>210</v>
      </c>
      <c r="BE214" s="144">
        <f>IF(N214="základní",J214,0)</f>
        <v>0</v>
      </c>
      <c r="BF214" s="144">
        <f>IF(N214="snížená",J214,0)</f>
        <v>0</v>
      </c>
      <c r="BG214" s="144">
        <f>IF(N214="zákl. přenesená",J214,0)</f>
        <v>0</v>
      </c>
      <c r="BH214" s="144">
        <f>IF(N214="sníž. přenesená",J214,0)</f>
        <v>0</v>
      </c>
      <c r="BI214" s="144">
        <f>IF(N214="nulová",J214,0)</f>
        <v>0</v>
      </c>
      <c r="BJ214" s="18" t="s">
        <v>81</v>
      </c>
      <c r="BK214" s="144">
        <f>ROUND(I214*H214,2)</f>
        <v>0</v>
      </c>
      <c r="BL214" s="18" t="s">
        <v>368</v>
      </c>
      <c r="BM214" s="143" t="s">
        <v>368</v>
      </c>
    </row>
    <row r="215" spans="2:47" s="1" customFormat="1" ht="11.25">
      <c r="B215" s="33"/>
      <c r="D215" s="145" t="s">
        <v>219</v>
      </c>
      <c r="F215" s="146" t="s">
        <v>3240</v>
      </c>
      <c r="I215" s="147"/>
      <c r="L215" s="33"/>
      <c r="M215" s="148"/>
      <c r="T215" s="54"/>
      <c r="AT215" s="18" t="s">
        <v>219</v>
      </c>
      <c r="AU215" s="18" t="s">
        <v>81</v>
      </c>
    </row>
    <row r="216" spans="2:51" s="13" customFormat="1" ht="11.25">
      <c r="B216" s="156"/>
      <c r="D216" s="150" t="s">
        <v>221</v>
      </c>
      <c r="E216" s="157" t="s">
        <v>19</v>
      </c>
      <c r="F216" s="158" t="s">
        <v>3213</v>
      </c>
      <c r="H216" s="159">
        <v>6</v>
      </c>
      <c r="I216" s="160"/>
      <c r="L216" s="156"/>
      <c r="M216" s="161"/>
      <c r="T216" s="162"/>
      <c r="AT216" s="157" t="s">
        <v>221</v>
      </c>
      <c r="AU216" s="157" t="s">
        <v>81</v>
      </c>
      <c r="AV216" s="13" t="s">
        <v>83</v>
      </c>
      <c r="AW216" s="13" t="s">
        <v>34</v>
      </c>
      <c r="AX216" s="13" t="s">
        <v>74</v>
      </c>
      <c r="AY216" s="157" t="s">
        <v>210</v>
      </c>
    </row>
    <row r="217" spans="2:51" s="15" customFormat="1" ht="11.25">
      <c r="B217" s="170"/>
      <c r="D217" s="150" t="s">
        <v>221</v>
      </c>
      <c r="E217" s="171" t="s">
        <v>19</v>
      </c>
      <c r="F217" s="172" t="s">
        <v>236</v>
      </c>
      <c r="H217" s="173">
        <v>6</v>
      </c>
      <c r="I217" s="174"/>
      <c r="L217" s="170"/>
      <c r="M217" s="175"/>
      <c r="T217" s="176"/>
      <c r="AT217" s="171" t="s">
        <v>221</v>
      </c>
      <c r="AU217" s="171" t="s">
        <v>81</v>
      </c>
      <c r="AV217" s="15" t="s">
        <v>217</v>
      </c>
      <c r="AW217" s="15" t="s">
        <v>34</v>
      </c>
      <c r="AX217" s="15" t="s">
        <v>81</v>
      </c>
      <c r="AY217" s="171" t="s">
        <v>210</v>
      </c>
    </row>
    <row r="218" spans="2:65" s="1" customFormat="1" ht="16.5" customHeight="1">
      <c r="B218" s="33"/>
      <c r="C218" s="132" t="s">
        <v>450</v>
      </c>
      <c r="D218" s="132" t="s">
        <v>212</v>
      </c>
      <c r="E218" s="133" t="s">
        <v>3241</v>
      </c>
      <c r="F218" s="134" t="s">
        <v>3242</v>
      </c>
      <c r="G218" s="135" t="s">
        <v>409</v>
      </c>
      <c r="H218" s="136">
        <v>5</v>
      </c>
      <c r="I218" s="137"/>
      <c r="J218" s="138">
        <f>ROUND(I218*H218,2)</f>
        <v>0</v>
      </c>
      <c r="K218" s="134" t="s">
        <v>216</v>
      </c>
      <c r="L218" s="33"/>
      <c r="M218" s="139" t="s">
        <v>19</v>
      </c>
      <c r="N218" s="140" t="s">
        <v>45</v>
      </c>
      <c r="P218" s="141">
        <f>O218*H218</f>
        <v>0</v>
      </c>
      <c r="Q218" s="141">
        <v>0</v>
      </c>
      <c r="R218" s="141">
        <f>Q218*H218</f>
        <v>0</v>
      </c>
      <c r="S218" s="141">
        <v>0</v>
      </c>
      <c r="T218" s="142">
        <f>S218*H218</f>
        <v>0</v>
      </c>
      <c r="AR218" s="143" t="s">
        <v>368</v>
      </c>
      <c r="AT218" s="143" t="s">
        <v>212</v>
      </c>
      <c r="AU218" s="143" t="s">
        <v>81</v>
      </c>
      <c r="AY218" s="18" t="s">
        <v>210</v>
      </c>
      <c r="BE218" s="144">
        <f>IF(N218="základní",J218,0)</f>
        <v>0</v>
      </c>
      <c r="BF218" s="144">
        <f>IF(N218="snížená",J218,0)</f>
        <v>0</v>
      </c>
      <c r="BG218" s="144">
        <f>IF(N218="zákl. přenesená",J218,0)</f>
        <v>0</v>
      </c>
      <c r="BH218" s="144">
        <f>IF(N218="sníž. přenesená",J218,0)</f>
        <v>0</v>
      </c>
      <c r="BI218" s="144">
        <f>IF(N218="nulová",J218,0)</f>
        <v>0</v>
      </c>
      <c r="BJ218" s="18" t="s">
        <v>81</v>
      </c>
      <c r="BK218" s="144">
        <f>ROUND(I218*H218,2)</f>
        <v>0</v>
      </c>
      <c r="BL218" s="18" t="s">
        <v>368</v>
      </c>
      <c r="BM218" s="143" t="s">
        <v>386</v>
      </c>
    </row>
    <row r="219" spans="2:47" s="1" customFormat="1" ht="11.25">
      <c r="B219" s="33"/>
      <c r="D219" s="145" t="s">
        <v>219</v>
      </c>
      <c r="F219" s="146" t="s">
        <v>3243</v>
      </c>
      <c r="I219" s="147"/>
      <c r="L219" s="33"/>
      <c r="M219" s="148"/>
      <c r="T219" s="54"/>
      <c r="AT219" s="18" t="s">
        <v>219</v>
      </c>
      <c r="AU219" s="18" t="s">
        <v>81</v>
      </c>
    </row>
    <row r="220" spans="2:51" s="13" customFormat="1" ht="11.25">
      <c r="B220" s="156"/>
      <c r="D220" s="150" t="s">
        <v>221</v>
      </c>
      <c r="E220" s="157" t="s">
        <v>19</v>
      </c>
      <c r="F220" s="158" t="s">
        <v>3221</v>
      </c>
      <c r="H220" s="159">
        <v>5</v>
      </c>
      <c r="I220" s="160"/>
      <c r="L220" s="156"/>
      <c r="M220" s="161"/>
      <c r="T220" s="162"/>
      <c r="AT220" s="157" t="s">
        <v>221</v>
      </c>
      <c r="AU220" s="157" t="s">
        <v>81</v>
      </c>
      <c r="AV220" s="13" t="s">
        <v>83</v>
      </c>
      <c r="AW220" s="13" t="s">
        <v>34</v>
      </c>
      <c r="AX220" s="13" t="s">
        <v>74</v>
      </c>
      <c r="AY220" s="157" t="s">
        <v>210</v>
      </c>
    </row>
    <row r="221" spans="2:51" s="15" customFormat="1" ht="11.25">
      <c r="B221" s="170"/>
      <c r="D221" s="150" t="s">
        <v>221</v>
      </c>
      <c r="E221" s="171" t="s">
        <v>19</v>
      </c>
      <c r="F221" s="172" t="s">
        <v>236</v>
      </c>
      <c r="H221" s="173">
        <v>5</v>
      </c>
      <c r="I221" s="174"/>
      <c r="L221" s="170"/>
      <c r="M221" s="175"/>
      <c r="T221" s="176"/>
      <c r="AT221" s="171" t="s">
        <v>221</v>
      </c>
      <c r="AU221" s="171" t="s">
        <v>81</v>
      </c>
      <c r="AV221" s="15" t="s">
        <v>217</v>
      </c>
      <c r="AW221" s="15" t="s">
        <v>34</v>
      </c>
      <c r="AX221" s="15" t="s">
        <v>81</v>
      </c>
      <c r="AY221" s="171" t="s">
        <v>210</v>
      </c>
    </row>
    <row r="222" spans="2:65" s="1" customFormat="1" ht="16.5" customHeight="1">
      <c r="B222" s="33"/>
      <c r="C222" s="132" t="s">
        <v>456</v>
      </c>
      <c r="D222" s="132" t="s">
        <v>212</v>
      </c>
      <c r="E222" s="133" t="s">
        <v>3244</v>
      </c>
      <c r="F222" s="134" t="s">
        <v>3245</v>
      </c>
      <c r="G222" s="135" t="s">
        <v>409</v>
      </c>
      <c r="H222" s="136">
        <v>5</v>
      </c>
      <c r="I222" s="137"/>
      <c r="J222" s="138">
        <f>ROUND(I222*H222,2)</f>
        <v>0</v>
      </c>
      <c r="K222" s="134" t="s">
        <v>216</v>
      </c>
      <c r="L222" s="33"/>
      <c r="M222" s="139" t="s">
        <v>19</v>
      </c>
      <c r="N222" s="140" t="s">
        <v>45</v>
      </c>
      <c r="P222" s="141">
        <f>O222*H222</f>
        <v>0</v>
      </c>
      <c r="Q222" s="141">
        <v>0</v>
      </c>
      <c r="R222" s="141">
        <f>Q222*H222</f>
        <v>0</v>
      </c>
      <c r="S222" s="141">
        <v>0</v>
      </c>
      <c r="T222" s="142">
        <f>S222*H222</f>
        <v>0</v>
      </c>
      <c r="AR222" s="143" t="s">
        <v>368</v>
      </c>
      <c r="AT222" s="143" t="s">
        <v>212</v>
      </c>
      <c r="AU222" s="143" t="s">
        <v>81</v>
      </c>
      <c r="AY222" s="18" t="s">
        <v>210</v>
      </c>
      <c r="BE222" s="144">
        <f>IF(N222="základní",J222,0)</f>
        <v>0</v>
      </c>
      <c r="BF222" s="144">
        <f>IF(N222="snížená",J222,0)</f>
        <v>0</v>
      </c>
      <c r="BG222" s="144">
        <f>IF(N222="zákl. přenesená",J222,0)</f>
        <v>0</v>
      </c>
      <c r="BH222" s="144">
        <f>IF(N222="sníž. přenesená",J222,0)</f>
        <v>0</v>
      </c>
      <c r="BI222" s="144">
        <f>IF(N222="nulová",J222,0)</f>
        <v>0</v>
      </c>
      <c r="BJ222" s="18" t="s">
        <v>81</v>
      </c>
      <c r="BK222" s="144">
        <f>ROUND(I222*H222,2)</f>
        <v>0</v>
      </c>
      <c r="BL222" s="18" t="s">
        <v>368</v>
      </c>
      <c r="BM222" s="143" t="s">
        <v>406</v>
      </c>
    </row>
    <row r="223" spans="2:47" s="1" customFormat="1" ht="11.25">
      <c r="B223" s="33"/>
      <c r="D223" s="145" t="s">
        <v>219</v>
      </c>
      <c r="F223" s="146" t="s">
        <v>3246</v>
      </c>
      <c r="I223" s="147"/>
      <c r="L223" s="33"/>
      <c r="M223" s="148"/>
      <c r="T223" s="54"/>
      <c r="AT223" s="18" t="s">
        <v>219</v>
      </c>
      <c r="AU223" s="18" t="s">
        <v>81</v>
      </c>
    </row>
    <row r="224" spans="2:51" s="13" customFormat="1" ht="11.25">
      <c r="B224" s="156"/>
      <c r="D224" s="150" t="s">
        <v>221</v>
      </c>
      <c r="E224" s="157" t="s">
        <v>19</v>
      </c>
      <c r="F224" s="158" t="s">
        <v>3221</v>
      </c>
      <c r="H224" s="159">
        <v>5</v>
      </c>
      <c r="I224" s="160"/>
      <c r="L224" s="156"/>
      <c r="M224" s="161"/>
      <c r="T224" s="162"/>
      <c r="AT224" s="157" t="s">
        <v>221</v>
      </c>
      <c r="AU224" s="157" t="s">
        <v>81</v>
      </c>
      <c r="AV224" s="13" t="s">
        <v>83</v>
      </c>
      <c r="AW224" s="13" t="s">
        <v>34</v>
      </c>
      <c r="AX224" s="13" t="s">
        <v>74</v>
      </c>
      <c r="AY224" s="157" t="s">
        <v>210</v>
      </c>
    </row>
    <row r="225" spans="2:51" s="15" customFormat="1" ht="11.25">
      <c r="B225" s="170"/>
      <c r="D225" s="150" t="s">
        <v>221</v>
      </c>
      <c r="E225" s="171" t="s">
        <v>19</v>
      </c>
      <c r="F225" s="172" t="s">
        <v>236</v>
      </c>
      <c r="H225" s="173">
        <v>5</v>
      </c>
      <c r="I225" s="174"/>
      <c r="L225" s="170"/>
      <c r="M225" s="175"/>
      <c r="T225" s="176"/>
      <c r="AT225" s="171" t="s">
        <v>221</v>
      </c>
      <c r="AU225" s="171" t="s">
        <v>81</v>
      </c>
      <c r="AV225" s="15" t="s">
        <v>217</v>
      </c>
      <c r="AW225" s="15" t="s">
        <v>34</v>
      </c>
      <c r="AX225" s="15" t="s">
        <v>81</v>
      </c>
      <c r="AY225" s="171" t="s">
        <v>210</v>
      </c>
    </row>
    <row r="226" spans="2:65" s="1" customFormat="1" ht="16.5" customHeight="1">
      <c r="B226" s="33"/>
      <c r="C226" s="132" t="s">
        <v>467</v>
      </c>
      <c r="D226" s="132" t="s">
        <v>212</v>
      </c>
      <c r="E226" s="133" t="s">
        <v>3247</v>
      </c>
      <c r="F226" s="134" t="s">
        <v>3248</v>
      </c>
      <c r="G226" s="135" t="s">
        <v>417</v>
      </c>
      <c r="H226" s="136">
        <v>4</v>
      </c>
      <c r="I226" s="137"/>
      <c r="J226" s="138">
        <f>ROUND(I226*H226,2)</f>
        <v>0</v>
      </c>
      <c r="K226" s="134" t="s">
        <v>216</v>
      </c>
      <c r="L226" s="33"/>
      <c r="M226" s="139" t="s">
        <v>19</v>
      </c>
      <c r="N226" s="140" t="s">
        <v>45</v>
      </c>
      <c r="P226" s="141">
        <f>O226*H226</f>
        <v>0</v>
      </c>
      <c r="Q226" s="141">
        <v>0</v>
      </c>
      <c r="R226" s="141">
        <f>Q226*H226</f>
        <v>0</v>
      </c>
      <c r="S226" s="141">
        <v>0</v>
      </c>
      <c r="T226" s="142">
        <f>S226*H226</f>
        <v>0</v>
      </c>
      <c r="AR226" s="143" t="s">
        <v>368</v>
      </c>
      <c r="AT226" s="143" t="s">
        <v>212</v>
      </c>
      <c r="AU226" s="143" t="s">
        <v>81</v>
      </c>
      <c r="AY226" s="18" t="s">
        <v>210</v>
      </c>
      <c r="BE226" s="144">
        <f>IF(N226="základní",J226,0)</f>
        <v>0</v>
      </c>
      <c r="BF226" s="144">
        <f>IF(N226="snížená",J226,0)</f>
        <v>0</v>
      </c>
      <c r="BG226" s="144">
        <f>IF(N226="zákl. přenesená",J226,0)</f>
        <v>0</v>
      </c>
      <c r="BH226" s="144">
        <f>IF(N226="sníž. přenesená",J226,0)</f>
        <v>0</v>
      </c>
      <c r="BI226" s="144">
        <f>IF(N226="nulová",J226,0)</f>
        <v>0</v>
      </c>
      <c r="BJ226" s="18" t="s">
        <v>81</v>
      </c>
      <c r="BK226" s="144">
        <f>ROUND(I226*H226,2)</f>
        <v>0</v>
      </c>
      <c r="BL226" s="18" t="s">
        <v>368</v>
      </c>
      <c r="BM226" s="143" t="s">
        <v>423</v>
      </c>
    </row>
    <row r="227" spans="2:47" s="1" customFormat="1" ht="11.25">
      <c r="B227" s="33"/>
      <c r="D227" s="145" t="s">
        <v>219</v>
      </c>
      <c r="F227" s="146" t="s">
        <v>3249</v>
      </c>
      <c r="I227" s="147"/>
      <c r="L227" s="33"/>
      <c r="M227" s="148"/>
      <c r="T227" s="54"/>
      <c r="AT227" s="18" t="s">
        <v>219</v>
      </c>
      <c r="AU227" s="18" t="s">
        <v>81</v>
      </c>
    </row>
    <row r="228" spans="2:51" s="13" customFormat="1" ht="11.25">
      <c r="B228" s="156"/>
      <c r="D228" s="150" t="s">
        <v>221</v>
      </c>
      <c r="E228" s="157" t="s">
        <v>19</v>
      </c>
      <c r="F228" s="158" t="s">
        <v>3237</v>
      </c>
      <c r="H228" s="159">
        <v>4</v>
      </c>
      <c r="I228" s="160"/>
      <c r="L228" s="156"/>
      <c r="M228" s="161"/>
      <c r="T228" s="162"/>
      <c r="AT228" s="157" t="s">
        <v>221</v>
      </c>
      <c r="AU228" s="157" t="s">
        <v>81</v>
      </c>
      <c r="AV228" s="13" t="s">
        <v>83</v>
      </c>
      <c r="AW228" s="13" t="s">
        <v>34</v>
      </c>
      <c r="AX228" s="13" t="s">
        <v>74</v>
      </c>
      <c r="AY228" s="157" t="s">
        <v>210</v>
      </c>
    </row>
    <row r="229" spans="2:51" s="15" customFormat="1" ht="11.25">
      <c r="B229" s="170"/>
      <c r="D229" s="150" t="s">
        <v>221</v>
      </c>
      <c r="E229" s="171" t="s">
        <v>19</v>
      </c>
      <c r="F229" s="172" t="s">
        <v>236</v>
      </c>
      <c r="H229" s="173">
        <v>4</v>
      </c>
      <c r="I229" s="174"/>
      <c r="L229" s="170"/>
      <c r="M229" s="175"/>
      <c r="T229" s="176"/>
      <c r="AT229" s="171" t="s">
        <v>221</v>
      </c>
      <c r="AU229" s="171" t="s">
        <v>81</v>
      </c>
      <c r="AV229" s="15" t="s">
        <v>217</v>
      </c>
      <c r="AW229" s="15" t="s">
        <v>34</v>
      </c>
      <c r="AX229" s="15" t="s">
        <v>81</v>
      </c>
      <c r="AY229" s="171" t="s">
        <v>210</v>
      </c>
    </row>
    <row r="230" spans="2:65" s="1" customFormat="1" ht="16.5" customHeight="1">
      <c r="B230" s="33"/>
      <c r="C230" s="132" t="s">
        <v>474</v>
      </c>
      <c r="D230" s="132" t="s">
        <v>212</v>
      </c>
      <c r="E230" s="133" t="s">
        <v>3250</v>
      </c>
      <c r="F230" s="134" t="s">
        <v>3251</v>
      </c>
      <c r="G230" s="135" t="s">
        <v>409</v>
      </c>
      <c r="H230" s="136">
        <v>1</v>
      </c>
      <c r="I230" s="137"/>
      <c r="J230" s="138">
        <f>ROUND(I230*H230,2)</f>
        <v>0</v>
      </c>
      <c r="K230" s="134" t="s">
        <v>216</v>
      </c>
      <c r="L230" s="33"/>
      <c r="M230" s="139" t="s">
        <v>19</v>
      </c>
      <c r="N230" s="140" t="s">
        <v>45</v>
      </c>
      <c r="P230" s="141">
        <f>O230*H230</f>
        <v>0</v>
      </c>
      <c r="Q230" s="141">
        <v>0</v>
      </c>
      <c r="R230" s="141">
        <f>Q230*H230</f>
        <v>0</v>
      </c>
      <c r="S230" s="141">
        <v>0</v>
      </c>
      <c r="T230" s="142">
        <f>S230*H230</f>
        <v>0</v>
      </c>
      <c r="AR230" s="143" t="s">
        <v>368</v>
      </c>
      <c r="AT230" s="143" t="s">
        <v>212</v>
      </c>
      <c r="AU230" s="143" t="s">
        <v>81</v>
      </c>
      <c r="AY230" s="18" t="s">
        <v>210</v>
      </c>
      <c r="BE230" s="144">
        <f>IF(N230="základní",J230,0)</f>
        <v>0</v>
      </c>
      <c r="BF230" s="144">
        <f>IF(N230="snížená",J230,0)</f>
        <v>0</v>
      </c>
      <c r="BG230" s="144">
        <f>IF(N230="zákl. přenesená",J230,0)</f>
        <v>0</v>
      </c>
      <c r="BH230" s="144">
        <f>IF(N230="sníž. přenesená",J230,0)</f>
        <v>0</v>
      </c>
      <c r="BI230" s="144">
        <f>IF(N230="nulová",J230,0)</f>
        <v>0</v>
      </c>
      <c r="BJ230" s="18" t="s">
        <v>81</v>
      </c>
      <c r="BK230" s="144">
        <f>ROUND(I230*H230,2)</f>
        <v>0</v>
      </c>
      <c r="BL230" s="18" t="s">
        <v>368</v>
      </c>
      <c r="BM230" s="143" t="s">
        <v>435</v>
      </c>
    </row>
    <row r="231" spans="2:47" s="1" customFormat="1" ht="11.25">
      <c r="B231" s="33"/>
      <c r="D231" s="145" t="s">
        <v>219</v>
      </c>
      <c r="F231" s="146" t="s">
        <v>3252</v>
      </c>
      <c r="I231" s="147"/>
      <c r="L231" s="33"/>
      <c r="M231" s="148"/>
      <c r="T231" s="54"/>
      <c r="AT231" s="18" t="s">
        <v>219</v>
      </c>
      <c r="AU231" s="18" t="s">
        <v>81</v>
      </c>
    </row>
    <row r="232" spans="2:51" s="13" customFormat="1" ht="11.25">
      <c r="B232" s="156"/>
      <c r="D232" s="150" t="s">
        <v>221</v>
      </c>
      <c r="E232" s="157" t="s">
        <v>19</v>
      </c>
      <c r="F232" s="158" t="s">
        <v>3253</v>
      </c>
      <c r="H232" s="159">
        <v>1</v>
      </c>
      <c r="I232" s="160"/>
      <c r="L232" s="156"/>
      <c r="M232" s="161"/>
      <c r="T232" s="162"/>
      <c r="AT232" s="157" t="s">
        <v>221</v>
      </c>
      <c r="AU232" s="157" t="s">
        <v>81</v>
      </c>
      <c r="AV232" s="13" t="s">
        <v>83</v>
      </c>
      <c r="AW232" s="13" t="s">
        <v>34</v>
      </c>
      <c r="AX232" s="13" t="s">
        <v>74</v>
      </c>
      <c r="AY232" s="157" t="s">
        <v>210</v>
      </c>
    </row>
    <row r="233" spans="2:51" s="15" customFormat="1" ht="11.25">
      <c r="B233" s="170"/>
      <c r="D233" s="150" t="s">
        <v>221</v>
      </c>
      <c r="E233" s="171" t="s">
        <v>19</v>
      </c>
      <c r="F233" s="172" t="s">
        <v>236</v>
      </c>
      <c r="H233" s="173">
        <v>1</v>
      </c>
      <c r="I233" s="174"/>
      <c r="L233" s="170"/>
      <c r="M233" s="175"/>
      <c r="T233" s="176"/>
      <c r="AT233" s="171" t="s">
        <v>221</v>
      </c>
      <c r="AU233" s="171" t="s">
        <v>81</v>
      </c>
      <c r="AV233" s="15" t="s">
        <v>217</v>
      </c>
      <c r="AW233" s="15" t="s">
        <v>34</v>
      </c>
      <c r="AX233" s="15" t="s">
        <v>81</v>
      </c>
      <c r="AY233" s="171" t="s">
        <v>210</v>
      </c>
    </row>
    <row r="234" spans="2:65" s="1" customFormat="1" ht="16.5" customHeight="1">
      <c r="B234" s="33"/>
      <c r="C234" s="132" t="s">
        <v>481</v>
      </c>
      <c r="D234" s="132" t="s">
        <v>212</v>
      </c>
      <c r="E234" s="133" t="s">
        <v>3254</v>
      </c>
      <c r="F234" s="134" t="s">
        <v>3255</v>
      </c>
      <c r="G234" s="135" t="s">
        <v>409</v>
      </c>
      <c r="H234" s="136">
        <v>2</v>
      </c>
      <c r="I234" s="137"/>
      <c r="J234" s="138">
        <f>ROUND(I234*H234,2)</f>
        <v>0</v>
      </c>
      <c r="K234" s="134" t="s">
        <v>216</v>
      </c>
      <c r="L234" s="33"/>
      <c r="M234" s="139" t="s">
        <v>19</v>
      </c>
      <c r="N234" s="140" t="s">
        <v>45</v>
      </c>
      <c r="P234" s="141">
        <f>O234*H234</f>
        <v>0</v>
      </c>
      <c r="Q234" s="141">
        <v>0</v>
      </c>
      <c r="R234" s="141">
        <f>Q234*H234</f>
        <v>0</v>
      </c>
      <c r="S234" s="141">
        <v>0</v>
      </c>
      <c r="T234" s="142">
        <f>S234*H234</f>
        <v>0</v>
      </c>
      <c r="AR234" s="143" t="s">
        <v>368</v>
      </c>
      <c r="AT234" s="143" t="s">
        <v>212</v>
      </c>
      <c r="AU234" s="143" t="s">
        <v>81</v>
      </c>
      <c r="AY234" s="18" t="s">
        <v>210</v>
      </c>
      <c r="BE234" s="144">
        <f>IF(N234="základní",J234,0)</f>
        <v>0</v>
      </c>
      <c r="BF234" s="144">
        <f>IF(N234="snížená",J234,0)</f>
        <v>0</v>
      </c>
      <c r="BG234" s="144">
        <f>IF(N234="zákl. přenesená",J234,0)</f>
        <v>0</v>
      </c>
      <c r="BH234" s="144">
        <f>IF(N234="sníž. přenesená",J234,0)</f>
        <v>0</v>
      </c>
      <c r="BI234" s="144">
        <f>IF(N234="nulová",J234,0)</f>
        <v>0</v>
      </c>
      <c r="BJ234" s="18" t="s">
        <v>81</v>
      </c>
      <c r="BK234" s="144">
        <f>ROUND(I234*H234,2)</f>
        <v>0</v>
      </c>
      <c r="BL234" s="18" t="s">
        <v>368</v>
      </c>
      <c r="BM234" s="143" t="s">
        <v>456</v>
      </c>
    </row>
    <row r="235" spans="2:47" s="1" customFormat="1" ht="11.25">
      <c r="B235" s="33"/>
      <c r="D235" s="145" t="s">
        <v>219</v>
      </c>
      <c r="F235" s="146" t="s">
        <v>3256</v>
      </c>
      <c r="I235" s="147"/>
      <c r="L235" s="33"/>
      <c r="M235" s="148"/>
      <c r="T235" s="54"/>
      <c r="AT235" s="18" t="s">
        <v>219</v>
      </c>
      <c r="AU235" s="18" t="s">
        <v>81</v>
      </c>
    </row>
    <row r="236" spans="2:51" s="13" customFormat="1" ht="11.25">
      <c r="B236" s="156"/>
      <c r="D236" s="150" t="s">
        <v>221</v>
      </c>
      <c r="E236" s="157" t="s">
        <v>19</v>
      </c>
      <c r="F236" s="158" t="s">
        <v>3257</v>
      </c>
      <c r="H236" s="159">
        <v>2</v>
      </c>
      <c r="I236" s="160"/>
      <c r="L236" s="156"/>
      <c r="M236" s="161"/>
      <c r="T236" s="162"/>
      <c r="AT236" s="157" t="s">
        <v>221</v>
      </c>
      <c r="AU236" s="157" t="s">
        <v>81</v>
      </c>
      <c r="AV236" s="13" t="s">
        <v>83</v>
      </c>
      <c r="AW236" s="13" t="s">
        <v>34</v>
      </c>
      <c r="AX236" s="13" t="s">
        <v>74</v>
      </c>
      <c r="AY236" s="157" t="s">
        <v>210</v>
      </c>
    </row>
    <row r="237" spans="2:51" s="15" customFormat="1" ht="11.25">
      <c r="B237" s="170"/>
      <c r="D237" s="150" t="s">
        <v>221</v>
      </c>
      <c r="E237" s="171" t="s">
        <v>19</v>
      </c>
      <c r="F237" s="172" t="s">
        <v>236</v>
      </c>
      <c r="H237" s="173">
        <v>2</v>
      </c>
      <c r="I237" s="174"/>
      <c r="L237" s="170"/>
      <c r="M237" s="175"/>
      <c r="T237" s="176"/>
      <c r="AT237" s="171" t="s">
        <v>221</v>
      </c>
      <c r="AU237" s="171" t="s">
        <v>81</v>
      </c>
      <c r="AV237" s="15" t="s">
        <v>217</v>
      </c>
      <c r="AW237" s="15" t="s">
        <v>34</v>
      </c>
      <c r="AX237" s="15" t="s">
        <v>81</v>
      </c>
      <c r="AY237" s="171" t="s">
        <v>210</v>
      </c>
    </row>
    <row r="238" spans="2:65" s="1" customFormat="1" ht="16.5" customHeight="1">
      <c r="B238" s="33"/>
      <c r="C238" s="132" t="s">
        <v>487</v>
      </c>
      <c r="D238" s="132" t="s">
        <v>212</v>
      </c>
      <c r="E238" s="133" t="s">
        <v>3258</v>
      </c>
      <c r="F238" s="134" t="s">
        <v>3259</v>
      </c>
      <c r="G238" s="135" t="s">
        <v>417</v>
      </c>
      <c r="H238" s="136">
        <v>49</v>
      </c>
      <c r="I238" s="137"/>
      <c r="J238" s="138">
        <f>ROUND(I238*H238,2)</f>
        <v>0</v>
      </c>
      <c r="K238" s="134" t="s">
        <v>216</v>
      </c>
      <c r="L238" s="33"/>
      <c r="M238" s="139" t="s">
        <v>19</v>
      </c>
      <c r="N238" s="140" t="s">
        <v>45</v>
      </c>
      <c r="P238" s="141">
        <f>O238*H238</f>
        <v>0</v>
      </c>
      <c r="Q238" s="141">
        <v>0</v>
      </c>
      <c r="R238" s="141">
        <f>Q238*H238</f>
        <v>0</v>
      </c>
      <c r="S238" s="141">
        <v>0</v>
      </c>
      <c r="T238" s="142">
        <f>S238*H238</f>
        <v>0</v>
      </c>
      <c r="AR238" s="143" t="s">
        <v>368</v>
      </c>
      <c r="AT238" s="143" t="s">
        <v>212</v>
      </c>
      <c r="AU238" s="143" t="s">
        <v>81</v>
      </c>
      <c r="AY238" s="18" t="s">
        <v>210</v>
      </c>
      <c r="BE238" s="144">
        <f>IF(N238="základní",J238,0)</f>
        <v>0</v>
      </c>
      <c r="BF238" s="144">
        <f>IF(N238="snížená",J238,0)</f>
        <v>0</v>
      </c>
      <c r="BG238" s="144">
        <f>IF(N238="zákl. přenesená",J238,0)</f>
        <v>0</v>
      </c>
      <c r="BH238" s="144">
        <f>IF(N238="sníž. přenesená",J238,0)</f>
        <v>0</v>
      </c>
      <c r="BI238" s="144">
        <f>IF(N238="nulová",J238,0)</f>
        <v>0</v>
      </c>
      <c r="BJ238" s="18" t="s">
        <v>81</v>
      </c>
      <c r="BK238" s="144">
        <f>ROUND(I238*H238,2)</f>
        <v>0</v>
      </c>
      <c r="BL238" s="18" t="s">
        <v>368</v>
      </c>
      <c r="BM238" s="143" t="s">
        <v>474</v>
      </c>
    </row>
    <row r="239" spans="2:47" s="1" customFormat="1" ht="11.25">
      <c r="B239" s="33"/>
      <c r="D239" s="145" t="s">
        <v>219</v>
      </c>
      <c r="F239" s="146" t="s">
        <v>3260</v>
      </c>
      <c r="I239" s="147"/>
      <c r="L239" s="33"/>
      <c r="M239" s="148"/>
      <c r="T239" s="54"/>
      <c r="AT239" s="18" t="s">
        <v>219</v>
      </c>
      <c r="AU239" s="18" t="s">
        <v>81</v>
      </c>
    </row>
    <row r="240" spans="2:51" s="12" customFormat="1" ht="11.25">
      <c r="B240" s="149"/>
      <c r="D240" s="150" t="s">
        <v>221</v>
      </c>
      <c r="E240" s="151" t="s">
        <v>19</v>
      </c>
      <c r="F240" s="152" t="s">
        <v>3261</v>
      </c>
      <c r="H240" s="151" t="s">
        <v>19</v>
      </c>
      <c r="I240" s="153"/>
      <c r="L240" s="149"/>
      <c r="M240" s="154"/>
      <c r="T240" s="155"/>
      <c r="AT240" s="151" t="s">
        <v>221</v>
      </c>
      <c r="AU240" s="151" t="s">
        <v>81</v>
      </c>
      <c r="AV240" s="12" t="s">
        <v>81</v>
      </c>
      <c r="AW240" s="12" t="s">
        <v>34</v>
      </c>
      <c r="AX240" s="12" t="s">
        <v>74</v>
      </c>
      <c r="AY240" s="151" t="s">
        <v>210</v>
      </c>
    </row>
    <row r="241" spans="2:51" s="13" customFormat="1" ht="11.25">
      <c r="B241" s="156"/>
      <c r="D241" s="150" t="s">
        <v>221</v>
      </c>
      <c r="E241" s="157" t="s">
        <v>19</v>
      </c>
      <c r="F241" s="158" t="s">
        <v>3262</v>
      </c>
      <c r="H241" s="159">
        <v>49</v>
      </c>
      <c r="I241" s="160"/>
      <c r="L241" s="156"/>
      <c r="M241" s="161"/>
      <c r="T241" s="162"/>
      <c r="AT241" s="157" t="s">
        <v>221</v>
      </c>
      <c r="AU241" s="157" t="s">
        <v>81</v>
      </c>
      <c r="AV241" s="13" t="s">
        <v>83</v>
      </c>
      <c r="AW241" s="13" t="s">
        <v>34</v>
      </c>
      <c r="AX241" s="13" t="s">
        <v>74</v>
      </c>
      <c r="AY241" s="157" t="s">
        <v>210</v>
      </c>
    </row>
    <row r="242" spans="2:51" s="15" customFormat="1" ht="11.25">
      <c r="B242" s="170"/>
      <c r="D242" s="150" t="s">
        <v>221</v>
      </c>
      <c r="E242" s="171" t="s">
        <v>19</v>
      </c>
      <c r="F242" s="172" t="s">
        <v>236</v>
      </c>
      <c r="H242" s="173">
        <v>49</v>
      </c>
      <c r="I242" s="174"/>
      <c r="L242" s="170"/>
      <c r="M242" s="175"/>
      <c r="T242" s="176"/>
      <c r="AT242" s="171" t="s">
        <v>221</v>
      </c>
      <c r="AU242" s="171" t="s">
        <v>81</v>
      </c>
      <c r="AV242" s="15" t="s">
        <v>217</v>
      </c>
      <c r="AW242" s="15" t="s">
        <v>34</v>
      </c>
      <c r="AX242" s="15" t="s">
        <v>81</v>
      </c>
      <c r="AY242" s="171" t="s">
        <v>210</v>
      </c>
    </row>
    <row r="243" spans="2:65" s="1" customFormat="1" ht="16.5" customHeight="1">
      <c r="B243" s="33"/>
      <c r="C243" s="132" t="s">
        <v>492</v>
      </c>
      <c r="D243" s="132" t="s">
        <v>212</v>
      </c>
      <c r="E243" s="133" t="s">
        <v>3263</v>
      </c>
      <c r="F243" s="134" t="s">
        <v>3264</v>
      </c>
      <c r="G243" s="135" t="s">
        <v>409</v>
      </c>
      <c r="H243" s="136">
        <v>1</v>
      </c>
      <c r="I243" s="137"/>
      <c r="J243" s="138">
        <f>ROUND(I243*H243,2)</f>
        <v>0</v>
      </c>
      <c r="K243" s="134" t="s">
        <v>216</v>
      </c>
      <c r="L243" s="33"/>
      <c r="M243" s="139" t="s">
        <v>19</v>
      </c>
      <c r="N243" s="140" t="s">
        <v>45</v>
      </c>
      <c r="P243" s="141">
        <f>O243*H243</f>
        <v>0</v>
      </c>
      <c r="Q243" s="141">
        <v>0</v>
      </c>
      <c r="R243" s="141">
        <f>Q243*H243</f>
        <v>0</v>
      </c>
      <c r="S243" s="141">
        <v>0</v>
      </c>
      <c r="T243" s="142">
        <f>S243*H243</f>
        <v>0</v>
      </c>
      <c r="AR243" s="143" t="s">
        <v>368</v>
      </c>
      <c r="AT243" s="143" t="s">
        <v>212</v>
      </c>
      <c r="AU243" s="143" t="s">
        <v>81</v>
      </c>
      <c r="AY243" s="18" t="s">
        <v>210</v>
      </c>
      <c r="BE243" s="144">
        <f>IF(N243="základní",J243,0)</f>
        <v>0</v>
      </c>
      <c r="BF243" s="144">
        <f>IF(N243="snížená",J243,0)</f>
        <v>0</v>
      </c>
      <c r="BG243" s="144">
        <f>IF(N243="zákl. přenesená",J243,0)</f>
        <v>0</v>
      </c>
      <c r="BH243" s="144">
        <f>IF(N243="sníž. přenesená",J243,0)</f>
        <v>0</v>
      </c>
      <c r="BI243" s="144">
        <f>IF(N243="nulová",J243,0)</f>
        <v>0</v>
      </c>
      <c r="BJ243" s="18" t="s">
        <v>81</v>
      </c>
      <c r="BK243" s="144">
        <f>ROUND(I243*H243,2)</f>
        <v>0</v>
      </c>
      <c r="BL243" s="18" t="s">
        <v>368</v>
      </c>
      <c r="BM243" s="143" t="s">
        <v>487</v>
      </c>
    </row>
    <row r="244" spans="2:47" s="1" customFormat="1" ht="11.25">
      <c r="B244" s="33"/>
      <c r="D244" s="145" t="s">
        <v>219</v>
      </c>
      <c r="F244" s="146" t="s">
        <v>3265</v>
      </c>
      <c r="I244" s="147"/>
      <c r="L244" s="33"/>
      <c r="M244" s="148"/>
      <c r="T244" s="54"/>
      <c r="AT244" s="18" t="s">
        <v>219</v>
      </c>
      <c r="AU244" s="18" t="s">
        <v>81</v>
      </c>
    </row>
    <row r="245" spans="2:51" s="13" customFormat="1" ht="11.25">
      <c r="B245" s="156"/>
      <c r="D245" s="150" t="s">
        <v>221</v>
      </c>
      <c r="E245" s="157" t="s">
        <v>19</v>
      </c>
      <c r="F245" s="158" t="s">
        <v>3253</v>
      </c>
      <c r="H245" s="159">
        <v>1</v>
      </c>
      <c r="I245" s="160"/>
      <c r="L245" s="156"/>
      <c r="M245" s="161"/>
      <c r="T245" s="162"/>
      <c r="AT245" s="157" t="s">
        <v>221</v>
      </c>
      <c r="AU245" s="157" t="s">
        <v>81</v>
      </c>
      <c r="AV245" s="13" t="s">
        <v>83</v>
      </c>
      <c r="AW245" s="13" t="s">
        <v>34</v>
      </c>
      <c r="AX245" s="13" t="s">
        <v>74</v>
      </c>
      <c r="AY245" s="157" t="s">
        <v>210</v>
      </c>
    </row>
    <row r="246" spans="2:51" s="15" customFormat="1" ht="11.25">
      <c r="B246" s="170"/>
      <c r="D246" s="150" t="s">
        <v>221</v>
      </c>
      <c r="E246" s="171" t="s">
        <v>19</v>
      </c>
      <c r="F246" s="172" t="s">
        <v>236</v>
      </c>
      <c r="H246" s="173">
        <v>1</v>
      </c>
      <c r="I246" s="174"/>
      <c r="L246" s="170"/>
      <c r="M246" s="175"/>
      <c r="T246" s="176"/>
      <c r="AT246" s="171" t="s">
        <v>221</v>
      </c>
      <c r="AU246" s="171" t="s">
        <v>81</v>
      </c>
      <c r="AV246" s="15" t="s">
        <v>217</v>
      </c>
      <c r="AW246" s="15" t="s">
        <v>34</v>
      </c>
      <c r="AX246" s="15" t="s">
        <v>81</v>
      </c>
      <c r="AY246" s="171" t="s">
        <v>210</v>
      </c>
    </row>
    <row r="247" spans="2:65" s="1" customFormat="1" ht="24.2" customHeight="1">
      <c r="B247" s="33"/>
      <c r="C247" s="132" t="s">
        <v>498</v>
      </c>
      <c r="D247" s="132" t="s">
        <v>212</v>
      </c>
      <c r="E247" s="133" t="s">
        <v>3266</v>
      </c>
      <c r="F247" s="134" t="s">
        <v>3267</v>
      </c>
      <c r="G247" s="135" t="s">
        <v>409</v>
      </c>
      <c r="H247" s="136">
        <v>1</v>
      </c>
      <c r="I247" s="137"/>
      <c r="J247" s="138">
        <f>ROUND(I247*H247,2)</f>
        <v>0</v>
      </c>
      <c r="K247" s="134" t="s">
        <v>216</v>
      </c>
      <c r="L247" s="33"/>
      <c r="M247" s="139" t="s">
        <v>19</v>
      </c>
      <c r="N247" s="140" t="s">
        <v>45</v>
      </c>
      <c r="P247" s="141">
        <f>O247*H247</f>
        <v>0</v>
      </c>
      <c r="Q247" s="141">
        <v>0</v>
      </c>
      <c r="R247" s="141">
        <f>Q247*H247</f>
        <v>0</v>
      </c>
      <c r="S247" s="141">
        <v>0</v>
      </c>
      <c r="T247" s="142">
        <f>S247*H247</f>
        <v>0</v>
      </c>
      <c r="AR247" s="143" t="s">
        <v>368</v>
      </c>
      <c r="AT247" s="143" t="s">
        <v>212</v>
      </c>
      <c r="AU247" s="143" t="s">
        <v>81</v>
      </c>
      <c r="AY247" s="18" t="s">
        <v>210</v>
      </c>
      <c r="BE247" s="144">
        <f>IF(N247="základní",J247,0)</f>
        <v>0</v>
      </c>
      <c r="BF247" s="144">
        <f>IF(N247="snížená",J247,0)</f>
        <v>0</v>
      </c>
      <c r="BG247" s="144">
        <f>IF(N247="zákl. přenesená",J247,0)</f>
        <v>0</v>
      </c>
      <c r="BH247" s="144">
        <f>IF(N247="sníž. přenesená",J247,0)</f>
        <v>0</v>
      </c>
      <c r="BI247" s="144">
        <f>IF(N247="nulová",J247,0)</f>
        <v>0</v>
      </c>
      <c r="BJ247" s="18" t="s">
        <v>81</v>
      </c>
      <c r="BK247" s="144">
        <f>ROUND(I247*H247,2)</f>
        <v>0</v>
      </c>
      <c r="BL247" s="18" t="s">
        <v>368</v>
      </c>
      <c r="BM247" s="143" t="s">
        <v>498</v>
      </c>
    </row>
    <row r="248" spans="2:47" s="1" customFormat="1" ht="11.25">
      <c r="B248" s="33"/>
      <c r="D248" s="145" t="s">
        <v>219</v>
      </c>
      <c r="F248" s="146" t="s">
        <v>3268</v>
      </c>
      <c r="I248" s="147"/>
      <c r="L248" s="33"/>
      <c r="M248" s="148"/>
      <c r="T248" s="54"/>
      <c r="AT248" s="18" t="s">
        <v>219</v>
      </c>
      <c r="AU248" s="18" t="s">
        <v>81</v>
      </c>
    </row>
    <row r="249" spans="2:51" s="13" customFormat="1" ht="11.25">
      <c r="B249" s="156"/>
      <c r="D249" s="150" t="s">
        <v>221</v>
      </c>
      <c r="E249" s="157" t="s">
        <v>19</v>
      </c>
      <c r="F249" s="158" t="s">
        <v>3253</v>
      </c>
      <c r="H249" s="159">
        <v>1</v>
      </c>
      <c r="I249" s="160"/>
      <c r="L249" s="156"/>
      <c r="M249" s="161"/>
      <c r="T249" s="162"/>
      <c r="AT249" s="157" t="s">
        <v>221</v>
      </c>
      <c r="AU249" s="157" t="s">
        <v>81</v>
      </c>
      <c r="AV249" s="13" t="s">
        <v>83</v>
      </c>
      <c r="AW249" s="13" t="s">
        <v>34</v>
      </c>
      <c r="AX249" s="13" t="s">
        <v>74</v>
      </c>
      <c r="AY249" s="157" t="s">
        <v>210</v>
      </c>
    </row>
    <row r="250" spans="2:51" s="15" customFormat="1" ht="11.25">
      <c r="B250" s="170"/>
      <c r="D250" s="150" t="s">
        <v>221</v>
      </c>
      <c r="E250" s="171" t="s">
        <v>19</v>
      </c>
      <c r="F250" s="172" t="s">
        <v>236</v>
      </c>
      <c r="H250" s="173">
        <v>1</v>
      </c>
      <c r="I250" s="174"/>
      <c r="L250" s="170"/>
      <c r="M250" s="175"/>
      <c r="T250" s="176"/>
      <c r="AT250" s="171" t="s">
        <v>221</v>
      </c>
      <c r="AU250" s="171" t="s">
        <v>81</v>
      </c>
      <c r="AV250" s="15" t="s">
        <v>217</v>
      </c>
      <c r="AW250" s="15" t="s">
        <v>34</v>
      </c>
      <c r="AX250" s="15" t="s">
        <v>81</v>
      </c>
      <c r="AY250" s="171" t="s">
        <v>210</v>
      </c>
    </row>
    <row r="251" spans="2:65" s="1" customFormat="1" ht="16.5" customHeight="1">
      <c r="B251" s="33"/>
      <c r="C251" s="177" t="s">
        <v>504</v>
      </c>
      <c r="D251" s="177" t="s">
        <v>424</v>
      </c>
      <c r="E251" s="178" t="s">
        <v>3269</v>
      </c>
      <c r="F251" s="179" t="s">
        <v>3270</v>
      </c>
      <c r="G251" s="180" t="s">
        <v>409</v>
      </c>
      <c r="H251" s="181">
        <v>1</v>
      </c>
      <c r="I251" s="182"/>
      <c r="J251" s="183">
        <f>ROUND(I251*H251,2)</f>
        <v>0</v>
      </c>
      <c r="K251" s="179" t="s">
        <v>216</v>
      </c>
      <c r="L251" s="184"/>
      <c r="M251" s="185" t="s">
        <v>19</v>
      </c>
      <c r="N251" s="186" t="s">
        <v>45</v>
      </c>
      <c r="P251" s="141">
        <f>O251*H251</f>
        <v>0</v>
      </c>
      <c r="Q251" s="141">
        <v>0</v>
      </c>
      <c r="R251" s="141">
        <f>Q251*H251</f>
        <v>0</v>
      </c>
      <c r="S251" s="141">
        <v>0</v>
      </c>
      <c r="T251" s="142">
        <f>S251*H251</f>
        <v>0</v>
      </c>
      <c r="AR251" s="143" t="s">
        <v>498</v>
      </c>
      <c r="AT251" s="143" t="s">
        <v>424</v>
      </c>
      <c r="AU251" s="143" t="s">
        <v>81</v>
      </c>
      <c r="AY251" s="18" t="s">
        <v>210</v>
      </c>
      <c r="BE251" s="144">
        <f>IF(N251="základní",J251,0)</f>
        <v>0</v>
      </c>
      <c r="BF251" s="144">
        <f>IF(N251="snížená",J251,0)</f>
        <v>0</v>
      </c>
      <c r="BG251" s="144">
        <f>IF(N251="zákl. přenesená",J251,0)</f>
        <v>0</v>
      </c>
      <c r="BH251" s="144">
        <f>IF(N251="sníž. přenesená",J251,0)</f>
        <v>0</v>
      </c>
      <c r="BI251" s="144">
        <f>IF(N251="nulová",J251,0)</f>
        <v>0</v>
      </c>
      <c r="BJ251" s="18" t="s">
        <v>81</v>
      </c>
      <c r="BK251" s="144">
        <f>ROUND(I251*H251,2)</f>
        <v>0</v>
      </c>
      <c r="BL251" s="18" t="s">
        <v>368</v>
      </c>
      <c r="BM251" s="143" t="s">
        <v>514</v>
      </c>
    </row>
    <row r="252" spans="2:51" s="13" customFormat="1" ht="11.25">
      <c r="B252" s="156"/>
      <c r="D252" s="150" t="s">
        <v>221</v>
      </c>
      <c r="E252" s="157" t="s">
        <v>19</v>
      </c>
      <c r="F252" s="158" t="s">
        <v>3253</v>
      </c>
      <c r="H252" s="159">
        <v>1</v>
      </c>
      <c r="I252" s="160"/>
      <c r="L252" s="156"/>
      <c r="M252" s="161"/>
      <c r="T252" s="162"/>
      <c r="AT252" s="157" t="s">
        <v>221</v>
      </c>
      <c r="AU252" s="157" t="s">
        <v>81</v>
      </c>
      <c r="AV252" s="13" t="s">
        <v>83</v>
      </c>
      <c r="AW252" s="13" t="s">
        <v>34</v>
      </c>
      <c r="AX252" s="13" t="s">
        <v>74</v>
      </c>
      <c r="AY252" s="157" t="s">
        <v>210</v>
      </c>
    </row>
    <row r="253" spans="2:51" s="15" customFormat="1" ht="11.25">
      <c r="B253" s="170"/>
      <c r="D253" s="150" t="s">
        <v>221</v>
      </c>
      <c r="E253" s="171" t="s">
        <v>19</v>
      </c>
      <c r="F253" s="172" t="s">
        <v>236</v>
      </c>
      <c r="H253" s="173">
        <v>1</v>
      </c>
      <c r="I253" s="174"/>
      <c r="L253" s="170"/>
      <c r="M253" s="175"/>
      <c r="T253" s="176"/>
      <c r="AT253" s="171" t="s">
        <v>221</v>
      </c>
      <c r="AU253" s="171" t="s">
        <v>81</v>
      </c>
      <c r="AV253" s="15" t="s">
        <v>217</v>
      </c>
      <c r="AW253" s="15" t="s">
        <v>34</v>
      </c>
      <c r="AX253" s="15" t="s">
        <v>81</v>
      </c>
      <c r="AY253" s="171" t="s">
        <v>210</v>
      </c>
    </row>
    <row r="254" spans="2:65" s="1" customFormat="1" ht="24.2" customHeight="1">
      <c r="B254" s="33"/>
      <c r="C254" s="132" t="s">
        <v>514</v>
      </c>
      <c r="D254" s="132" t="s">
        <v>212</v>
      </c>
      <c r="E254" s="133" t="s">
        <v>3271</v>
      </c>
      <c r="F254" s="134" t="s">
        <v>3272</v>
      </c>
      <c r="G254" s="135" t="s">
        <v>409</v>
      </c>
      <c r="H254" s="136">
        <v>1</v>
      </c>
      <c r="I254" s="137"/>
      <c r="J254" s="138">
        <f>ROUND(I254*H254,2)</f>
        <v>0</v>
      </c>
      <c r="K254" s="134" t="s">
        <v>216</v>
      </c>
      <c r="L254" s="33"/>
      <c r="M254" s="139" t="s">
        <v>19</v>
      </c>
      <c r="N254" s="140" t="s">
        <v>45</v>
      </c>
      <c r="P254" s="141">
        <f>O254*H254</f>
        <v>0</v>
      </c>
      <c r="Q254" s="141">
        <v>0</v>
      </c>
      <c r="R254" s="141">
        <f>Q254*H254</f>
        <v>0</v>
      </c>
      <c r="S254" s="141">
        <v>0</v>
      </c>
      <c r="T254" s="142">
        <f>S254*H254</f>
        <v>0</v>
      </c>
      <c r="AR254" s="143" t="s">
        <v>368</v>
      </c>
      <c r="AT254" s="143" t="s">
        <v>212</v>
      </c>
      <c r="AU254" s="143" t="s">
        <v>81</v>
      </c>
      <c r="AY254" s="18" t="s">
        <v>210</v>
      </c>
      <c r="BE254" s="144">
        <f>IF(N254="základní",J254,0)</f>
        <v>0</v>
      </c>
      <c r="BF254" s="144">
        <f>IF(N254="snížená",J254,0)</f>
        <v>0</v>
      </c>
      <c r="BG254" s="144">
        <f>IF(N254="zákl. přenesená",J254,0)</f>
        <v>0</v>
      </c>
      <c r="BH254" s="144">
        <f>IF(N254="sníž. přenesená",J254,0)</f>
        <v>0</v>
      </c>
      <c r="BI254" s="144">
        <f>IF(N254="nulová",J254,0)</f>
        <v>0</v>
      </c>
      <c r="BJ254" s="18" t="s">
        <v>81</v>
      </c>
      <c r="BK254" s="144">
        <f>ROUND(I254*H254,2)</f>
        <v>0</v>
      </c>
      <c r="BL254" s="18" t="s">
        <v>368</v>
      </c>
      <c r="BM254" s="143" t="s">
        <v>540</v>
      </c>
    </row>
    <row r="255" spans="2:47" s="1" customFormat="1" ht="11.25">
      <c r="B255" s="33"/>
      <c r="D255" s="145" t="s">
        <v>219</v>
      </c>
      <c r="F255" s="146" t="s">
        <v>3273</v>
      </c>
      <c r="I255" s="147"/>
      <c r="L255" s="33"/>
      <c r="M255" s="148"/>
      <c r="T255" s="54"/>
      <c r="AT255" s="18" t="s">
        <v>219</v>
      </c>
      <c r="AU255" s="18" t="s">
        <v>81</v>
      </c>
    </row>
    <row r="256" spans="2:51" s="13" customFormat="1" ht="11.25">
      <c r="B256" s="156"/>
      <c r="D256" s="150" t="s">
        <v>221</v>
      </c>
      <c r="E256" s="157" t="s">
        <v>19</v>
      </c>
      <c r="F256" s="158" t="s">
        <v>3253</v>
      </c>
      <c r="H256" s="159">
        <v>1</v>
      </c>
      <c r="I256" s="160"/>
      <c r="L256" s="156"/>
      <c r="M256" s="161"/>
      <c r="T256" s="162"/>
      <c r="AT256" s="157" t="s">
        <v>221</v>
      </c>
      <c r="AU256" s="157" t="s">
        <v>81</v>
      </c>
      <c r="AV256" s="13" t="s">
        <v>83</v>
      </c>
      <c r="AW256" s="13" t="s">
        <v>34</v>
      </c>
      <c r="AX256" s="13" t="s">
        <v>74</v>
      </c>
      <c r="AY256" s="157" t="s">
        <v>210</v>
      </c>
    </row>
    <row r="257" spans="2:51" s="15" customFormat="1" ht="11.25">
      <c r="B257" s="170"/>
      <c r="D257" s="150" t="s">
        <v>221</v>
      </c>
      <c r="E257" s="171" t="s">
        <v>19</v>
      </c>
      <c r="F257" s="172" t="s">
        <v>236</v>
      </c>
      <c r="H257" s="173">
        <v>1</v>
      </c>
      <c r="I257" s="174"/>
      <c r="L257" s="170"/>
      <c r="M257" s="175"/>
      <c r="T257" s="176"/>
      <c r="AT257" s="171" t="s">
        <v>221</v>
      </c>
      <c r="AU257" s="171" t="s">
        <v>81</v>
      </c>
      <c r="AV257" s="15" t="s">
        <v>217</v>
      </c>
      <c r="AW257" s="15" t="s">
        <v>34</v>
      </c>
      <c r="AX257" s="15" t="s">
        <v>81</v>
      </c>
      <c r="AY257" s="171" t="s">
        <v>210</v>
      </c>
    </row>
    <row r="258" spans="2:65" s="1" customFormat="1" ht="16.5" customHeight="1">
      <c r="B258" s="33"/>
      <c r="C258" s="177" t="s">
        <v>521</v>
      </c>
      <c r="D258" s="177" t="s">
        <v>424</v>
      </c>
      <c r="E258" s="178" t="s">
        <v>3274</v>
      </c>
      <c r="F258" s="179" t="s">
        <v>3275</v>
      </c>
      <c r="G258" s="180" t="s">
        <v>409</v>
      </c>
      <c r="H258" s="181">
        <v>1</v>
      </c>
      <c r="I258" s="182"/>
      <c r="J258" s="183">
        <f>ROUND(I258*H258,2)</f>
        <v>0</v>
      </c>
      <c r="K258" s="179" t="s">
        <v>216</v>
      </c>
      <c r="L258" s="184"/>
      <c r="M258" s="185" t="s">
        <v>19</v>
      </c>
      <c r="N258" s="186" t="s">
        <v>45</v>
      </c>
      <c r="P258" s="141">
        <f>O258*H258</f>
        <v>0</v>
      </c>
      <c r="Q258" s="141">
        <v>0</v>
      </c>
      <c r="R258" s="141">
        <f>Q258*H258</f>
        <v>0</v>
      </c>
      <c r="S258" s="141">
        <v>0</v>
      </c>
      <c r="T258" s="142">
        <f>S258*H258</f>
        <v>0</v>
      </c>
      <c r="AR258" s="143" t="s">
        <v>498</v>
      </c>
      <c r="AT258" s="143" t="s">
        <v>424</v>
      </c>
      <c r="AU258" s="143" t="s">
        <v>81</v>
      </c>
      <c r="AY258" s="18" t="s">
        <v>210</v>
      </c>
      <c r="BE258" s="144">
        <f>IF(N258="základní",J258,0)</f>
        <v>0</v>
      </c>
      <c r="BF258" s="144">
        <f>IF(N258="snížená",J258,0)</f>
        <v>0</v>
      </c>
      <c r="BG258" s="144">
        <f>IF(N258="zákl. přenesená",J258,0)</f>
        <v>0</v>
      </c>
      <c r="BH258" s="144">
        <f>IF(N258="sníž. přenesená",J258,0)</f>
        <v>0</v>
      </c>
      <c r="BI258" s="144">
        <f>IF(N258="nulová",J258,0)</f>
        <v>0</v>
      </c>
      <c r="BJ258" s="18" t="s">
        <v>81</v>
      </c>
      <c r="BK258" s="144">
        <f>ROUND(I258*H258,2)</f>
        <v>0</v>
      </c>
      <c r="BL258" s="18" t="s">
        <v>368</v>
      </c>
      <c r="BM258" s="143" t="s">
        <v>560</v>
      </c>
    </row>
    <row r="259" spans="2:51" s="13" customFormat="1" ht="11.25">
      <c r="B259" s="156"/>
      <c r="D259" s="150" t="s">
        <v>221</v>
      </c>
      <c r="E259" s="157" t="s">
        <v>19</v>
      </c>
      <c r="F259" s="158" t="s">
        <v>3253</v>
      </c>
      <c r="H259" s="159">
        <v>1</v>
      </c>
      <c r="I259" s="160"/>
      <c r="L259" s="156"/>
      <c r="M259" s="161"/>
      <c r="T259" s="162"/>
      <c r="AT259" s="157" t="s">
        <v>221</v>
      </c>
      <c r="AU259" s="157" t="s">
        <v>81</v>
      </c>
      <c r="AV259" s="13" t="s">
        <v>83</v>
      </c>
      <c r="AW259" s="13" t="s">
        <v>34</v>
      </c>
      <c r="AX259" s="13" t="s">
        <v>74</v>
      </c>
      <c r="AY259" s="157" t="s">
        <v>210</v>
      </c>
    </row>
    <row r="260" spans="2:51" s="15" customFormat="1" ht="11.25">
      <c r="B260" s="170"/>
      <c r="D260" s="150" t="s">
        <v>221</v>
      </c>
      <c r="E260" s="171" t="s">
        <v>19</v>
      </c>
      <c r="F260" s="172" t="s">
        <v>236</v>
      </c>
      <c r="H260" s="173">
        <v>1</v>
      </c>
      <c r="I260" s="174"/>
      <c r="L260" s="170"/>
      <c r="M260" s="175"/>
      <c r="T260" s="176"/>
      <c r="AT260" s="171" t="s">
        <v>221</v>
      </c>
      <c r="AU260" s="171" t="s">
        <v>81</v>
      </c>
      <c r="AV260" s="15" t="s">
        <v>217</v>
      </c>
      <c r="AW260" s="15" t="s">
        <v>34</v>
      </c>
      <c r="AX260" s="15" t="s">
        <v>81</v>
      </c>
      <c r="AY260" s="171" t="s">
        <v>210</v>
      </c>
    </row>
    <row r="261" spans="2:65" s="1" customFormat="1" ht="16.5" customHeight="1">
      <c r="B261" s="33"/>
      <c r="C261" s="132" t="s">
        <v>540</v>
      </c>
      <c r="D261" s="132" t="s">
        <v>212</v>
      </c>
      <c r="E261" s="133" t="s">
        <v>3276</v>
      </c>
      <c r="F261" s="134" t="s">
        <v>3277</v>
      </c>
      <c r="G261" s="135" t="s">
        <v>417</v>
      </c>
      <c r="H261" s="136">
        <v>109</v>
      </c>
      <c r="I261" s="137"/>
      <c r="J261" s="138">
        <f>ROUND(I261*H261,2)</f>
        <v>0</v>
      </c>
      <c r="K261" s="134" t="s">
        <v>216</v>
      </c>
      <c r="L261" s="33"/>
      <c r="M261" s="139" t="s">
        <v>19</v>
      </c>
      <c r="N261" s="140" t="s">
        <v>45</v>
      </c>
      <c r="P261" s="141">
        <f>O261*H261</f>
        <v>0</v>
      </c>
      <c r="Q261" s="141">
        <v>0</v>
      </c>
      <c r="R261" s="141">
        <f>Q261*H261</f>
        <v>0</v>
      </c>
      <c r="S261" s="141">
        <v>0</v>
      </c>
      <c r="T261" s="142">
        <f>S261*H261</f>
        <v>0</v>
      </c>
      <c r="AR261" s="143" t="s">
        <v>368</v>
      </c>
      <c r="AT261" s="143" t="s">
        <v>212</v>
      </c>
      <c r="AU261" s="143" t="s">
        <v>81</v>
      </c>
      <c r="AY261" s="18" t="s">
        <v>210</v>
      </c>
      <c r="BE261" s="144">
        <f>IF(N261="základní",J261,0)</f>
        <v>0</v>
      </c>
      <c r="BF261" s="144">
        <f>IF(N261="snížená",J261,0)</f>
        <v>0</v>
      </c>
      <c r="BG261" s="144">
        <f>IF(N261="zákl. přenesená",J261,0)</f>
        <v>0</v>
      </c>
      <c r="BH261" s="144">
        <f>IF(N261="sníž. přenesená",J261,0)</f>
        <v>0</v>
      </c>
      <c r="BI261" s="144">
        <f>IF(N261="nulová",J261,0)</f>
        <v>0</v>
      </c>
      <c r="BJ261" s="18" t="s">
        <v>81</v>
      </c>
      <c r="BK261" s="144">
        <f>ROUND(I261*H261,2)</f>
        <v>0</v>
      </c>
      <c r="BL261" s="18" t="s">
        <v>368</v>
      </c>
      <c r="BM261" s="143" t="s">
        <v>572</v>
      </c>
    </row>
    <row r="262" spans="2:47" s="1" customFormat="1" ht="11.25">
      <c r="B262" s="33"/>
      <c r="D262" s="145" t="s">
        <v>219</v>
      </c>
      <c r="F262" s="146" t="s">
        <v>3278</v>
      </c>
      <c r="I262" s="147"/>
      <c r="L262" s="33"/>
      <c r="M262" s="148"/>
      <c r="T262" s="54"/>
      <c r="AT262" s="18" t="s">
        <v>219</v>
      </c>
      <c r="AU262" s="18" t="s">
        <v>81</v>
      </c>
    </row>
    <row r="263" spans="2:51" s="13" customFormat="1" ht="11.25">
      <c r="B263" s="156"/>
      <c r="D263" s="150" t="s">
        <v>221</v>
      </c>
      <c r="E263" s="157" t="s">
        <v>19</v>
      </c>
      <c r="F263" s="158" t="s">
        <v>3279</v>
      </c>
      <c r="H263" s="159">
        <v>109</v>
      </c>
      <c r="I263" s="160"/>
      <c r="L263" s="156"/>
      <c r="M263" s="161"/>
      <c r="T263" s="162"/>
      <c r="AT263" s="157" t="s">
        <v>221</v>
      </c>
      <c r="AU263" s="157" t="s">
        <v>81</v>
      </c>
      <c r="AV263" s="13" t="s">
        <v>83</v>
      </c>
      <c r="AW263" s="13" t="s">
        <v>34</v>
      </c>
      <c r="AX263" s="13" t="s">
        <v>74</v>
      </c>
      <c r="AY263" s="157" t="s">
        <v>210</v>
      </c>
    </row>
    <row r="264" spans="2:51" s="15" customFormat="1" ht="11.25">
      <c r="B264" s="170"/>
      <c r="D264" s="150" t="s">
        <v>221</v>
      </c>
      <c r="E264" s="171" t="s">
        <v>19</v>
      </c>
      <c r="F264" s="172" t="s">
        <v>236</v>
      </c>
      <c r="H264" s="173">
        <v>109</v>
      </c>
      <c r="I264" s="174"/>
      <c r="L264" s="170"/>
      <c r="M264" s="175"/>
      <c r="T264" s="176"/>
      <c r="AT264" s="171" t="s">
        <v>221</v>
      </c>
      <c r="AU264" s="171" t="s">
        <v>81</v>
      </c>
      <c r="AV264" s="15" t="s">
        <v>217</v>
      </c>
      <c r="AW264" s="15" t="s">
        <v>34</v>
      </c>
      <c r="AX264" s="15" t="s">
        <v>81</v>
      </c>
      <c r="AY264" s="171" t="s">
        <v>210</v>
      </c>
    </row>
    <row r="265" spans="2:65" s="1" customFormat="1" ht="16.5" customHeight="1">
      <c r="B265" s="33"/>
      <c r="C265" s="132" t="s">
        <v>548</v>
      </c>
      <c r="D265" s="132" t="s">
        <v>212</v>
      </c>
      <c r="E265" s="133" t="s">
        <v>3280</v>
      </c>
      <c r="F265" s="134" t="s">
        <v>3281</v>
      </c>
      <c r="G265" s="135" t="s">
        <v>417</v>
      </c>
      <c r="H265" s="136">
        <v>5</v>
      </c>
      <c r="I265" s="137"/>
      <c r="J265" s="138">
        <f>ROUND(I265*H265,2)</f>
        <v>0</v>
      </c>
      <c r="K265" s="134" t="s">
        <v>216</v>
      </c>
      <c r="L265" s="33"/>
      <c r="M265" s="139" t="s">
        <v>19</v>
      </c>
      <c r="N265" s="140" t="s">
        <v>45</v>
      </c>
      <c r="P265" s="141">
        <f>O265*H265</f>
        <v>0</v>
      </c>
      <c r="Q265" s="141">
        <v>0</v>
      </c>
      <c r="R265" s="141">
        <f>Q265*H265</f>
        <v>0</v>
      </c>
      <c r="S265" s="141">
        <v>0</v>
      </c>
      <c r="T265" s="142">
        <f>S265*H265</f>
        <v>0</v>
      </c>
      <c r="AR265" s="143" t="s">
        <v>368</v>
      </c>
      <c r="AT265" s="143" t="s">
        <v>212</v>
      </c>
      <c r="AU265" s="143" t="s">
        <v>81</v>
      </c>
      <c r="AY265" s="18" t="s">
        <v>210</v>
      </c>
      <c r="BE265" s="144">
        <f>IF(N265="základní",J265,0)</f>
        <v>0</v>
      </c>
      <c r="BF265" s="144">
        <f>IF(N265="snížená",J265,0)</f>
        <v>0</v>
      </c>
      <c r="BG265" s="144">
        <f>IF(N265="zákl. přenesená",J265,0)</f>
        <v>0</v>
      </c>
      <c r="BH265" s="144">
        <f>IF(N265="sníž. přenesená",J265,0)</f>
        <v>0</v>
      </c>
      <c r="BI265" s="144">
        <f>IF(N265="nulová",J265,0)</f>
        <v>0</v>
      </c>
      <c r="BJ265" s="18" t="s">
        <v>81</v>
      </c>
      <c r="BK265" s="144">
        <f>ROUND(I265*H265,2)</f>
        <v>0</v>
      </c>
      <c r="BL265" s="18" t="s">
        <v>368</v>
      </c>
      <c r="BM265" s="143" t="s">
        <v>589</v>
      </c>
    </row>
    <row r="266" spans="2:47" s="1" customFormat="1" ht="11.25">
      <c r="B266" s="33"/>
      <c r="D266" s="145" t="s">
        <v>219</v>
      </c>
      <c r="F266" s="146" t="s">
        <v>3282</v>
      </c>
      <c r="I266" s="147"/>
      <c r="L266" s="33"/>
      <c r="M266" s="148"/>
      <c r="T266" s="54"/>
      <c r="AT266" s="18" t="s">
        <v>219</v>
      </c>
      <c r="AU266" s="18" t="s">
        <v>81</v>
      </c>
    </row>
    <row r="267" spans="2:51" s="13" customFormat="1" ht="11.25">
      <c r="B267" s="156"/>
      <c r="D267" s="150" t="s">
        <v>221</v>
      </c>
      <c r="E267" s="157" t="s">
        <v>19</v>
      </c>
      <c r="F267" s="158" t="s">
        <v>3221</v>
      </c>
      <c r="H267" s="159">
        <v>5</v>
      </c>
      <c r="I267" s="160"/>
      <c r="L267" s="156"/>
      <c r="M267" s="161"/>
      <c r="T267" s="162"/>
      <c r="AT267" s="157" t="s">
        <v>221</v>
      </c>
      <c r="AU267" s="157" t="s">
        <v>81</v>
      </c>
      <c r="AV267" s="13" t="s">
        <v>83</v>
      </c>
      <c r="AW267" s="13" t="s">
        <v>34</v>
      </c>
      <c r="AX267" s="13" t="s">
        <v>74</v>
      </c>
      <c r="AY267" s="157" t="s">
        <v>210</v>
      </c>
    </row>
    <row r="268" spans="2:51" s="15" customFormat="1" ht="11.25">
      <c r="B268" s="170"/>
      <c r="D268" s="150" t="s">
        <v>221</v>
      </c>
      <c r="E268" s="171" t="s">
        <v>19</v>
      </c>
      <c r="F268" s="172" t="s">
        <v>236</v>
      </c>
      <c r="H268" s="173">
        <v>5</v>
      </c>
      <c r="I268" s="174"/>
      <c r="L268" s="170"/>
      <c r="M268" s="175"/>
      <c r="T268" s="176"/>
      <c r="AT268" s="171" t="s">
        <v>221</v>
      </c>
      <c r="AU268" s="171" t="s">
        <v>81</v>
      </c>
      <c r="AV268" s="15" t="s">
        <v>217</v>
      </c>
      <c r="AW268" s="15" t="s">
        <v>34</v>
      </c>
      <c r="AX268" s="15" t="s">
        <v>81</v>
      </c>
      <c r="AY268" s="171" t="s">
        <v>210</v>
      </c>
    </row>
    <row r="269" spans="2:63" s="11" customFormat="1" ht="25.9" customHeight="1">
      <c r="B269" s="120"/>
      <c r="D269" s="121" t="s">
        <v>73</v>
      </c>
      <c r="E269" s="122" t="s">
        <v>2765</v>
      </c>
      <c r="F269" s="122" t="s">
        <v>3283</v>
      </c>
      <c r="I269" s="123"/>
      <c r="J269" s="124">
        <f>BK269</f>
        <v>0</v>
      </c>
      <c r="L269" s="120"/>
      <c r="M269" s="125"/>
      <c r="P269" s="126">
        <f>SUM(P270:P377)</f>
        <v>0</v>
      </c>
      <c r="R269" s="126">
        <f>SUM(R270:R377)</f>
        <v>0.34313499999999997</v>
      </c>
      <c r="T269" s="127">
        <f>SUM(T270:T377)</f>
        <v>0</v>
      </c>
      <c r="AR269" s="121" t="s">
        <v>83</v>
      </c>
      <c r="AT269" s="128" t="s">
        <v>73</v>
      </c>
      <c r="AU269" s="128" t="s">
        <v>74</v>
      </c>
      <c r="AY269" s="121" t="s">
        <v>210</v>
      </c>
      <c r="BK269" s="129">
        <f>SUM(BK270:BK377)</f>
        <v>0</v>
      </c>
    </row>
    <row r="270" spans="2:65" s="1" customFormat="1" ht="16.5" customHeight="1">
      <c r="B270" s="33"/>
      <c r="C270" s="132" t="s">
        <v>560</v>
      </c>
      <c r="D270" s="132" t="s">
        <v>212</v>
      </c>
      <c r="E270" s="133" t="s">
        <v>3284</v>
      </c>
      <c r="F270" s="134" t="s">
        <v>3285</v>
      </c>
      <c r="G270" s="135" t="s">
        <v>417</v>
      </c>
      <c r="H270" s="136">
        <v>3</v>
      </c>
      <c r="I270" s="137"/>
      <c r="J270" s="138">
        <f>ROUND(I270*H270,2)</f>
        <v>0</v>
      </c>
      <c r="K270" s="134" t="s">
        <v>216</v>
      </c>
      <c r="L270" s="33"/>
      <c r="M270" s="139" t="s">
        <v>19</v>
      </c>
      <c r="N270" s="140" t="s">
        <v>45</v>
      </c>
      <c r="P270" s="141">
        <f>O270*H270</f>
        <v>0</v>
      </c>
      <c r="Q270" s="141">
        <v>0.00309</v>
      </c>
      <c r="R270" s="141">
        <f>Q270*H270</f>
        <v>0.00927</v>
      </c>
      <c r="S270" s="141">
        <v>0</v>
      </c>
      <c r="T270" s="142">
        <f>S270*H270</f>
        <v>0</v>
      </c>
      <c r="AR270" s="143" t="s">
        <v>368</v>
      </c>
      <c r="AT270" s="143" t="s">
        <v>212</v>
      </c>
      <c r="AU270" s="143" t="s">
        <v>81</v>
      </c>
      <c r="AY270" s="18" t="s">
        <v>210</v>
      </c>
      <c r="BE270" s="144">
        <f>IF(N270="základní",J270,0)</f>
        <v>0</v>
      </c>
      <c r="BF270" s="144">
        <f>IF(N270="snížená",J270,0)</f>
        <v>0</v>
      </c>
      <c r="BG270" s="144">
        <f>IF(N270="zákl. přenesená",J270,0)</f>
        <v>0</v>
      </c>
      <c r="BH270" s="144">
        <f>IF(N270="sníž. přenesená",J270,0)</f>
        <v>0</v>
      </c>
      <c r="BI270" s="144">
        <f>IF(N270="nulová",J270,0)</f>
        <v>0</v>
      </c>
      <c r="BJ270" s="18" t="s">
        <v>81</v>
      </c>
      <c r="BK270" s="144">
        <f>ROUND(I270*H270,2)</f>
        <v>0</v>
      </c>
      <c r="BL270" s="18" t="s">
        <v>368</v>
      </c>
      <c r="BM270" s="143" t="s">
        <v>601</v>
      </c>
    </row>
    <row r="271" spans="2:47" s="1" customFormat="1" ht="11.25">
      <c r="B271" s="33"/>
      <c r="D271" s="145" t="s">
        <v>219</v>
      </c>
      <c r="F271" s="146" t="s">
        <v>3286</v>
      </c>
      <c r="I271" s="147"/>
      <c r="L271" s="33"/>
      <c r="M271" s="148"/>
      <c r="T271" s="54"/>
      <c r="AT271" s="18" t="s">
        <v>219</v>
      </c>
      <c r="AU271" s="18" t="s">
        <v>81</v>
      </c>
    </row>
    <row r="272" spans="2:51" s="12" customFormat="1" ht="11.25">
      <c r="B272" s="149"/>
      <c r="D272" s="150" t="s">
        <v>221</v>
      </c>
      <c r="E272" s="151" t="s">
        <v>19</v>
      </c>
      <c r="F272" s="152" t="s">
        <v>3287</v>
      </c>
      <c r="H272" s="151" t="s">
        <v>19</v>
      </c>
      <c r="I272" s="153"/>
      <c r="L272" s="149"/>
      <c r="M272" s="154"/>
      <c r="T272" s="155"/>
      <c r="AT272" s="151" t="s">
        <v>221</v>
      </c>
      <c r="AU272" s="151" t="s">
        <v>81</v>
      </c>
      <c r="AV272" s="12" t="s">
        <v>81</v>
      </c>
      <c r="AW272" s="12" t="s">
        <v>34</v>
      </c>
      <c r="AX272" s="12" t="s">
        <v>74</v>
      </c>
      <c r="AY272" s="151" t="s">
        <v>210</v>
      </c>
    </row>
    <row r="273" spans="2:51" s="13" customFormat="1" ht="11.25">
      <c r="B273" s="156"/>
      <c r="D273" s="150" t="s">
        <v>221</v>
      </c>
      <c r="E273" s="157" t="s">
        <v>19</v>
      </c>
      <c r="F273" s="158" t="s">
        <v>2316</v>
      </c>
      <c r="H273" s="159">
        <v>3</v>
      </c>
      <c r="I273" s="160"/>
      <c r="L273" s="156"/>
      <c r="M273" s="161"/>
      <c r="T273" s="162"/>
      <c r="AT273" s="157" t="s">
        <v>221</v>
      </c>
      <c r="AU273" s="157" t="s">
        <v>81</v>
      </c>
      <c r="AV273" s="13" t="s">
        <v>83</v>
      </c>
      <c r="AW273" s="13" t="s">
        <v>34</v>
      </c>
      <c r="AX273" s="13" t="s">
        <v>74</v>
      </c>
      <c r="AY273" s="157" t="s">
        <v>210</v>
      </c>
    </row>
    <row r="274" spans="2:51" s="15" customFormat="1" ht="11.25">
      <c r="B274" s="170"/>
      <c r="D274" s="150" t="s">
        <v>221</v>
      </c>
      <c r="E274" s="171" t="s">
        <v>19</v>
      </c>
      <c r="F274" s="172" t="s">
        <v>236</v>
      </c>
      <c r="H274" s="173">
        <v>3</v>
      </c>
      <c r="I274" s="174"/>
      <c r="L274" s="170"/>
      <c r="M274" s="175"/>
      <c r="T274" s="176"/>
      <c r="AT274" s="171" t="s">
        <v>221</v>
      </c>
      <c r="AU274" s="171" t="s">
        <v>81</v>
      </c>
      <c r="AV274" s="15" t="s">
        <v>217</v>
      </c>
      <c r="AW274" s="15" t="s">
        <v>34</v>
      </c>
      <c r="AX274" s="15" t="s">
        <v>81</v>
      </c>
      <c r="AY274" s="171" t="s">
        <v>210</v>
      </c>
    </row>
    <row r="275" spans="2:65" s="1" customFormat="1" ht="16.5" customHeight="1">
      <c r="B275" s="33"/>
      <c r="C275" s="132" t="s">
        <v>566</v>
      </c>
      <c r="D275" s="132" t="s">
        <v>212</v>
      </c>
      <c r="E275" s="133" t="s">
        <v>3288</v>
      </c>
      <c r="F275" s="134" t="s">
        <v>3289</v>
      </c>
      <c r="G275" s="135" t="s">
        <v>417</v>
      </c>
      <c r="H275" s="136">
        <v>14</v>
      </c>
      <c r="I275" s="137"/>
      <c r="J275" s="138">
        <f>ROUND(I275*H275,2)</f>
        <v>0</v>
      </c>
      <c r="K275" s="134" t="s">
        <v>216</v>
      </c>
      <c r="L275" s="33"/>
      <c r="M275" s="139" t="s">
        <v>19</v>
      </c>
      <c r="N275" s="140" t="s">
        <v>45</v>
      </c>
      <c r="P275" s="141">
        <f>O275*H275</f>
        <v>0</v>
      </c>
      <c r="Q275" s="141">
        <v>0.00451</v>
      </c>
      <c r="R275" s="141">
        <f>Q275*H275</f>
        <v>0.06314</v>
      </c>
      <c r="S275" s="141">
        <v>0</v>
      </c>
      <c r="T275" s="142">
        <f>S275*H275</f>
        <v>0</v>
      </c>
      <c r="AR275" s="143" t="s">
        <v>368</v>
      </c>
      <c r="AT275" s="143" t="s">
        <v>212</v>
      </c>
      <c r="AU275" s="143" t="s">
        <v>81</v>
      </c>
      <c r="AY275" s="18" t="s">
        <v>210</v>
      </c>
      <c r="BE275" s="144">
        <f>IF(N275="základní",J275,0)</f>
        <v>0</v>
      </c>
      <c r="BF275" s="144">
        <f>IF(N275="snížená",J275,0)</f>
        <v>0</v>
      </c>
      <c r="BG275" s="144">
        <f>IF(N275="zákl. přenesená",J275,0)</f>
        <v>0</v>
      </c>
      <c r="BH275" s="144">
        <f>IF(N275="sníž. přenesená",J275,0)</f>
        <v>0</v>
      </c>
      <c r="BI275" s="144">
        <f>IF(N275="nulová",J275,0)</f>
        <v>0</v>
      </c>
      <c r="BJ275" s="18" t="s">
        <v>81</v>
      </c>
      <c r="BK275" s="144">
        <f>ROUND(I275*H275,2)</f>
        <v>0</v>
      </c>
      <c r="BL275" s="18" t="s">
        <v>368</v>
      </c>
      <c r="BM275" s="143" t="s">
        <v>618</v>
      </c>
    </row>
    <row r="276" spans="2:47" s="1" customFormat="1" ht="11.25">
      <c r="B276" s="33"/>
      <c r="D276" s="145" t="s">
        <v>219</v>
      </c>
      <c r="F276" s="146" t="s">
        <v>3290</v>
      </c>
      <c r="I276" s="147"/>
      <c r="L276" s="33"/>
      <c r="M276" s="148"/>
      <c r="T276" s="54"/>
      <c r="AT276" s="18" t="s">
        <v>219</v>
      </c>
      <c r="AU276" s="18" t="s">
        <v>81</v>
      </c>
    </row>
    <row r="277" spans="2:51" s="12" customFormat="1" ht="11.25">
      <c r="B277" s="149"/>
      <c r="D277" s="150" t="s">
        <v>221</v>
      </c>
      <c r="E277" s="151" t="s">
        <v>19</v>
      </c>
      <c r="F277" s="152" t="s">
        <v>3287</v>
      </c>
      <c r="H277" s="151" t="s">
        <v>19</v>
      </c>
      <c r="I277" s="153"/>
      <c r="L277" s="149"/>
      <c r="M277" s="154"/>
      <c r="T277" s="155"/>
      <c r="AT277" s="151" t="s">
        <v>221</v>
      </c>
      <c r="AU277" s="151" t="s">
        <v>81</v>
      </c>
      <c r="AV277" s="12" t="s">
        <v>81</v>
      </c>
      <c r="AW277" s="12" t="s">
        <v>34</v>
      </c>
      <c r="AX277" s="12" t="s">
        <v>74</v>
      </c>
      <c r="AY277" s="151" t="s">
        <v>210</v>
      </c>
    </row>
    <row r="278" spans="2:51" s="13" customFormat="1" ht="11.25">
      <c r="B278" s="156"/>
      <c r="D278" s="150" t="s">
        <v>221</v>
      </c>
      <c r="E278" s="157" t="s">
        <v>19</v>
      </c>
      <c r="F278" s="158" t="s">
        <v>3225</v>
      </c>
      <c r="H278" s="159">
        <v>14</v>
      </c>
      <c r="I278" s="160"/>
      <c r="L278" s="156"/>
      <c r="M278" s="161"/>
      <c r="T278" s="162"/>
      <c r="AT278" s="157" t="s">
        <v>221</v>
      </c>
      <c r="AU278" s="157" t="s">
        <v>81</v>
      </c>
      <c r="AV278" s="13" t="s">
        <v>83</v>
      </c>
      <c r="AW278" s="13" t="s">
        <v>34</v>
      </c>
      <c r="AX278" s="13" t="s">
        <v>74</v>
      </c>
      <c r="AY278" s="157" t="s">
        <v>210</v>
      </c>
    </row>
    <row r="279" spans="2:51" s="15" customFormat="1" ht="11.25">
      <c r="B279" s="170"/>
      <c r="D279" s="150" t="s">
        <v>221</v>
      </c>
      <c r="E279" s="171" t="s">
        <v>19</v>
      </c>
      <c r="F279" s="172" t="s">
        <v>236</v>
      </c>
      <c r="H279" s="173">
        <v>14</v>
      </c>
      <c r="I279" s="174"/>
      <c r="L279" s="170"/>
      <c r="M279" s="175"/>
      <c r="T279" s="176"/>
      <c r="AT279" s="171" t="s">
        <v>221</v>
      </c>
      <c r="AU279" s="171" t="s">
        <v>81</v>
      </c>
      <c r="AV279" s="15" t="s">
        <v>217</v>
      </c>
      <c r="AW279" s="15" t="s">
        <v>34</v>
      </c>
      <c r="AX279" s="15" t="s">
        <v>81</v>
      </c>
      <c r="AY279" s="171" t="s">
        <v>210</v>
      </c>
    </row>
    <row r="280" spans="2:65" s="1" customFormat="1" ht="16.5" customHeight="1">
      <c r="B280" s="33"/>
      <c r="C280" s="132" t="s">
        <v>572</v>
      </c>
      <c r="D280" s="132" t="s">
        <v>212</v>
      </c>
      <c r="E280" s="133" t="s">
        <v>3291</v>
      </c>
      <c r="F280" s="134" t="s">
        <v>3292</v>
      </c>
      <c r="G280" s="135" t="s">
        <v>417</v>
      </c>
      <c r="H280" s="136">
        <v>4</v>
      </c>
      <c r="I280" s="137"/>
      <c r="J280" s="138">
        <f>ROUND(I280*H280,2)</f>
        <v>0</v>
      </c>
      <c r="K280" s="134" t="s">
        <v>216</v>
      </c>
      <c r="L280" s="33"/>
      <c r="M280" s="139" t="s">
        <v>19</v>
      </c>
      <c r="N280" s="140" t="s">
        <v>45</v>
      </c>
      <c r="P280" s="141">
        <f>O280*H280</f>
        <v>0</v>
      </c>
      <c r="Q280" s="141">
        <v>0.00518</v>
      </c>
      <c r="R280" s="141">
        <f>Q280*H280</f>
        <v>0.02072</v>
      </c>
      <c r="S280" s="141">
        <v>0</v>
      </c>
      <c r="T280" s="142">
        <f>S280*H280</f>
        <v>0</v>
      </c>
      <c r="AR280" s="143" t="s">
        <v>368</v>
      </c>
      <c r="AT280" s="143" t="s">
        <v>212</v>
      </c>
      <c r="AU280" s="143" t="s">
        <v>81</v>
      </c>
      <c r="AY280" s="18" t="s">
        <v>210</v>
      </c>
      <c r="BE280" s="144">
        <f>IF(N280="základní",J280,0)</f>
        <v>0</v>
      </c>
      <c r="BF280" s="144">
        <f>IF(N280="snížená",J280,0)</f>
        <v>0</v>
      </c>
      <c r="BG280" s="144">
        <f>IF(N280="zákl. přenesená",J280,0)</f>
        <v>0</v>
      </c>
      <c r="BH280" s="144">
        <f>IF(N280="sníž. přenesená",J280,0)</f>
        <v>0</v>
      </c>
      <c r="BI280" s="144">
        <f>IF(N280="nulová",J280,0)</f>
        <v>0</v>
      </c>
      <c r="BJ280" s="18" t="s">
        <v>81</v>
      </c>
      <c r="BK280" s="144">
        <f>ROUND(I280*H280,2)</f>
        <v>0</v>
      </c>
      <c r="BL280" s="18" t="s">
        <v>368</v>
      </c>
      <c r="BM280" s="143" t="s">
        <v>690</v>
      </c>
    </row>
    <row r="281" spans="2:47" s="1" customFormat="1" ht="11.25">
      <c r="B281" s="33"/>
      <c r="D281" s="145" t="s">
        <v>219</v>
      </c>
      <c r="F281" s="146" t="s">
        <v>3293</v>
      </c>
      <c r="I281" s="147"/>
      <c r="L281" s="33"/>
      <c r="M281" s="148"/>
      <c r="T281" s="54"/>
      <c r="AT281" s="18" t="s">
        <v>219</v>
      </c>
      <c r="AU281" s="18" t="s">
        <v>81</v>
      </c>
    </row>
    <row r="282" spans="2:51" s="12" customFormat="1" ht="11.25">
      <c r="B282" s="149"/>
      <c r="D282" s="150" t="s">
        <v>221</v>
      </c>
      <c r="E282" s="151" t="s">
        <v>19</v>
      </c>
      <c r="F282" s="152" t="s">
        <v>3287</v>
      </c>
      <c r="H282" s="151" t="s">
        <v>19</v>
      </c>
      <c r="I282" s="153"/>
      <c r="L282" s="149"/>
      <c r="M282" s="154"/>
      <c r="T282" s="155"/>
      <c r="AT282" s="151" t="s">
        <v>221</v>
      </c>
      <c r="AU282" s="151" t="s">
        <v>81</v>
      </c>
      <c r="AV282" s="12" t="s">
        <v>81</v>
      </c>
      <c r="AW282" s="12" t="s">
        <v>34</v>
      </c>
      <c r="AX282" s="12" t="s">
        <v>74</v>
      </c>
      <c r="AY282" s="151" t="s">
        <v>210</v>
      </c>
    </row>
    <row r="283" spans="2:51" s="13" customFormat="1" ht="11.25">
      <c r="B283" s="156"/>
      <c r="D283" s="150" t="s">
        <v>221</v>
      </c>
      <c r="E283" s="157" t="s">
        <v>19</v>
      </c>
      <c r="F283" s="158" t="s">
        <v>3237</v>
      </c>
      <c r="H283" s="159">
        <v>4</v>
      </c>
      <c r="I283" s="160"/>
      <c r="L283" s="156"/>
      <c r="M283" s="161"/>
      <c r="T283" s="162"/>
      <c r="AT283" s="157" t="s">
        <v>221</v>
      </c>
      <c r="AU283" s="157" t="s">
        <v>81</v>
      </c>
      <c r="AV283" s="13" t="s">
        <v>83</v>
      </c>
      <c r="AW283" s="13" t="s">
        <v>34</v>
      </c>
      <c r="AX283" s="13" t="s">
        <v>74</v>
      </c>
      <c r="AY283" s="157" t="s">
        <v>210</v>
      </c>
    </row>
    <row r="284" spans="2:51" s="15" customFormat="1" ht="11.25">
      <c r="B284" s="170"/>
      <c r="D284" s="150" t="s">
        <v>221</v>
      </c>
      <c r="E284" s="171" t="s">
        <v>19</v>
      </c>
      <c r="F284" s="172" t="s">
        <v>236</v>
      </c>
      <c r="H284" s="173">
        <v>4</v>
      </c>
      <c r="I284" s="174"/>
      <c r="L284" s="170"/>
      <c r="M284" s="175"/>
      <c r="T284" s="176"/>
      <c r="AT284" s="171" t="s">
        <v>221</v>
      </c>
      <c r="AU284" s="171" t="s">
        <v>81</v>
      </c>
      <c r="AV284" s="15" t="s">
        <v>217</v>
      </c>
      <c r="AW284" s="15" t="s">
        <v>34</v>
      </c>
      <c r="AX284" s="15" t="s">
        <v>81</v>
      </c>
      <c r="AY284" s="171" t="s">
        <v>210</v>
      </c>
    </row>
    <row r="285" spans="2:65" s="1" customFormat="1" ht="21.75" customHeight="1">
      <c r="B285" s="33"/>
      <c r="C285" s="132" t="s">
        <v>578</v>
      </c>
      <c r="D285" s="132" t="s">
        <v>212</v>
      </c>
      <c r="E285" s="133" t="s">
        <v>3294</v>
      </c>
      <c r="F285" s="134" t="s">
        <v>3295</v>
      </c>
      <c r="G285" s="135" t="s">
        <v>417</v>
      </c>
      <c r="H285" s="136">
        <v>10</v>
      </c>
      <c r="I285" s="137"/>
      <c r="J285" s="138">
        <f>ROUND(I285*H285,2)</f>
        <v>0</v>
      </c>
      <c r="K285" s="134" t="s">
        <v>216</v>
      </c>
      <c r="L285" s="33"/>
      <c r="M285" s="139" t="s">
        <v>19</v>
      </c>
      <c r="N285" s="140" t="s">
        <v>45</v>
      </c>
      <c r="P285" s="141">
        <f>O285*H285</f>
        <v>0</v>
      </c>
      <c r="Q285" s="141">
        <v>0.00084</v>
      </c>
      <c r="R285" s="141">
        <f>Q285*H285</f>
        <v>0.008400000000000001</v>
      </c>
      <c r="S285" s="141">
        <v>0</v>
      </c>
      <c r="T285" s="142">
        <f>S285*H285</f>
        <v>0</v>
      </c>
      <c r="AR285" s="143" t="s">
        <v>368</v>
      </c>
      <c r="AT285" s="143" t="s">
        <v>212</v>
      </c>
      <c r="AU285" s="143" t="s">
        <v>81</v>
      </c>
      <c r="AY285" s="18" t="s">
        <v>210</v>
      </c>
      <c r="BE285" s="144">
        <f>IF(N285="základní",J285,0)</f>
        <v>0</v>
      </c>
      <c r="BF285" s="144">
        <f>IF(N285="snížená",J285,0)</f>
        <v>0</v>
      </c>
      <c r="BG285" s="144">
        <f>IF(N285="zákl. přenesená",J285,0)</f>
        <v>0</v>
      </c>
      <c r="BH285" s="144">
        <f>IF(N285="sníž. přenesená",J285,0)</f>
        <v>0</v>
      </c>
      <c r="BI285" s="144">
        <f>IF(N285="nulová",J285,0)</f>
        <v>0</v>
      </c>
      <c r="BJ285" s="18" t="s">
        <v>81</v>
      </c>
      <c r="BK285" s="144">
        <f>ROUND(I285*H285,2)</f>
        <v>0</v>
      </c>
      <c r="BL285" s="18" t="s">
        <v>368</v>
      </c>
      <c r="BM285" s="143" t="s">
        <v>718</v>
      </c>
    </row>
    <row r="286" spans="2:47" s="1" customFormat="1" ht="11.25">
      <c r="B286" s="33"/>
      <c r="D286" s="145" t="s">
        <v>219</v>
      </c>
      <c r="F286" s="146" t="s">
        <v>3296</v>
      </c>
      <c r="I286" s="147"/>
      <c r="L286" s="33"/>
      <c r="M286" s="148"/>
      <c r="T286" s="54"/>
      <c r="AT286" s="18" t="s">
        <v>219</v>
      </c>
      <c r="AU286" s="18" t="s">
        <v>81</v>
      </c>
    </row>
    <row r="287" spans="2:51" s="12" customFormat="1" ht="11.25">
      <c r="B287" s="149"/>
      <c r="D287" s="150" t="s">
        <v>221</v>
      </c>
      <c r="E287" s="151" t="s">
        <v>19</v>
      </c>
      <c r="F287" s="152" t="s">
        <v>3297</v>
      </c>
      <c r="H287" s="151" t="s">
        <v>19</v>
      </c>
      <c r="I287" s="153"/>
      <c r="L287" s="149"/>
      <c r="M287" s="154"/>
      <c r="T287" s="155"/>
      <c r="AT287" s="151" t="s">
        <v>221</v>
      </c>
      <c r="AU287" s="151" t="s">
        <v>81</v>
      </c>
      <c r="AV287" s="12" t="s">
        <v>81</v>
      </c>
      <c r="AW287" s="12" t="s">
        <v>34</v>
      </c>
      <c r="AX287" s="12" t="s">
        <v>74</v>
      </c>
      <c r="AY287" s="151" t="s">
        <v>210</v>
      </c>
    </row>
    <row r="288" spans="2:51" s="13" customFormat="1" ht="11.25">
      <c r="B288" s="156"/>
      <c r="D288" s="150" t="s">
        <v>221</v>
      </c>
      <c r="E288" s="157" t="s">
        <v>19</v>
      </c>
      <c r="F288" s="158" t="s">
        <v>3298</v>
      </c>
      <c r="H288" s="159">
        <v>10</v>
      </c>
      <c r="I288" s="160"/>
      <c r="L288" s="156"/>
      <c r="M288" s="161"/>
      <c r="T288" s="162"/>
      <c r="AT288" s="157" t="s">
        <v>221</v>
      </c>
      <c r="AU288" s="157" t="s">
        <v>81</v>
      </c>
      <c r="AV288" s="13" t="s">
        <v>83</v>
      </c>
      <c r="AW288" s="13" t="s">
        <v>34</v>
      </c>
      <c r="AX288" s="13" t="s">
        <v>74</v>
      </c>
      <c r="AY288" s="157" t="s">
        <v>210</v>
      </c>
    </row>
    <row r="289" spans="2:51" s="15" customFormat="1" ht="11.25">
      <c r="B289" s="170"/>
      <c r="D289" s="150" t="s">
        <v>221</v>
      </c>
      <c r="E289" s="171" t="s">
        <v>19</v>
      </c>
      <c r="F289" s="172" t="s">
        <v>236</v>
      </c>
      <c r="H289" s="173">
        <v>10</v>
      </c>
      <c r="I289" s="174"/>
      <c r="L289" s="170"/>
      <c r="M289" s="175"/>
      <c r="T289" s="176"/>
      <c r="AT289" s="171" t="s">
        <v>221</v>
      </c>
      <c r="AU289" s="171" t="s">
        <v>81</v>
      </c>
      <c r="AV289" s="15" t="s">
        <v>217</v>
      </c>
      <c r="AW289" s="15" t="s">
        <v>34</v>
      </c>
      <c r="AX289" s="15" t="s">
        <v>81</v>
      </c>
      <c r="AY289" s="171" t="s">
        <v>210</v>
      </c>
    </row>
    <row r="290" spans="2:65" s="1" customFormat="1" ht="21.75" customHeight="1">
      <c r="B290" s="33"/>
      <c r="C290" s="132" t="s">
        <v>589</v>
      </c>
      <c r="D290" s="132" t="s">
        <v>212</v>
      </c>
      <c r="E290" s="133" t="s">
        <v>3299</v>
      </c>
      <c r="F290" s="134" t="s">
        <v>3300</v>
      </c>
      <c r="G290" s="135" t="s">
        <v>417</v>
      </c>
      <c r="H290" s="136">
        <v>25.5</v>
      </c>
      <c r="I290" s="137"/>
      <c r="J290" s="138">
        <f>ROUND(I290*H290,2)</f>
        <v>0</v>
      </c>
      <c r="K290" s="134" t="s">
        <v>216</v>
      </c>
      <c r="L290" s="33"/>
      <c r="M290" s="139" t="s">
        <v>19</v>
      </c>
      <c r="N290" s="140" t="s">
        <v>45</v>
      </c>
      <c r="P290" s="141">
        <f>O290*H290</f>
        <v>0</v>
      </c>
      <c r="Q290" s="141">
        <v>0.00116</v>
      </c>
      <c r="R290" s="141">
        <f>Q290*H290</f>
        <v>0.02958</v>
      </c>
      <c r="S290" s="141">
        <v>0</v>
      </c>
      <c r="T290" s="142">
        <f>S290*H290</f>
        <v>0</v>
      </c>
      <c r="AR290" s="143" t="s">
        <v>368</v>
      </c>
      <c r="AT290" s="143" t="s">
        <v>212</v>
      </c>
      <c r="AU290" s="143" t="s">
        <v>81</v>
      </c>
      <c r="AY290" s="18" t="s">
        <v>210</v>
      </c>
      <c r="BE290" s="144">
        <f>IF(N290="základní",J290,0)</f>
        <v>0</v>
      </c>
      <c r="BF290" s="144">
        <f>IF(N290="snížená",J290,0)</f>
        <v>0</v>
      </c>
      <c r="BG290" s="144">
        <f>IF(N290="zákl. přenesená",J290,0)</f>
        <v>0</v>
      </c>
      <c r="BH290" s="144">
        <f>IF(N290="sníž. přenesená",J290,0)</f>
        <v>0</v>
      </c>
      <c r="BI290" s="144">
        <f>IF(N290="nulová",J290,0)</f>
        <v>0</v>
      </c>
      <c r="BJ290" s="18" t="s">
        <v>81</v>
      </c>
      <c r="BK290" s="144">
        <f>ROUND(I290*H290,2)</f>
        <v>0</v>
      </c>
      <c r="BL290" s="18" t="s">
        <v>368</v>
      </c>
      <c r="BM290" s="143" t="s">
        <v>847</v>
      </c>
    </row>
    <row r="291" spans="2:47" s="1" customFormat="1" ht="11.25">
      <c r="B291" s="33"/>
      <c r="D291" s="145" t="s">
        <v>219</v>
      </c>
      <c r="F291" s="146" t="s">
        <v>3301</v>
      </c>
      <c r="I291" s="147"/>
      <c r="L291" s="33"/>
      <c r="M291" s="148"/>
      <c r="T291" s="54"/>
      <c r="AT291" s="18" t="s">
        <v>219</v>
      </c>
      <c r="AU291" s="18" t="s">
        <v>81</v>
      </c>
    </row>
    <row r="292" spans="2:51" s="12" customFormat="1" ht="11.25">
      <c r="B292" s="149"/>
      <c r="D292" s="150" t="s">
        <v>221</v>
      </c>
      <c r="E292" s="151" t="s">
        <v>19</v>
      </c>
      <c r="F292" s="152" t="s">
        <v>3302</v>
      </c>
      <c r="H292" s="151" t="s">
        <v>19</v>
      </c>
      <c r="I292" s="153"/>
      <c r="L292" s="149"/>
      <c r="M292" s="154"/>
      <c r="T292" s="155"/>
      <c r="AT292" s="151" t="s">
        <v>221</v>
      </c>
      <c r="AU292" s="151" t="s">
        <v>81</v>
      </c>
      <c r="AV292" s="12" t="s">
        <v>81</v>
      </c>
      <c r="AW292" s="12" t="s">
        <v>34</v>
      </c>
      <c r="AX292" s="12" t="s">
        <v>74</v>
      </c>
      <c r="AY292" s="151" t="s">
        <v>210</v>
      </c>
    </row>
    <row r="293" spans="2:51" s="13" customFormat="1" ht="11.25">
      <c r="B293" s="156"/>
      <c r="D293" s="150" t="s">
        <v>221</v>
      </c>
      <c r="E293" s="157" t="s">
        <v>19</v>
      </c>
      <c r="F293" s="158" t="s">
        <v>3303</v>
      </c>
      <c r="H293" s="159">
        <v>19</v>
      </c>
      <c r="I293" s="160"/>
      <c r="L293" s="156"/>
      <c r="M293" s="161"/>
      <c r="T293" s="162"/>
      <c r="AT293" s="157" t="s">
        <v>221</v>
      </c>
      <c r="AU293" s="157" t="s">
        <v>81</v>
      </c>
      <c r="AV293" s="13" t="s">
        <v>83</v>
      </c>
      <c r="AW293" s="13" t="s">
        <v>34</v>
      </c>
      <c r="AX293" s="13" t="s">
        <v>74</v>
      </c>
      <c r="AY293" s="157" t="s">
        <v>210</v>
      </c>
    </row>
    <row r="294" spans="2:51" s="12" customFormat="1" ht="11.25">
      <c r="B294" s="149"/>
      <c r="D294" s="150" t="s">
        <v>221</v>
      </c>
      <c r="E294" s="151" t="s">
        <v>19</v>
      </c>
      <c r="F294" s="152" t="s">
        <v>3297</v>
      </c>
      <c r="H294" s="151" t="s">
        <v>19</v>
      </c>
      <c r="I294" s="153"/>
      <c r="L294" s="149"/>
      <c r="M294" s="154"/>
      <c r="T294" s="155"/>
      <c r="AT294" s="151" t="s">
        <v>221</v>
      </c>
      <c r="AU294" s="151" t="s">
        <v>81</v>
      </c>
      <c r="AV294" s="12" t="s">
        <v>81</v>
      </c>
      <c r="AW294" s="12" t="s">
        <v>34</v>
      </c>
      <c r="AX294" s="12" t="s">
        <v>74</v>
      </c>
      <c r="AY294" s="151" t="s">
        <v>210</v>
      </c>
    </row>
    <row r="295" spans="2:51" s="13" customFormat="1" ht="11.25">
      <c r="B295" s="156"/>
      <c r="D295" s="150" t="s">
        <v>221</v>
      </c>
      <c r="E295" s="157" t="s">
        <v>19</v>
      </c>
      <c r="F295" s="158" t="s">
        <v>3304</v>
      </c>
      <c r="H295" s="159">
        <v>6.5</v>
      </c>
      <c r="I295" s="160"/>
      <c r="L295" s="156"/>
      <c r="M295" s="161"/>
      <c r="T295" s="162"/>
      <c r="AT295" s="157" t="s">
        <v>221</v>
      </c>
      <c r="AU295" s="157" t="s">
        <v>81</v>
      </c>
      <c r="AV295" s="13" t="s">
        <v>83</v>
      </c>
      <c r="AW295" s="13" t="s">
        <v>34</v>
      </c>
      <c r="AX295" s="13" t="s">
        <v>74</v>
      </c>
      <c r="AY295" s="157" t="s">
        <v>210</v>
      </c>
    </row>
    <row r="296" spans="2:51" s="15" customFormat="1" ht="11.25">
      <c r="B296" s="170"/>
      <c r="D296" s="150" t="s">
        <v>221</v>
      </c>
      <c r="E296" s="171" t="s">
        <v>19</v>
      </c>
      <c r="F296" s="172" t="s">
        <v>236</v>
      </c>
      <c r="H296" s="173">
        <v>25.5</v>
      </c>
      <c r="I296" s="174"/>
      <c r="L296" s="170"/>
      <c r="M296" s="175"/>
      <c r="T296" s="176"/>
      <c r="AT296" s="171" t="s">
        <v>221</v>
      </c>
      <c r="AU296" s="171" t="s">
        <v>81</v>
      </c>
      <c r="AV296" s="15" t="s">
        <v>217</v>
      </c>
      <c r="AW296" s="15" t="s">
        <v>34</v>
      </c>
      <c r="AX296" s="15" t="s">
        <v>81</v>
      </c>
      <c r="AY296" s="171" t="s">
        <v>210</v>
      </c>
    </row>
    <row r="297" spans="2:65" s="1" customFormat="1" ht="21.75" customHeight="1">
      <c r="B297" s="33"/>
      <c r="C297" s="132" t="s">
        <v>595</v>
      </c>
      <c r="D297" s="132" t="s">
        <v>212</v>
      </c>
      <c r="E297" s="133" t="s">
        <v>3305</v>
      </c>
      <c r="F297" s="134" t="s">
        <v>3306</v>
      </c>
      <c r="G297" s="135" t="s">
        <v>417</v>
      </c>
      <c r="H297" s="136">
        <v>18.5</v>
      </c>
      <c r="I297" s="137"/>
      <c r="J297" s="138">
        <f>ROUND(I297*H297,2)</f>
        <v>0</v>
      </c>
      <c r="K297" s="134" t="s">
        <v>216</v>
      </c>
      <c r="L297" s="33"/>
      <c r="M297" s="139" t="s">
        <v>19</v>
      </c>
      <c r="N297" s="140" t="s">
        <v>45</v>
      </c>
      <c r="P297" s="141">
        <f>O297*H297</f>
        <v>0</v>
      </c>
      <c r="Q297" s="141">
        <v>0.00153</v>
      </c>
      <c r="R297" s="141">
        <f>Q297*H297</f>
        <v>0.028304999999999997</v>
      </c>
      <c r="S297" s="141">
        <v>0</v>
      </c>
      <c r="T297" s="142">
        <f>S297*H297</f>
        <v>0</v>
      </c>
      <c r="AR297" s="143" t="s">
        <v>368</v>
      </c>
      <c r="AT297" s="143" t="s">
        <v>212</v>
      </c>
      <c r="AU297" s="143" t="s">
        <v>81</v>
      </c>
      <c r="AY297" s="18" t="s">
        <v>210</v>
      </c>
      <c r="BE297" s="144">
        <f>IF(N297="základní",J297,0)</f>
        <v>0</v>
      </c>
      <c r="BF297" s="144">
        <f>IF(N297="snížená",J297,0)</f>
        <v>0</v>
      </c>
      <c r="BG297" s="144">
        <f>IF(N297="zákl. přenesená",J297,0)</f>
        <v>0</v>
      </c>
      <c r="BH297" s="144">
        <f>IF(N297="sníž. přenesená",J297,0)</f>
        <v>0</v>
      </c>
      <c r="BI297" s="144">
        <f>IF(N297="nulová",J297,0)</f>
        <v>0</v>
      </c>
      <c r="BJ297" s="18" t="s">
        <v>81</v>
      </c>
      <c r="BK297" s="144">
        <f>ROUND(I297*H297,2)</f>
        <v>0</v>
      </c>
      <c r="BL297" s="18" t="s">
        <v>368</v>
      </c>
      <c r="BM297" s="143" t="s">
        <v>860</v>
      </c>
    </row>
    <row r="298" spans="2:47" s="1" customFormat="1" ht="11.25">
      <c r="B298" s="33"/>
      <c r="D298" s="145" t="s">
        <v>219</v>
      </c>
      <c r="F298" s="146" t="s">
        <v>3307</v>
      </c>
      <c r="I298" s="147"/>
      <c r="L298" s="33"/>
      <c r="M298" s="148"/>
      <c r="T298" s="54"/>
      <c r="AT298" s="18" t="s">
        <v>219</v>
      </c>
      <c r="AU298" s="18" t="s">
        <v>81</v>
      </c>
    </row>
    <row r="299" spans="2:51" s="12" customFormat="1" ht="11.25">
      <c r="B299" s="149"/>
      <c r="D299" s="150" t="s">
        <v>221</v>
      </c>
      <c r="E299" s="151" t="s">
        <v>19</v>
      </c>
      <c r="F299" s="152" t="s">
        <v>3302</v>
      </c>
      <c r="H299" s="151" t="s">
        <v>19</v>
      </c>
      <c r="I299" s="153"/>
      <c r="L299" s="149"/>
      <c r="M299" s="154"/>
      <c r="T299" s="155"/>
      <c r="AT299" s="151" t="s">
        <v>221</v>
      </c>
      <c r="AU299" s="151" t="s">
        <v>81</v>
      </c>
      <c r="AV299" s="12" t="s">
        <v>81</v>
      </c>
      <c r="AW299" s="12" t="s">
        <v>34</v>
      </c>
      <c r="AX299" s="12" t="s">
        <v>74</v>
      </c>
      <c r="AY299" s="151" t="s">
        <v>210</v>
      </c>
    </row>
    <row r="300" spans="2:51" s="13" customFormat="1" ht="11.25">
      <c r="B300" s="156"/>
      <c r="D300" s="150" t="s">
        <v>221</v>
      </c>
      <c r="E300" s="157" t="s">
        <v>19</v>
      </c>
      <c r="F300" s="158" t="s">
        <v>3308</v>
      </c>
      <c r="H300" s="159">
        <v>18.5</v>
      </c>
      <c r="I300" s="160"/>
      <c r="L300" s="156"/>
      <c r="M300" s="161"/>
      <c r="T300" s="162"/>
      <c r="AT300" s="157" t="s">
        <v>221</v>
      </c>
      <c r="AU300" s="157" t="s">
        <v>81</v>
      </c>
      <c r="AV300" s="13" t="s">
        <v>83</v>
      </c>
      <c r="AW300" s="13" t="s">
        <v>34</v>
      </c>
      <c r="AX300" s="13" t="s">
        <v>74</v>
      </c>
      <c r="AY300" s="157" t="s">
        <v>210</v>
      </c>
    </row>
    <row r="301" spans="2:51" s="15" customFormat="1" ht="11.25">
      <c r="B301" s="170"/>
      <c r="D301" s="150" t="s">
        <v>221</v>
      </c>
      <c r="E301" s="171" t="s">
        <v>19</v>
      </c>
      <c r="F301" s="172" t="s">
        <v>236</v>
      </c>
      <c r="H301" s="173">
        <v>18.5</v>
      </c>
      <c r="I301" s="174"/>
      <c r="L301" s="170"/>
      <c r="M301" s="175"/>
      <c r="T301" s="176"/>
      <c r="AT301" s="171" t="s">
        <v>221</v>
      </c>
      <c r="AU301" s="171" t="s">
        <v>81</v>
      </c>
      <c r="AV301" s="15" t="s">
        <v>217</v>
      </c>
      <c r="AW301" s="15" t="s">
        <v>34</v>
      </c>
      <c r="AX301" s="15" t="s">
        <v>81</v>
      </c>
      <c r="AY301" s="171" t="s">
        <v>210</v>
      </c>
    </row>
    <row r="302" spans="2:65" s="1" customFormat="1" ht="21.75" customHeight="1">
      <c r="B302" s="33"/>
      <c r="C302" s="132" t="s">
        <v>601</v>
      </c>
      <c r="D302" s="132" t="s">
        <v>212</v>
      </c>
      <c r="E302" s="133" t="s">
        <v>3309</v>
      </c>
      <c r="F302" s="134" t="s">
        <v>3310</v>
      </c>
      <c r="G302" s="135" t="s">
        <v>417</v>
      </c>
      <c r="H302" s="136">
        <v>20</v>
      </c>
      <c r="I302" s="137"/>
      <c r="J302" s="138">
        <f>ROUND(I302*H302,2)</f>
        <v>0</v>
      </c>
      <c r="K302" s="134" t="s">
        <v>216</v>
      </c>
      <c r="L302" s="33"/>
      <c r="M302" s="139" t="s">
        <v>19</v>
      </c>
      <c r="N302" s="140" t="s">
        <v>45</v>
      </c>
      <c r="P302" s="141">
        <f>O302*H302</f>
        <v>0</v>
      </c>
      <c r="Q302" s="141">
        <v>0.00284</v>
      </c>
      <c r="R302" s="141">
        <f>Q302*H302</f>
        <v>0.0568</v>
      </c>
      <c r="S302" s="141">
        <v>0</v>
      </c>
      <c r="T302" s="142">
        <f>S302*H302</f>
        <v>0</v>
      </c>
      <c r="AR302" s="143" t="s">
        <v>368</v>
      </c>
      <c r="AT302" s="143" t="s">
        <v>212</v>
      </c>
      <c r="AU302" s="143" t="s">
        <v>81</v>
      </c>
      <c r="AY302" s="18" t="s">
        <v>210</v>
      </c>
      <c r="BE302" s="144">
        <f>IF(N302="základní",J302,0)</f>
        <v>0</v>
      </c>
      <c r="BF302" s="144">
        <f>IF(N302="snížená",J302,0)</f>
        <v>0</v>
      </c>
      <c r="BG302" s="144">
        <f>IF(N302="zákl. přenesená",J302,0)</f>
        <v>0</v>
      </c>
      <c r="BH302" s="144">
        <f>IF(N302="sníž. přenesená",J302,0)</f>
        <v>0</v>
      </c>
      <c r="BI302" s="144">
        <f>IF(N302="nulová",J302,0)</f>
        <v>0</v>
      </c>
      <c r="BJ302" s="18" t="s">
        <v>81</v>
      </c>
      <c r="BK302" s="144">
        <f>ROUND(I302*H302,2)</f>
        <v>0</v>
      </c>
      <c r="BL302" s="18" t="s">
        <v>368</v>
      </c>
      <c r="BM302" s="143" t="s">
        <v>872</v>
      </c>
    </row>
    <row r="303" spans="2:47" s="1" customFormat="1" ht="11.25">
      <c r="B303" s="33"/>
      <c r="D303" s="145" t="s">
        <v>219</v>
      </c>
      <c r="F303" s="146" t="s">
        <v>3311</v>
      </c>
      <c r="I303" s="147"/>
      <c r="L303" s="33"/>
      <c r="M303" s="148"/>
      <c r="T303" s="54"/>
      <c r="AT303" s="18" t="s">
        <v>219</v>
      </c>
      <c r="AU303" s="18" t="s">
        <v>81</v>
      </c>
    </row>
    <row r="304" spans="2:51" s="12" customFormat="1" ht="11.25">
      <c r="B304" s="149"/>
      <c r="D304" s="150" t="s">
        <v>221</v>
      </c>
      <c r="E304" s="151" t="s">
        <v>19</v>
      </c>
      <c r="F304" s="152" t="s">
        <v>3302</v>
      </c>
      <c r="H304" s="151" t="s">
        <v>19</v>
      </c>
      <c r="I304" s="153"/>
      <c r="L304" s="149"/>
      <c r="M304" s="154"/>
      <c r="T304" s="155"/>
      <c r="AT304" s="151" t="s">
        <v>221</v>
      </c>
      <c r="AU304" s="151" t="s">
        <v>81</v>
      </c>
      <c r="AV304" s="12" t="s">
        <v>81</v>
      </c>
      <c r="AW304" s="12" t="s">
        <v>34</v>
      </c>
      <c r="AX304" s="12" t="s">
        <v>74</v>
      </c>
      <c r="AY304" s="151" t="s">
        <v>210</v>
      </c>
    </row>
    <row r="305" spans="2:51" s="13" customFormat="1" ht="11.25">
      <c r="B305" s="156"/>
      <c r="D305" s="150" t="s">
        <v>221</v>
      </c>
      <c r="E305" s="157" t="s">
        <v>19</v>
      </c>
      <c r="F305" s="158" t="s">
        <v>3312</v>
      </c>
      <c r="H305" s="159">
        <v>20</v>
      </c>
      <c r="I305" s="160"/>
      <c r="L305" s="156"/>
      <c r="M305" s="161"/>
      <c r="T305" s="162"/>
      <c r="AT305" s="157" t="s">
        <v>221</v>
      </c>
      <c r="AU305" s="157" t="s">
        <v>81</v>
      </c>
      <c r="AV305" s="13" t="s">
        <v>83</v>
      </c>
      <c r="AW305" s="13" t="s">
        <v>34</v>
      </c>
      <c r="AX305" s="13" t="s">
        <v>74</v>
      </c>
      <c r="AY305" s="157" t="s">
        <v>210</v>
      </c>
    </row>
    <row r="306" spans="2:51" s="15" customFormat="1" ht="11.25">
      <c r="B306" s="170"/>
      <c r="D306" s="150" t="s">
        <v>221</v>
      </c>
      <c r="E306" s="171" t="s">
        <v>19</v>
      </c>
      <c r="F306" s="172" t="s">
        <v>236</v>
      </c>
      <c r="H306" s="173">
        <v>20</v>
      </c>
      <c r="I306" s="174"/>
      <c r="L306" s="170"/>
      <c r="M306" s="175"/>
      <c r="T306" s="176"/>
      <c r="AT306" s="171" t="s">
        <v>221</v>
      </c>
      <c r="AU306" s="171" t="s">
        <v>81</v>
      </c>
      <c r="AV306" s="15" t="s">
        <v>217</v>
      </c>
      <c r="AW306" s="15" t="s">
        <v>34</v>
      </c>
      <c r="AX306" s="15" t="s">
        <v>81</v>
      </c>
      <c r="AY306" s="171" t="s">
        <v>210</v>
      </c>
    </row>
    <row r="307" spans="2:65" s="1" customFormat="1" ht="21.75" customHeight="1">
      <c r="B307" s="33"/>
      <c r="C307" s="132" t="s">
        <v>607</v>
      </c>
      <c r="D307" s="132" t="s">
        <v>212</v>
      </c>
      <c r="E307" s="133" t="s">
        <v>3313</v>
      </c>
      <c r="F307" s="134" t="s">
        <v>3314</v>
      </c>
      <c r="G307" s="135" t="s">
        <v>417</v>
      </c>
      <c r="H307" s="136">
        <v>25</v>
      </c>
      <c r="I307" s="137"/>
      <c r="J307" s="138">
        <f>ROUND(I307*H307,2)</f>
        <v>0</v>
      </c>
      <c r="K307" s="134" t="s">
        <v>216</v>
      </c>
      <c r="L307" s="33"/>
      <c r="M307" s="139" t="s">
        <v>19</v>
      </c>
      <c r="N307" s="140" t="s">
        <v>45</v>
      </c>
      <c r="P307" s="141">
        <f>O307*H307</f>
        <v>0</v>
      </c>
      <c r="Q307" s="141">
        <v>0.00098</v>
      </c>
      <c r="R307" s="141">
        <f>Q307*H307</f>
        <v>0.0245</v>
      </c>
      <c r="S307" s="141">
        <v>0</v>
      </c>
      <c r="T307" s="142">
        <f>S307*H307</f>
        <v>0</v>
      </c>
      <c r="AR307" s="143" t="s">
        <v>368</v>
      </c>
      <c r="AT307" s="143" t="s">
        <v>212</v>
      </c>
      <c r="AU307" s="143" t="s">
        <v>81</v>
      </c>
      <c r="AY307" s="18" t="s">
        <v>210</v>
      </c>
      <c r="BE307" s="144">
        <f>IF(N307="základní",J307,0)</f>
        <v>0</v>
      </c>
      <c r="BF307" s="144">
        <f>IF(N307="snížená",J307,0)</f>
        <v>0</v>
      </c>
      <c r="BG307" s="144">
        <f>IF(N307="zákl. přenesená",J307,0)</f>
        <v>0</v>
      </c>
      <c r="BH307" s="144">
        <f>IF(N307="sníž. přenesená",J307,0)</f>
        <v>0</v>
      </c>
      <c r="BI307" s="144">
        <f>IF(N307="nulová",J307,0)</f>
        <v>0</v>
      </c>
      <c r="BJ307" s="18" t="s">
        <v>81</v>
      </c>
      <c r="BK307" s="144">
        <f>ROUND(I307*H307,2)</f>
        <v>0</v>
      </c>
      <c r="BL307" s="18" t="s">
        <v>368</v>
      </c>
      <c r="BM307" s="143" t="s">
        <v>884</v>
      </c>
    </row>
    <row r="308" spans="2:47" s="1" customFormat="1" ht="11.25">
      <c r="B308" s="33"/>
      <c r="D308" s="145" t="s">
        <v>219</v>
      </c>
      <c r="F308" s="146" t="s">
        <v>3315</v>
      </c>
      <c r="I308" s="147"/>
      <c r="L308" s="33"/>
      <c r="M308" s="148"/>
      <c r="T308" s="54"/>
      <c r="AT308" s="18" t="s">
        <v>219</v>
      </c>
      <c r="AU308" s="18" t="s">
        <v>81</v>
      </c>
    </row>
    <row r="309" spans="2:51" s="12" customFormat="1" ht="11.25">
      <c r="B309" s="149"/>
      <c r="D309" s="150" t="s">
        <v>221</v>
      </c>
      <c r="E309" s="151" t="s">
        <v>19</v>
      </c>
      <c r="F309" s="152" t="s">
        <v>3297</v>
      </c>
      <c r="H309" s="151" t="s">
        <v>19</v>
      </c>
      <c r="I309" s="153"/>
      <c r="L309" s="149"/>
      <c r="M309" s="154"/>
      <c r="T309" s="155"/>
      <c r="AT309" s="151" t="s">
        <v>221</v>
      </c>
      <c r="AU309" s="151" t="s">
        <v>81</v>
      </c>
      <c r="AV309" s="12" t="s">
        <v>81</v>
      </c>
      <c r="AW309" s="12" t="s">
        <v>34</v>
      </c>
      <c r="AX309" s="12" t="s">
        <v>74</v>
      </c>
      <c r="AY309" s="151" t="s">
        <v>210</v>
      </c>
    </row>
    <row r="310" spans="2:51" s="13" customFormat="1" ht="11.25">
      <c r="B310" s="156"/>
      <c r="D310" s="150" t="s">
        <v>221</v>
      </c>
      <c r="E310" s="157" t="s">
        <v>19</v>
      </c>
      <c r="F310" s="158" t="s">
        <v>450</v>
      </c>
      <c r="H310" s="159">
        <v>25</v>
      </c>
      <c r="I310" s="160"/>
      <c r="L310" s="156"/>
      <c r="M310" s="161"/>
      <c r="T310" s="162"/>
      <c r="AT310" s="157" t="s">
        <v>221</v>
      </c>
      <c r="AU310" s="157" t="s">
        <v>81</v>
      </c>
      <c r="AV310" s="13" t="s">
        <v>83</v>
      </c>
      <c r="AW310" s="13" t="s">
        <v>34</v>
      </c>
      <c r="AX310" s="13" t="s">
        <v>74</v>
      </c>
      <c r="AY310" s="157" t="s">
        <v>210</v>
      </c>
    </row>
    <row r="311" spans="2:51" s="15" customFormat="1" ht="11.25">
      <c r="B311" s="170"/>
      <c r="D311" s="150" t="s">
        <v>221</v>
      </c>
      <c r="E311" s="171" t="s">
        <v>19</v>
      </c>
      <c r="F311" s="172" t="s">
        <v>236</v>
      </c>
      <c r="H311" s="173">
        <v>25</v>
      </c>
      <c r="I311" s="174"/>
      <c r="L311" s="170"/>
      <c r="M311" s="175"/>
      <c r="T311" s="176"/>
      <c r="AT311" s="171" t="s">
        <v>221</v>
      </c>
      <c r="AU311" s="171" t="s">
        <v>81</v>
      </c>
      <c r="AV311" s="15" t="s">
        <v>217</v>
      </c>
      <c r="AW311" s="15" t="s">
        <v>34</v>
      </c>
      <c r="AX311" s="15" t="s">
        <v>81</v>
      </c>
      <c r="AY311" s="171" t="s">
        <v>210</v>
      </c>
    </row>
    <row r="312" spans="2:65" s="1" customFormat="1" ht="21.75" customHeight="1">
      <c r="B312" s="33"/>
      <c r="C312" s="132" t="s">
        <v>618</v>
      </c>
      <c r="D312" s="132" t="s">
        <v>212</v>
      </c>
      <c r="E312" s="133" t="s">
        <v>3316</v>
      </c>
      <c r="F312" s="134" t="s">
        <v>3317</v>
      </c>
      <c r="G312" s="135" t="s">
        <v>417</v>
      </c>
      <c r="H312" s="136">
        <v>20.5</v>
      </c>
      <c r="I312" s="137"/>
      <c r="J312" s="138">
        <f>ROUND(I312*H312,2)</f>
        <v>0</v>
      </c>
      <c r="K312" s="134" t="s">
        <v>216</v>
      </c>
      <c r="L312" s="33"/>
      <c r="M312" s="139" t="s">
        <v>19</v>
      </c>
      <c r="N312" s="140" t="s">
        <v>45</v>
      </c>
      <c r="P312" s="141">
        <f>O312*H312</f>
        <v>0</v>
      </c>
      <c r="Q312" s="141">
        <v>0.00126</v>
      </c>
      <c r="R312" s="141">
        <f>Q312*H312</f>
        <v>0.025830000000000002</v>
      </c>
      <c r="S312" s="141">
        <v>0</v>
      </c>
      <c r="T312" s="142">
        <f>S312*H312</f>
        <v>0</v>
      </c>
      <c r="AR312" s="143" t="s">
        <v>368</v>
      </c>
      <c r="AT312" s="143" t="s">
        <v>212</v>
      </c>
      <c r="AU312" s="143" t="s">
        <v>81</v>
      </c>
      <c r="AY312" s="18" t="s">
        <v>210</v>
      </c>
      <c r="BE312" s="144">
        <f>IF(N312="základní",J312,0)</f>
        <v>0</v>
      </c>
      <c r="BF312" s="144">
        <f>IF(N312="snížená",J312,0)</f>
        <v>0</v>
      </c>
      <c r="BG312" s="144">
        <f>IF(N312="zákl. přenesená",J312,0)</f>
        <v>0</v>
      </c>
      <c r="BH312" s="144">
        <f>IF(N312="sníž. přenesená",J312,0)</f>
        <v>0</v>
      </c>
      <c r="BI312" s="144">
        <f>IF(N312="nulová",J312,0)</f>
        <v>0</v>
      </c>
      <c r="BJ312" s="18" t="s">
        <v>81</v>
      </c>
      <c r="BK312" s="144">
        <f>ROUND(I312*H312,2)</f>
        <v>0</v>
      </c>
      <c r="BL312" s="18" t="s">
        <v>368</v>
      </c>
      <c r="BM312" s="143" t="s">
        <v>898</v>
      </c>
    </row>
    <row r="313" spans="2:47" s="1" customFormat="1" ht="11.25">
      <c r="B313" s="33"/>
      <c r="D313" s="145" t="s">
        <v>219</v>
      </c>
      <c r="F313" s="146" t="s">
        <v>3318</v>
      </c>
      <c r="I313" s="147"/>
      <c r="L313" s="33"/>
      <c r="M313" s="148"/>
      <c r="T313" s="54"/>
      <c r="AT313" s="18" t="s">
        <v>219</v>
      </c>
      <c r="AU313" s="18" t="s">
        <v>81</v>
      </c>
    </row>
    <row r="314" spans="2:51" s="12" customFormat="1" ht="11.25">
      <c r="B314" s="149"/>
      <c r="D314" s="150" t="s">
        <v>221</v>
      </c>
      <c r="E314" s="151" t="s">
        <v>19</v>
      </c>
      <c r="F314" s="152" t="s">
        <v>3302</v>
      </c>
      <c r="H314" s="151" t="s">
        <v>19</v>
      </c>
      <c r="I314" s="153"/>
      <c r="L314" s="149"/>
      <c r="M314" s="154"/>
      <c r="T314" s="155"/>
      <c r="AT314" s="151" t="s">
        <v>221</v>
      </c>
      <c r="AU314" s="151" t="s">
        <v>81</v>
      </c>
      <c r="AV314" s="12" t="s">
        <v>81</v>
      </c>
      <c r="AW314" s="12" t="s">
        <v>34</v>
      </c>
      <c r="AX314" s="12" t="s">
        <v>74</v>
      </c>
      <c r="AY314" s="151" t="s">
        <v>210</v>
      </c>
    </row>
    <row r="315" spans="2:51" s="13" customFormat="1" ht="11.25">
      <c r="B315" s="156"/>
      <c r="D315" s="150" t="s">
        <v>221</v>
      </c>
      <c r="E315" s="157" t="s">
        <v>19</v>
      </c>
      <c r="F315" s="158" t="s">
        <v>3319</v>
      </c>
      <c r="H315" s="159">
        <v>13</v>
      </c>
      <c r="I315" s="160"/>
      <c r="L315" s="156"/>
      <c r="M315" s="161"/>
      <c r="T315" s="162"/>
      <c r="AT315" s="157" t="s">
        <v>221</v>
      </c>
      <c r="AU315" s="157" t="s">
        <v>81</v>
      </c>
      <c r="AV315" s="13" t="s">
        <v>83</v>
      </c>
      <c r="AW315" s="13" t="s">
        <v>34</v>
      </c>
      <c r="AX315" s="13" t="s">
        <v>74</v>
      </c>
      <c r="AY315" s="157" t="s">
        <v>210</v>
      </c>
    </row>
    <row r="316" spans="2:51" s="12" customFormat="1" ht="11.25">
      <c r="B316" s="149"/>
      <c r="D316" s="150" t="s">
        <v>221</v>
      </c>
      <c r="E316" s="151" t="s">
        <v>19</v>
      </c>
      <c r="F316" s="152" t="s">
        <v>3297</v>
      </c>
      <c r="H316" s="151" t="s">
        <v>19</v>
      </c>
      <c r="I316" s="153"/>
      <c r="L316" s="149"/>
      <c r="M316" s="154"/>
      <c r="T316" s="155"/>
      <c r="AT316" s="151" t="s">
        <v>221</v>
      </c>
      <c r="AU316" s="151" t="s">
        <v>81</v>
      </c>
      <c r="AV316" s="12" t="s">
        <v>81</v>
      </c>
      <c r="AW316" s="12" t="s">
        <v>34</v>
      </c>
      <c r="AX316" s="12" t="s">
        <v>74</v>
      </c>
      <c r="AY316" s="151" t="s">
        <v>210</v>
      </c>
    </row>
    <row r="317" spans="2:51" s="13" customFormat="1" ht="11.25">
      <c r="B317" s="156"/>
      <c r="D317" s="150" t="s">
        <v>221</v>
      </c>
      <c r="E317" s="157" t="s">
        <v>19</v>
      </c>
      <c r="F317" s="158" t="s">
        <v>3320</v>
      </c>
      <c r="H317" s="159">
        <v>7.5</v>
      </c>
      <c r="I317" s="160"/>
      <c r="L317" s="156"/>
      <c r="M317" s="161"/>
      <c r="T317" s="162"/>
      <c r="AT317" s="157" t="s">
        <v>221</v>
      </c>
      <c r="AU317" s="157" t="s">
        <v>81</v>
      </c>
      <c r="AV317" s="13" t="s">
        <v>83</v>
      </c>
      <c r="AW317" s="13" t="s">
        <v>34</v>
      </c>
      <c r="AX317" s="13" t="s">
        <v>74</v>
      </c>
      <c r="AY317" s="157" t="s">
        <v>210</v>
      </c>
    </row>
    <row r="318" spans="2:51" s="15" customFormat="1" ht="11.25">
      <c r="B318" s="170"/>
      <c r="D318" s="150" t="s">
        <v>221</v>
      </c>
      <c r="E318" s="171" t="s">
        <v>19</v>
      </c>
      <c r="F318" s="172" t="s">
        <v>236</v>
      </c>
      <c r="H318" s="173">
        <v>20.5</v>
      </c>
      <c r="I318" s="174"/>
      <c r="L318" s="170"/>
      <c r="M318" s="175"/>
      <c r="T318" s="176"/>
      <c r="AT318" s="171" t="s">
        <v>221</v>
      </c>
      <c r="AU318" s="171" t="s">
        <v>81</v>
      </c>
      <c r="AV318" s="15" t="s">
        <v>217</v>
      </c>
      <c r="AW318" s="15" t="s">
        <v>34</v>
      </c>
      <c r="AX318" s="15" t="s">
        <v>81</v>
      </c>
      <c r="AY318" s="171" t="s">
        <v>210</v>
      </c>
    </row>
    <row r="319" spans="2:65" s="1" customFormat="1" ht="21.75" customHeight="1">
      <c r="B319" s="33"/>
      <c r="C319" s="132" t="s">
        <v>631</v>
      </c>
      <c r="D319" s="132" t="s">
        <v>212</v>
      </c>
      <c r="E319" s="133" t="s">
        <v>3321</v>
      </c>
      <c r="F319" s="134" t="s">
        <v>3322</v>
      </c>
      <c r="G319" s="135" t="s">
        <v>417</v>
      </c>
      <c r="H319" s="136">
        <v>11</v>
      </c>
      <c r="I319" s="137"/>
      <c r="J319" s="138">
        <f>ROUND(I319*H319,2)</f>
        <v>0</v>
      </c>
      <c r="K319" s="134" t="s">
        <v>216</v>
      </c>
      <c r="L319" s="33"/>
      <c r="M319" s="139" t="s">
        <v>19</v>
      </c>
      <c r="N319" s="140" t="s">
        <v>45</v>
      </c>
      <c r="P319" s="141">
        <f>O319*H319</f>
        <v>0</v>
      </c>
      <c r="Q319" s="141">
        <v>0</v>
      </c>
      <c r="R319" s="141">
        <f>Q319*H319</f>
        <v>0</v>
      </c>
      <c r="S319" s="141">
        <v>0</v>
      </c>
      <c r="T319" s="142">
        <f>S319*H319</f>
        <v>0</v>
      </c>
      <c r="AR319" s="143" t="s">
        <v>368</v>
      </c>
      <c r="AT319" s="143" t="s">
        <v>212</v>
      </c>
      <c r="AU319" s="143" t="s">
        <v>81</v>
      </c>
      <c r="AY319" s="18" t="s">
        <v>210</v>
      </c>
      <c r="BE319" s="144">
        <f>IF(N319="základní",J319,0)</f>
        <v>0</v>
      </c>
      <c r="BF319" s="144">
        <f>IF(N319="snížená",J319,0)</f>
        <v>0</v>
      </c>
      <c r="BG319" s="144">
        <f>IF(N319="zákl. přenesená",J319,0)</f>
        <v>0</v>
      </c>
      <c r="BH319" s="144">
        <f>IF(N319="sníž. přenesená",J319,0)</f>
        <v>0</v>
      </c>
      <c r="BI319" s="144">
        <f>IF(N319="nulová",J319,0)</f>
        <v>0</v>
      </c>
      <c r="BJ319" s="18" t="s">
        <v>81</v>
      </c>
      <c r="BK319" s="144">
        <f>ROUND(I319*H319,2)</f>
        <v>0</v>
      </c>
      <c r="BL319" s="18" t="s">
        <v>368</v>
      </c>
      <c r="BM319" s="143" t="s">
        <v>910</v>
      </c>
    </row>
    <row r="320" spans="2:47" s="1" customFormat="1" ht="11.25">
      <c r="B320" s="33"/>
      <c r="D320" s="145" t="s">
        <v>219</v>
      </c>
      <c r="F320" s="146" t="s">
        <v>3323</v>
      </c>
      <c r="I320" s="147"/>
      <c r="L320" s="33"/>
      <c r="M320" s="148"/>
      <c r="T320" s="54"/>
      <c r="AT320" s="18" t="s">
        <v>219</v>
      </c>
      <c r="AU320" s="18" t="s">
        <v>81</v>
      </c>
    </row>
    <row r="321" spans="2:51" s="12" customFormat="1" ht="11.25">
      <c r="B321" s="149"/>
      <c r="D321" s="150" t="s">
        <v>221</v>
      </c>
      <c r="E321" s="151" t="s">
        <v>19</v>
      </c>
      <c r="F321" s="152" t="s">
        <v>3302</v>
      </c>
      <c r="H321" s="151" t="s">
        <v>19</v>
      </c>
      <c r="I321" s="153"/>
      <c r="L321" s="149"/>
      <c r="M321" s="154"/>
      <c r="T321" s="155"/>
      <c r="AT321" s="151" t="s">
        <v>221</v>
      </c>
      <c r="AU321" s="151" t="s">
        <v>81</v>
      </c>
      <c r="AV321" s="12" t="s">
        <v>81</v>
      </c>
      <c r="AW321" s="12" t="s">
        <v>34</v>
      </c>
      <c r="AX321" s="12" t="s">
        <v>74</v>
      </c>
      <c r="AY321" s="151" t="s">
        <v>210</v>
      </c>
    </row>
    <row r="322" spans="2:51" s="13" customFormat="1" ht="11.25">
      <c r="B322" s="156"/>
      <c r="D322" s="150" t="s">
        <v>221</v>
      </c>
      <c r="E322" s="157" t="s">
        <v>19</v>
      </c>
      <c r="F322" s="158" t="s">
        <v>3233</v>
      </c>
      <c r="H322" s="159">
        <v>11</v>
      </c>
      <c r="I322" s="160"/>
      <c r="L322" s="156"/>
      <c r="M322" s="161"/>
      <c r="T322" s="162"/>
      <c r="AT322" s="157" t="s">
        <v>221</v>
      </c>
      <c r="AU322" s="157" t="s">
        <v>81</v>
      </c>
      <c r="AV322" s="13" t="s">
        <v>83</v>
      </c>
      <c r="AW322" s="13" t="s">
        <v>34</v>
      </c>
      <c r="AX322" s="13" t="s">
        <v>74</v>
      </c>
      <c r="AY322" s="157" t="s">
        <v>210</v>
      </c>
    </row>
    <row r="323" spans="2:51" s="15" customFormat="1" ht="11.25">
      <c r="B323" s="170"/>
      <c r="D323" s="150" t="s">
        <v>221</v>
      </c>
      <c r="E323" s="171" t="s">
        <v>19</v>
      </c>
      <c r="F323" s="172" t="s">
        <v>236</v>
      </c>
      <c r="H323" s="173">
        <v>11</v>
      </c>
      <c r="I323" s="174"/>
      <c r="L323" s="170"/>
      <c r="M323" s="175"/>
      <c r="T323" s="176"/>
      <c r="AT323" s="171" t="s">
        <v>221</v>
      </c>
      <c r="AU323" s="171" t="s">
        <v>81</v>
      </c>
      <c r="AV323" s="15" t="s">
        <v>217</v>
      </c>
      <c r="AW323" s="15" t="s">
        <v>34</v>
      </c>
      <c r="AX323" s="15" t="s">
        <v>81</v>
      </c>
      <c r="AY323" s="171" t="s">
        <v>210</v>
      </c>
    </row>
    <row r="324" spans="2:65" s="1" customFormat="1" ht="33" customHeight="1">
      <c r="B324" s="33"/>
      <c r="C324" s="132" t="s">
        <v>690</v>
      </c>
      <c r="D324" s="132" t="s">
        <v>212</v>
      </c>
      <c r="E324" s="133" t="s">
        <v>3324</v>
      </c>
      <c r="F324" s="134" t="s">
        <v>3325</v>
      </c>
      <c r="G324" s="135" t="s">
        <v>417</v>
      </c>
      <c r="H324" s="136">
        <v>49</v>
      </c>
      <c r="I324" s="137"/>
      <c r="J324" s="138">
        <f>ROUND(I324*H324,2)</f>
        <v>0</v>
      </c>
      <c r="K324" s="134" t="s">
        <v>216</v>
      </c>
      <c r="L324" s="33"/>
      <c r="M324" s="139" t="s">
        <v>19</v>
      </c>
      <c r="N324" s="140" t="s">
        <v>45</v>
      </c>
      <c r="P324" s="141">
        <f>O324*H324</f>
        <v>0</v>
      </c>
      <c r="Q324" s="141">
        <v>9E-05</v>
      </c>
      <c r="R324" s="141">
        <f>Q324*H324</f>
        <v>0.00441</v>
      </c>
      <c r="S324" s="141">
        <v>0</v>
      </c>
      <c r="T324" s="142">
        <f>S324*H324</f>
        <v>0</v>
      </c>
      <c r="AR324" s="143" t="s">
        <v>368</v>
      </c>
      <c r="AT324" s="143" t="s">
        <v>212</v>
      </c>
      <c r="AU324" s="143" t="s">
        <v>81</v>
      </c>
      <c r="AY324" s="18" t="s">
        <v>210</v>
      </c>
      <c r="BE324" s="144">
        <f>IF(N324="základní",J324,0)</f>
        <v>0</v>
      </c>
      <c r="BF324" s="144">
        <f>IF(N324="snížená",J324,0)</f>
        <v>0</v>
      </c>
      <c r="BG324" s="144">
        <f>IF(N324="zákl. přenesená",J324,0)</f>
        <v>0</v>
      </c>
      <c r="BH324" s="144">
        <f>IF(N324="sníž. přenesená",J324,0)</f>
        <v>0</v>
      </c>
      <c r="BI324" s="144">
        <f>IF(N324="nulová",J324,0)</f>
        <v>0</v>
      </c>
      <c r="BJ324" s="18" t="s">
        <v>81</v>
      </c>
      <c r="BK324" s="144">
        <f>ROUND(I324*H324,2)</f>
        <v>0</v>
      </c>
      <c r="BL324" s="18" t="s">
        <v>368</v>
      </c>
      <c r="BM324" s="143" t="s">
        <v>926</v>
      </c>
    </row>
    <row r="325" spans="2:47" s="1" customFormat="1" ht="11.25">
      <c r="B325" s="33"/>
      <c r="D325" s="145" t="s">
        <v>219</v>
      </c>
      <c r="F325" s="146" t="s">
        <v>3326</v>
      </c>
      <c r="I325" s="147"/>
      <c r="L325" s="33"/>
      <c r="M325" s="148"/>
      <c r="T325" s="54"/>
      <c r="AT325" s="18" t="s">
        <v>219</v>
      </c>
      <c r="AU325" s="18" t="s">
        <v>81</v>
      </c>
    </row>
    <row r="326" spans="2:51" s="12" customFormat="1" ht="11.25">
      <c r="B326" s="149"/>
      <c r="D326" s="150" t="s">
        <v>221</v>
      </c>
      <c r="E326" s="151" t="s">
        <v>19</v>
      </c>
      <c r="F326" s="152" t="s">
        <v>3327</v>
      </c>
      <c r="H326" s="151" t="s">
        <v>19</v>
      </c>
      <c r="I326" s="153"/>
      <c r="L326" s="149"/>
      <c r="M326" s="154"/>
      <c r="T326" s="155"/>
      <c r="AT326" s="151" t="s">
        <v>221</v>
      </c>
      <c r="AU326" s="151" t="s">
        <v>81</v>
      </c>
      <c r="AV326" s="12" t="s">
        <v>81</v>
      </c>
      <c r="AW326" s="12" t="s">
        <v>34</v>
      </c>
      <c r="AX326" s="12" t="s">
        <v>74</v>
      </c>
      <c r="AY326" s="151" t="s">
        <v>210</v>
      </c>
    </row>
    <row r="327" spans="2:51" s="13" customFormat="1" ht="11.25">
      <c r="B327" s="156"/>
      <c r="D327" s="150" t="s">
        <v>221</v>
      </c>
      <c r="E327" s="157" t="s">
        <v>19</v>
      </c>
      <c r="F327" s="158" t="s">
        <v>696</v>
      </c>
      <c r="H327" s="159">
        <v>49</v>
      </c>
      <c r="I327" s="160"/>
      <c r="L327" s="156"/>
      <c r="M327" s="161"/>
      <c r="T327" s="162"/>
      <c r="AT327" s="157" t="s">
        <v>221</v>
      </c>
      <c r="AU327" s="157" t="s">
        <v>81</v>
      </c>
      <c r="AV327" s="13" t="s">
        <v>83</v>
      </c>
      <c r="AW327" s="13" t="s">
        <v>34</v>
      </c>
      <c r="AX327" s="13" t="s">
        <v>74</v>
      </c>
      <c r="AY327" s="157" t="s">
        <v>210</v>
      </c>
    </row>
    <row r="328" spans="2:51" s="15" customFormat="1" ht="11.25">
      <c r="B328" s="170"/>
      <c r="D328" s="150" t="s">
        <v>221</v>
      </c>
      <c r="E328" s="171" t="s">
        <v>19</v>
      </c>
      <c r="F328" s="172" t="s">
        <v>236</v>
      </c>
      <c r="H328" s="173">
        <v>49</v>
      </c>
      <c r="I328" s="174"/>
      <c r="L328" s="170"/>
      <c r="M328" s="175"/>
      <c r="T328" s="176"/>
      <c r="AT328" s="171" t="s">
        <v>221</v>
      </c>
      <c r="AU328" s="171" t="s">
        <v>81</v>
      </c>
      <c r="AV328" s="15" t="s">
        <v>217</v>
      </c>
      <c r="AW328" s="15" t="s">
        <v>34</v>
      </c>
      <c r="AX328" s="15" t="s">
        <v>81</v>
      </c>
      <c r="AY328" s="171" t="s">
        <v>210</v>
      </c>
    </row>
    <row r="329" spans="2:65" s="1" customFormat="1" ht="33" customHeight="1">
      <c r="B329" s="33"/>
      <c r="C329" s="132" t="s">
        <v>696</v>
      </c>
      <c r="D329" s="132" t="s">
        <v>212</v>
      </c>
      <c r="E329" s="133" t="s">
        <v>3328</v>
      </c>
      <c r="F329" s="134" t="s">
        <v>3329</v>
      </c>
      <c r="G329" s="135" t="s">
        <v>417</v>
      </c>
      <c r="H329" s="136">
        <v>57.5</v>
      </c>
      <c r="I329" s="137"/>
      <c r="J329" s="138">
        <f>ROUND(I329*H329,2)</f>
        <v>0</v>
      </c>
      <c r="K329" s="134" t="s">
        <v>216</v>
      </c>
      <c r="L329" s="33"/>
      <c r="M329" s="139" t="s">
        <v>19</v>
      </c>
      <c r="N329" s="140" t="s">
        <v>45</v>
      </c>
      <c r="P329" s="141">
        <f>O329*H329</f>
        <v>0</v>
      </c>
      <c r="Q329" s="141">
        <v>0.00016</v>
      </c>
      <c r="R329" s="141">
        <f>Q329*H329</f>
        <v>0.009200000000000002</v>
      </c>
      <c r="S329" s="141">
        <v>0</v>
      </c>
      <c r="T329" s="142">
        <f>S329*H329</f>
        <v>0</v>
      </c>
      <c r="AR329" s="143" t="s">
        <v>368</v>
      </c>
      <c r="AT329" s="143" t="s">
        <v>212</v>
      </c>
      <c r="AU329" s="143" t="s">
        <v>81</v>
      </c>
      <c r="AY329" s="18" t="s">
        <v>210</v>
      </c>
      <c r="BE329" s="144">
        <f>IF(N329="základní",J329,0)</f>
        <v>0</v>
      </c>
      <c r="BF329" s="144">
        <f>IF(N329="snížená",J329,0)</f>
        <v>0</v>
      </c>
      <c r="BG329" s="144">
        <f>IF(N329="zákl. přenesená",J329,0)</f>
        <v>0</v>
      </c>
      <c r="BH329" s="144">
        <f>IF(N329="sníž. přenesená",J329,0)</f>
        <v>0</v>
      </c>
      <c r="BI329" s="144">
        <f>IF(N329="nulová",J329,0)</f>
        <v>0</v>
      </c>
      <c r="BJ329" s="18" t="s">
        <v>81</v>
      </c>
      <c r="BK329" s="144">
        <f>ROUND(I329*H329,2)</f>
        <v>0</v>
      </c>
      <c r="BL329" s="18" t="s">
        <v>368</v>
      </c>
      <c r="BM329" s="143" t="s">
        <v>936</v>
      </c>
    </row>
    <row r="330" spans="2:47" s="1" customFormat="1" ht="11.25">
      <c r="B330" s="33"/>
      <c r="D330" s="145" t="s">
        <v>219</v>
      </c>
      <c r="F330" s="146" t="s">
        <v>3330</v>
      </c>
      <c r="I330" s="147"/>
      <c r="L330" s="33"/>
      <c r="M330" s="148"/>
      <c r="T330" s="54"/>
      <c r="AT330" s="18" t="s">
        <v>219</v>
      </c>
      <c r="AU330" s="18" t="s">
        <v>81</v>
      </c>
    </row>
    <row r="331" spans="2:51" s="12" customFormat="1" ht="11.25">
      <c r="B331" s="149"/>
      <c r="D331" s="150" t="s">
        <v>221</v>
      </c>
      <c r="E331" s="151" t="s">
        <v>19</v>
      </c>
      <c r="F331" s="152" t="s">
        <v>3331</v>
      </c>
      <c r="H331" s="151" t="s">
        <v>19</v>
      </c>
      <c r="I331" s="153"/>
      <c r="L331" s="149"/>
      <c r="M331" s="154"/>
      <c r="T331" s="155"/>
      <c r="AT331" s="151" t="s">
        <v>221</v>
      </c>
      <c r="AU331" s="151" t="s">
        <v>81</v>
      </c>
      <c r="AV331" s="12" t="s">
        <v>81</v>
      </c>
      <c r="AW331" s="12" t="s">
        <v>34</v>
      </c>
      <c r="AX331" s="12" t="s">
        <v>74</v>
      </c>
      <c r="AY331" s="151" t="s">
        <v>210</v>
      </c>
    </row>
    <row r="332" spans="2:51" s="13" customFormat="1" ht="11.25">
      <c r="B332" s="156"/>
      <c r="D332" s="150" t="s">
        <v>221</v>
      </c>
      <c r="E332" s="157" t="s">
        <v>19</v>
      </c>
      <c r="F332" s="158" t="s">
        <v>3332</v>
      </c>
      <c r="H332" s="159">
        <v>57.5</v>
      </c>
      <c r="I332" s="160"/>
      <c r="L332" s="156"/>
      <c r="M332" s="161"/>
      <c r="T332" s="162"/>
      <c r="AT332" s="157" t="s">
        <v>221</v>
      </c>
      <c r="AU332" s="157" t="s">
        <v>81</v>
      </c>
      <c r="AV332" s="13" t="s">
        <v>83</v>
      </c>
      <c r="AW332" s="13" t="s">
        <v>34</v>
      </c>
      <c r="AX332" s="13" t="s">
        <v>74</v>
      </c>
      <c r="AY332" s="157" t="s">
        <v>210</v>
      </c>
    </row>
    <row r="333" spans="2:51" s="15" customFormat="1" ht="11.25">
      <c r="B333" s="170"/>
      <c r="D333" s="150" t="s">
        <v>221</v>
      </c>
      <c r="E333" s="171" t="s">
        <v>19</v>
      </c>
      <c r="F333" s="172" t="s">
        <v>236</v>
      </c>
      <c r="H333" s="173">
        <v>57.5</v>
      </c>
      <c r="I333" s="174"/>
      <c r="L333" s="170"/>
      <c r="M333" s="175"/>
      <c r="T333" s="176"/>
      <c r="AT333" s="171" t="s">
        <v>221</v>
      </c>
      <c r="AU333" s="171" t="s">
        <v>81</v>
      </c>
      <c r="AV333" s="15" t="s">
        <v>217</v>
      </c>
      <c r="AW333" s="15" t="s">
        <v>34</v>
      </c>
      <c r="AX333" s="15" t="s">
        <v>81</v>
      </c>
      <c r="AY333" s="171" t="s">
        <v>210</v>
      </c>
    </row>
    <row r="334" spans="2:65" s="1" customFormat="1" ht="33" customHeight="1">
      <c r="B334" s="33"/>
      <c r="C334" s="132" t="s">
        <v>718</v>
      </c>
      <c r="D334" s="132" t="s">
        <v>212</v>
      </c>
      <c r="E334" s="133" t="s">
        <v>3333</v>
      </c>
      <c r="F334" s="134" t="s">
        <v>3334</v>
      </c>
      <c r="G334" s="135" t="s">
        <v>417</v>
      </c>
      <c r="H334" s="136">
        <v>24</v>
      </c>
      <c r="I334" s="137"/>
      <c r="J334" s="138">
        <f>ROUND(I334*H334,2)</f>
        <v>0</v>
      </c>
      <c r="K334" s="134" t="s">
        <v>216</v>
      </c>
      <c r="L334" s="33"/>
      <c r="M334" s="139" t="s">
        <v>19</v>
      </c>
      <c r="N334" s="140" t="s">
        <v>45</v>
      </c>
      <c r="P334" s="141">
        <f>O334*H334</f>
        <v>0</v>
      </c>
      <c r="Q334" s="141">
        <v>0.00024</v>
      </c>
      <c r="R334" s="141">
        <f>Q334*H334</f>
        <v>0.00576</v>
      </c>
      <c r="S334" s="141">
        <v>0</v>
      </c>
      <c r="T334" s="142">
        <f>S334*H334</f>
        <v>0</v>
      </c>
      <c r="AR334" s="143" t="s">
        <v>368</v>
      </c>
      <c r="AT334" s="143" t="s">
        <v>212</v>
      </c>
      <c r="AU334" s="143" t="s">
        <v>81</v>
      </c>
      <c r="AY334" s="18" t="s">
        <v>210</v>
      </c>
      <c r="BE334" s="144">
        <f>IF(N334="základní",J334,0)</f>
        <v>0</v>
      </c>
      <c r="BF334" s="144">
        <f>IF(N334="snížená",J334,0)</f>
        <v>0</v>
      </c>
      <c r="BG334" s="144">
        <f>IF(N334="zákl. přenesená",J334,0)</f>
        <v>0</v>
      </c>
      <c r="BH334" s="144">
        <f>IF(N334="sníž. přenesená",J334,0)</f>
        <v>0</v>
      </c>
      <c r="BI334" s="144">
        <f>IF(N334="nulová",J334,0)</f>
        <v>0</v>
      </c>
      <c r="BJ334" s="18" t="s">
        <v>81</v>
      </c>
      <c r="BK334" s="144">
        <f>ROUND(I334*H334,2)</f>
        <v>0</v>
      </c>
      <c r="BL334" s="18" t="s">
        <v>368</v>
      </c>
      <c r="BM334" s="143" t="s">
        <v>952</v>
      </c>
    </row>
    <row r="335" spans="2:47" s="1" customFormat="1" ht="11.25">
      <c r="B335" s="33"/>
      <c r="D335" s="145" t="s">
        <v>219</v>
      </c>
      <c r="F335" s="146" t="s">
        <v>3335</v>
      </c>
      <c r="I335" s="147"/>
      <c r="L335" s="33"/>
      <c r="M335" s="148"/>
      <c r="T335" s="54"/>
      <c r="AT335" s="18" t="s">
        <v>219</v>
      </c>
      <c r="AU335" s="18" t="s">
        <v>81</v>
      </c>
    </row>
    <row r="336" spans="2:51" s="12" customFormat="1" ht="11.25">
      <c r="B336" s="149"/>
      <c r="D336" s="150" t="s">
        <v>221</v>
      </c>
      <c r="E336" s="151" t="s">
        <v>19</v>
      </c>
      <c r="F336" s="152" t="s">
        <v>3336</v>
      </c>
      <c r="H336" s="151" t="s">
        <v>19</v>
      </c>
      <c r="I336" s="153"/>
      <c r="L336" s="149"/>
      <c r="M336" s="154"/>
      <c r="T336" s="155"/>
      <c r="AT336" s="151" t="s">
        <v>221</v>
      </c>
      <c r="AU336" s="151" t="s">
        <v>81</v>
      </c>
      <c r="AV336" s="12" t="s">
        <v>81</v>
      </c>
      <c r="AW336" s="12" t="s">
        <v>34</v>
      </c>
      <c r="AX336" s="12" t="s">
        <v>74</v>
      </c>
      <c r="AY336" s="151" t="s">
        <v>210</v>
      </c>
    </row>
    <row r="337" spans="2:51" s="13" customFormat="1" ht="11.25">
      <c r="B337" s="156"/>
      <c r="D337" s="150" t="s">
        <v>221</v>
      </c>
      <c r="E337" s="157" t="s">
        <v>19</v>
      </c>
      <c r="F337" s="158" t="s">
        <v>3337</v>
      </c>
      <c r="H337" s="159">
        <v>24</v>
      </c>
      <c r="I337" s="160"/>
      <c r="L337" s="156"/>
      <c r="M337" s="161"/>
      <c r="T337" s="162"/>
      <c r="AT337" s="157" t="s">
        <v>221</v>
      </c>
      <c r="AU337" s="157" t="s">
        <v>81</v>
      </c>
      <c r="AV337" s="13" t="s">
        <v>83</v>
      </c>
      <c r="AW337" s="13" t="s">
        <v>34</v>
      </c>
      <c r="AX337" s="13" t="s">
        <v>74</v>
      </c>
      <c r="AY337" s="157" t="s">
        <v>210</v>
      </c>
    </row>
    <row r="338" spans="2:51" s="15" customFormat="1" ht="11.25">
      <c r="B338" s="170"/>
      <c r="D338" s="150" t="s">
        <v>221</v>
      </c>
      <c r="E338" s="171" t="s">
        <v>19</v>
      </c>
      <c r="F338" s="172" t="s">
        <v>236</v>
      </c>
      <c r="H338" s="173">
        <v>24</v>
      </c>
      <c r="I338" s="174"/>
      <c r="L338" s="170"/>
      <c r="M338" s="175"/>
      <c r="T338" s="176"/>
      <c r="AT338" s="171" t="s">
        <v>221</v>
      </c>
      <c r="AU338" s="171" t="s">
        <v>81</v>
      </c>
      <c r="AV338" s="15" t="s">
        <v>217</v>
      </c>
      <c r="AW338" s="15" t="s">
        <v>34</v>
      </c>
      <c r="AX338" s="15" t="s">
        <v>81</v>
      </c>
      <c r="AY338" s="171" t="s">
        <v>210</v>
      </c>
    </row>
    <row r="339" spans="2:65" s="1" customFormat="1" ht="16.5" customHeight="1">
      <c r="B339" s="33"/>
      <c r="C339" s="132" t="s">
        <v>820</v>
      </c>
      <c r="D339" s="132" t="s">
        <v>212</v>
      </c>
      <c r="E339" s="133" t="s">
        <v>3338</v>
      </c>
      <c r="F339" s="134" t="s">
        <v>3339</v>
      </c>
      <c r="G339" s="135" t="s">
        <v>409</v>
      </c>
      <c r="H339" s="136">
        <v>17</v>
      </c>
      <c r="I339" s="137"/>
      <c r="J339" s="138">
        <f>ROUND(I339*H339,2)</f>
        <v>0</v>
      </c>
      <c r="K339" s="134" t="s">
        <v>216</v>
      </c>
      <c r="L339" s="33"/>
      <c r="M339" s="139" t="s">
        <v>19</v>
      </c>
      <c r="N339" s="140" t="s">
        <v>45</v>
      </c>
      <c r="P339" s="141">
        <f>O339*H339</f>
        <v>0</v>
      </c>
      <c r="Q339" s="141">
        <v>0</v>
      </c>
      <c r="R339" s="141">
        <f>Q339*H339</f>
        <v>0</v>
      </c>
      <c r="S339" s="141">
        <v>0</v>
      </c>
      <c r="T339" s="142">
        <f>S339*H339</f>
        <v>0</v>
      </c>
      <c r="AR339" s="143" t="s">
        <v>368</v>
      </c>
      <c r="AT339" s="143" t="s">
        <v>212</v>
      </c>
      <c r="AU339" s="143" t="s">
        <v>81</v>
      </c>
      <c r="AY339" s="18" t="s">
        <v>210</v>
      </c>
      <c r="BE339" s="144">
        <f>IF(N339="základní",J339,0)</f>
        <v>0</v>
      </c>
      <c r="BF339" s="144">
        <f>IF(N339="snížená",J339,0)</f>
        <v>0</v>
      </c>
      <c r="BG339" s="144">
        <f>IF(N339="zákl. přenesená",J339,0)</f>
        <v>0</v>
      </c>
      <c r="BH339" s="144">
        <f>IF(N339="sníž. přenesená",J339,0)</f>
        <v>0</v>
      </c>
      <c r="BI339" s="144">
        <f>IF(N339="nulová",J339,0)</f>
        <v>0</v>
      </c>
      <c r="BJ339" s="18" t="s">
        <v>81</v>
      </c>
      <c r="BK339" s="144">
        <f>ROUND(I339*H339,2)</f>
        <v>0</v>
      </c>
      <c r="BL339" s="18" t="s">
        <v>368</v>
      </c>
      <c r="BM339" s="143" t="s">
        <v>964</v>
      </c>
    </row>
    <row r="340" spans="2:47" s="1" customFormat="1" ht="11.25">
      <c r="B340" s="33"/>
      <c r="D340" s="145" t="s">
        <v>219</v>
      </c>
      <c r="F340" s="146" t="s">
        <v>3340</v>
      </c>
      <c r="I340" s="147"/>
      <c r="L340" s="33"/>
      <c r="M340" s="148"/>
      <c r="T340" s="54"/>
      <c r="AT340" s="18" t="s">
        <v>219</v>
      </c>
      <c r="AU340" s="18" t="s">
        <v>81</v>
      </c>
    </row>
    <row r="341" spans="2:51" s="13" customFormat="1" ht="11.25">
      <c r="B341" s="156"/>
      <c r="D341" s="150" t="s">
        <v>221</v>
      </c>
      <c r="E341" s="157" t="s">
        <v>19</v>
      </c>
      <c r="F341" s="158" t="s">
        <v>3341</v>
      </c>
      <c r="H341" s="159">
        <v>17</v>
      </c>
      <c r="I341" s="160"/>
      <c r="L341" s="156"/>
      <c r="M341" s="161"/>
      <c r="T341" s="162"/>
      <c r="AT341" s="157" t="s">
        <v>221</v>
      </c>
      <c r="AU341" s="157" t="s">
        <v>81</v>
      </c>
      <c r="AV341" s="13" t="s">
        <v>83</v>
      </c>
      <c r="AW341" s="13" t="s">
        <v>34</v>
      </c>
      <c r="AX341" s="13" t="s">
        <v>74</v>
      </c>
      <c r="AY341" s="157" t="s">
        <v>210</v>
      </c>
    </row>
    <row r="342" spans="2:51" s="15" customFormat="1" ht="11.25">
      <c r="B342" s="170"/>
      <c r="D342" s="150" t="s">
        <v>221</v>
      </c>
      <c r="E342" s="171" t="s">
        <v>19</v>
      </c>
      <c r="F342" s="172" t="s">
        <v>236</v>
      </c>
      <c r="H342" s="173">
        <v>17</v>
      </c>
      <c r="I342" s="174"/>
      <c r="L342" s="170"/>
      <c r="M342" s="175"/>
      <c r="T342" s="176"/>
      <c r="AT342" s="171" t="s">
        <v>221</v>
      </c>
      <c r="AU342" s="171" t="s">
        <v>81</v>
      </c>
      <c r="AV342" s="15" t="s">
        <v>217</v>
      </c>
      <c r="AW342" s="15" t="s">
        <v>34</v>
      </c>
      <c r="AX342" s="15" t="s">
        <v>81</v>
      </c>
      <c r="AY342" s="171" t="s">
        <v>210</v>
      </c>
    </row>
    <row r="343" spans="2:65" s="1" customFormat="1" ht="16.5" customHeight="1">
      <c r="B343" s="33"/>
      <c r="C343" s="132" t="s">
        <v>847</v>
      </c>
      <c r="D343" s="132" t="s">
        <v>212</v>
      </c>
      <c r="E343" s="133" t="s">
        <v>3342</v>
      </c>
      <c r="F343" s="134" t="s">
        <v>3343</v>
      </c>
      <c r="G343" s="135" t="s">
        <v>409</v>
      </c>
      <c r="H343" s="136">
        <v>2</v>
      </c>
      <c r="I343" s="137"/>
      <c r="J343" s="138">
        <f>ROUND(I343*H343,2)</f>
        <v>0</v>
      </c>
      <c r="K343" s="134" t="s">
        <v>216</v>
      </c>
      <c r="L343" s="33"/>
      <c r="M343" s="139" t="s">
        <v>19</v>
      </c>
      <c r="N343" s="140" t="s">
        <v>45</v>
      </c>
      <c r="P343" s="141">
        <f>O343*H343</f>
        <v>0</v>
      </c>
      <c r="Q343" s="141">
        <v>0.00024</v>
      </c>
      <c r="R343" s="141">
        <f>Q343*H343</f>
        <v>0.00048</v>
      </c>
      <c r="S343" s="141">
        <v>0</v>
      </c>
      <c r="T343" s="142">
        <f>S343*H343</f>
        <v>0</v>
      </c>
      <c r="AR343" s="143" t="s">
        <v>368</v>
      </c>
      <c r="AT343" s="143" t="s">
        <v>212</v>
      </c>
      <c r="AU343" s="143" t="s">
        <v>81</v>
      </c>
      <c r="AY343" s="18" t="s">
        <v>210</v>
      </c>
      <c r="BE343" s="144">
        <f>IF(N343="základní",J343,0)</f>
        <v>0</v>
      </c>
      <c r="BF343" s="144">
        <f>IF(N343="snížená",J343,0)</f>
        <v>0</v>
      </c>
      <c r="BG343" s="144">
        <f>IF(N343="zákl. přenesená",J343,0)</f>
        <v>0</v>
      </c>
      <c r="BH343" s="144">
        <f>IF(N343="sníž. přenesená",J343,0)</f>
        <v>0</v>
      </c>
      <c r="BI343" s="144">
        <f>IF(N343="nulová",J343,0)</f>
        <v>0</v>
      </c>
      <c r="BJ343" s="18" t="s">
        <v>81</v>
      </c>
      <c r="BK343" s="144">
        <f>ROUND(I343*H343,2)</f>
        <v>0</v>
      </c>
      <c r="BL343" s="18" t="s">
        <v>368</v>
      </c>
      <c r="BM343" s="143" t="s">
        <v>973</v>
      </c>
    </row>
    <row r="344" spans="2:47" s="1" customFormat="1" ht="11.25">
      <c r="B344" s="33"/>
      <c r="D344" s="145" t="s">
        <v>219</v>
      </c>
      <c r="F344" s="146" t="s">
        <v>3344</v>
      </c>
      <c r="I344" s="147"/>
      <c r="L344" s="33"/>
      <c r="M344" s="148"/>
      <c r="T344" s="54"/>
      <c r="AT344" s="18" t="s">
        <v>219</v>
      </c>
      <c r="AU344" s="18" t="s">
        <v>81</v>
      </c>
    </row>
    <row r="345" spans="2:51" s="13" customFormat="1" ht="11.25">
      <c r="B345" s="156"/>
      <c r="D345" s="150" t="s">
        <v>221</v>
      </c>
      <c r="E345" s="157" t="s">
        <v>19</v>
      </c>
      <c r="F345" s="158" t="s">
        <v>3257</v>
      </c>
      <c r="H345" s="159">
        <v>2</v>
      </c>
      <c r="I345" s="160"/>
      <c r="L345" s="156"/>
      <c r="M345" s="161"/>
      <c r="T345" s="162"/>
      <c r="AT345" s="157" t="s">
        <v>221</v>
      </c>
      <c r="AU345" s="157" t="s">
        <v>81</v>
      </c>
      <c r="AV345" s="13" t="s">
        <v>83</v>
      </c>
      <c r="AW345" s="13" t="s">
        <v>34</v>
      </c>
      <c r="AX345" s="13" t="s">
        <v>74</v>
      </c>
      <c r="AY345" s="157" t="s">
        <v>210</v>
      </c>
    </row>
    <row r="346" spans="2:51" s="15" customFormat="1" ht="11.25">
      <c r="B346" s="170"/>
      <c r="D346" s="150" t="s">
        <v>221</v>
      </c>
      <c r="E346" s="171" t="s">
        <v>19</v>
      </c>
      <c r="F346" s="172" t="s">
        <v>236</v>
      </c>
      <c r="H346" s="173">
        <v>2</v>
      </c>
      <c r="I346" s="174"/>
      <c r="L346" s="170"/>
      <c r="M346" s="175"/>
      <c r="T346" s="176"/>
      <c r="AT346" s="171" t="s">
        <v>221</v>
      </c>
      <c r="AU346" s="171" t="s">
        <v>81</v>
      </c>
      <c r="AV346" s="15" t="s">
        <v>217</v>
      </c>
      <c r="AW346" s="15" t="s">
        <v>34</v>
      </c>
      <c r="AX346" s="15" t="s">
        <v>81</v>
      </c>
      <c r="AY346" s="171" t="s">
        <v>210</v>
      </c>
    </row>
    <row r="347" spans="2:65" s="1" customFormat="1" ht="21.75" customHeight="1">
      <c r="B347" s="33"/>
      <c r="C347" s="132" t="s">
        <v>855</v>
      </c>
      <c r="D347" s="132" t="s">
        <v>212</v>
      </c>
      <c r="E347" s="133" t="s">
        <v>3345</v>
      </c>
      <c r="F347" s="134" t="s">
        <v>3346</v>
      </c>
      <c r="G347" s="135" t="s">
        <v>409</v>
      </c>
      <c r="H347" s="136">
        <v>13</v>
      </c>
      <c r="I347" s="137"/>
      <c r="J347" s="138">
        <f>ROUND(I347*H347,2)</f>
        <v>0</v>
      </c>
      <c r="K347" s="134" t="s">
        <v>216</v>
      </c>
      <c r="L347" s="33"/>
      <c r="M347" s="139" t="s">
        <v>19</v>
      </c>
      <c r="N347" s="140" t="s">
        <v>45</v>
      </c>
      <c r="P347" s="141">
        <f>O347*H347</f>
        <v>0</v>
      </c>
      <c r="Q347" s="141">
        <v>0.00028</v>
      </c>
      <c r="R347" s="141">
        <f>Q347*H347</f>
        <v>0.0036399999999999996</v>
      </c>
      <c r="S347" s="141">
        <v>0</v>
      </c>
      <c r="T347" s="142">
        <f>S347*H347</f>
        <v>0</v>
      </c>
      <c r="AR347" s="143" t="s">
        <v>368</v>
      </c>
      <c r="AT347" s="143" t="s">
        <v>212</v>
      </c>
      <c r="AU347" s="143" t="s">
        <v>81</v>
      </c>
      <c r="AY347" s="18" t="s">
        <v>210</v>
      </c>
      <c r="BE347" s="144">
        <f>IF(N347="základní",J347,0)</f>
        <v>0</v>
      </c>
      <c r="BF347" s="144">
        <f>IF(N347="snížená",J347,0)</f>
        <v>0</v>
      </c>
      <c r="BG347" s="144">
        <f>IF(N347="zákl. přenesená",J347,0)</f>
        <v>0</v>
      </c>
      <c r="BH347" s="144">
        <f>IF(N347="sníž. přenesená",J347,0)</f>
        <v>0</v>
      </c>
      <c r="BI347" s="144">
        <f>IF(N347="nulová",J347,0)</f>
        <v>0</v>
      </c>
      <c r="BJ347" s="18" t="s">
        <v>81</v>
      </c>
      <c r="BK347" s="144">
        <f>ROUND(I347*H347,2)</f>
        <v>0</v>
      </c>
      <c r="BL347" s="18" t="s">
        <v>368</v>
      </c>
      <c r="BM347" s="143" t="s">
        <v>1012</v>
      </c>
    </row>
    <row r="348" spans="2:47" s="1" customFormat="1" ht="11.25">
      <c r="B348" s="33"/>
      <c r="D348" s="145" t="s">
        <v>219</v>
      </c>
      <c r="F348" s="146" t="s">
        <v>3347</v>
      </c>
      <c r="I348" s="147"/>
      <c r="L348" s="33"/>
      <c r="M348" s="148"/>
      <c r="T348" s="54"/>
      <c r="AT348" s="18" t="s">
        <v>219</v>
      </c>
      <c r="AU348" s="18" t="s">
        <v>81</v>
      </c>
    </row>
    <row r="349" spans="2:51" s="13" customFormat="1" ht="11.25">
      <c r="B349" s="156"/>
      <c r="D349" s="150" t="s">
        <v>221</v>
      </c>
      <c r="E349" s="157" t="s">
        <v>19</v>
      </c>
      <c r="F349" s="158" t="s">
        <v>3319</v>
      </c>
      <c r="H349" s="159">
        <v>13</v>
      </c>
      <c r="I349" s="160"/>
      <c r="L349" s="156"/>
      <c r="M349" s="161"/>
      <c r="T349" s="162"/>
      <c r="AT349" s="157" t="s">
        <v>221</v>
      </c>
      <c r="AU349" s="157" t="s">
        <v>81</v>
      </c>
      <c r="AV349" s="13" t="s">
        <v>83</v>
      </c>
      <c r="AW349" s="13" t="s">
        <v>34</v>
      </c>
      <c r="AX349" s="13" t="s">
        <v>74</v>
      </c>
      <c r="AY349" s="157" t="s">
        <v>210</v>
      </c>
    </row>
    <row r="350" spans="2:51" s="15" customFormat="1" ht="11.25">
      <c r="B350" s="170"/>
      <c r="D350" s="150" t="s">
        <v>221</v>
      </c>
      <c r="E350" s="171" t="s">
        <v>19</v>
      </c>
      <c r="F350" s="172" t="s">
        <v>236</v>
      </c>
      <c r="H350" s="173">
        <v>13</v>
      </c>
      <c r="I350" s="174"/>
      <c r="L350" s="170"/>
      <c r="M350" s="175"/>
      <c r="T350" s="176"/>
      <c r="AT350" s="171" t="s">
        <v>221</v>
      </c>
      <c r="AU350" s="171" t="s">
        <v>81</v>
      </c>
      <c r="AV350" s="15" t="s">
        <v>217</v>
      </c>
      <c r="AW350" s="15" t="s">
        <v>34</v>
      </c>
      <c r="AX350" s="15" t="s">
        <v>81</v>
      </c>
      <c r="AY350" s="171" t="s">
        <v>210</v>
      </c>
    </row>
    <row r="351" spans="2:65" s="1" customFormat="1" ht="21.75" customHeight="1">
      <c r="B351" s="33"/>
      <c r="C351" s="132" t="s">
        <v>860</v>
      </c>
      <c r="D351" s="132" t="s">
        <v>212</v>
      </c>
      <c r="E351" s="133" t="s">
        <v>3348</v>
      </c>
      <c r="F351" s="134" t="s">
        <v>3349</v>
      </c>
      <c r="G351" s="135" t="s">
        <v>409</v>
      </c>
      <c r="H351" s="136">
        <v>1</v>
      </c>
      <c r="I351" s="137"/>
      <c r="J351" s="138">
        <f>ROUND(I351*H351,2)</f>
        <v>0</v>
      </c>
      <c r="K351" s="134" t="s">
        <v>296</v>
      </c>
      <c r="L351" s="33"/>
      <c r="M351" s="139" t="s">
        <v>19</v>
      </c>
      <c r="N351" s="140" t="s">
        <v>45</v>
      </c>
      <c r="P351" s="141">
        <f>O351*H351</f>
        <v>0</v>
      </c>
      <c r="Q351" s="141">
        <v>0</v>
      </c>
      <c r="R351" s="141">
        <f>Q351*H351</f>
        <v>0</v>
      </c>
      <c r="S351" s="141">
        <v>0</v>
      </c>
      <c r="T351" s="142">
        <f>S351*H351</f>
        <v>0</v>
      </c>
      <c r="AR351" s="143" t="s">
        <v>368</v>
      </c>
      <c r="AT351" s="143" t="s">
        <v>212</v>
      </c>
      <c r="AU351" s="143" t="s">
        <v>81</v>
      </c>
      <c r="AY351" s="18" t="s">
        <v>210</v>
      </c>
      <c r="BE351" s="144">
        <f>IF(N351="základní",J351,0)</f>
        <v>0</v>
      </c>
      <c r="BF351" s="144">
        <f>IF(N351="snížená",J351,0)</f>
        <v>0</v>
      </c>
      <c r="BG351" s="144">
        <f>IF(N351="zákl. přenesená",J351,0)</f>
        <v>0</v>
      </c>
      <c r="BH351" s="144">
        <f>IF(N351="sníž. přenesená",J351,0)</f>
        <v>0</v>
      </c>
      <c r="BI351" s="144">
        <f>IF(N351="nulová",J351,0)</f>
        <v>0</v>
      </c>
      <c r="BJ351" s="18" t="s">
        <v>81</v>
      </c>
      <c r="BK351" s="144">
        <f>ROUND(I351*H351,2)</f>
        <v>0</v>
      </c>
      <c r="BL351" s="18" t="s">
        <v>368</v>
      </c>
      <c r="BM351" s="143" t="s">
        <v>1024</v>
      </c>
    </row>
    <row r="352" spans="2:51" s="13" customFormat="1" ht="11.25">
      <c r="B352" s="156"/>
      <c r="D352" s="150" t="s">
        <v>221</v>
      </c>
      <c r="E352" s="157" t="s">
        <v>19</v>
      </c>
      <c r="F352" s="158" t="s">
        <v>3253</v>
      </c>
      <c r="H352" s="159">
        <v>1</v>
      </c>
      <c r="I352" s="160"/>
      <c r="L352" s="156"/>
      <c r="M352" s="161"/>
      <c r="T352" s="162"/>
      <c r="AT352" s="157" t="s">
        <v>221</v>
      </c>
      <c r="AU352" s="157" t="s">
        <v>81</v>
      </c>
      <c r="AV352" s="13" t="s">
        <v>83</v>
      </c>
      <c r="AW352" s="13" t="s">
        <v>34</v>
      </c>
      <c r="AX352" s="13" t="s">
        <v>74</v>
      </c>
      <c r="AY352" s="157" t="s">
        <v>210</v>
      </c>
    </row>
    <row r="353" spans="2:51" s="15" customFormat="1" ht="11.25">
      <c r="B353" s="170"/>
      <c r="D353" s="150" t="s">
        <v>221</v>
      </c>
      <c r="E353" s="171" t="s">
        <v>19</v>
      </c>
      <c r="F353" s="172" t="s">
        <v>236</v>
      </c>
      <c r="H353" s="173">
        <v>1</v>
      </c>
      <c r="I353" s="174"/>
      <c r="L353" s="170"/>
      <c r="M353" s="175"/>
      <c r="T353" s="176"/>
      <c r="AT353" s="171" t="s">
        <v>221</v>
      </c>
      <c r="AU353" s="171" t="s">
        <v>81</v>
      </c>
      <c r="AV353" s="15" t="s">
        <v>217</v>
      </c>
      <c r="AW353" s="15" t="s">
        <v>34</v>
      </c>
      <c r="AX353" s="15" t="s">
        <v>81</v>
      </c>
      <c r="AY353" s="171" t="s">
        <v>210</v>
      </c>
    </row>
    <row r="354" spans="2:65" s="1" customFormat="1" ht="16.5" customHeight="1">
      <c r="B354" s="33"/>
      <c r="C354" s="132" t="s">
        <v>865</v>
      </c>
      <c r="D354" s="132" t="s">
        <v>212</v>
      </c>
      <c r="E354" s="133" t="s">
        <v>3350</v>
      </c>
      <c r="F354" s="134" t="s">
        <v>3351</v>
      </c>
      <c r="G354" s="135" t="s">
        <v>409</v>
      </c>
      <c r="H354" s="136">
        <v>1</v>
      </c>
      <c r="I354" s="137"/>
      <c r="J354" s="138">
        <f>ROUND(I354*H354,2)</f>
        <v>0</v>
      </c>
      <c r="K354" s="134" t="s">
        <v>296</v>
      </c>
      <c r="L354" s="33"/>
      <c r="M354" s="139" t="s">
        <v>19</v>
      </c>
      <c r="N354" s="140" t="s">
        <v>45</v>
      </c>
      <c r="P354" s="141">
        <f>O354*H354</f>
        <v>0</v>
      </c>
      <c r="Q354" s="141">
        <v>0</v>
      </c>
      <c r="R354" s="141">
        <f>Q354*H354</f>
        <v>0</v>
      </c>
      <c r="S354" s="141">
        <v>0</v>
      </c>
      <c r="T354" s="142">
        <f>S354*H354</f>
        <v>0</v>
      </c>
      <c r="AR354" s="143" t="s">
        <v>368</v>
      </c>
      <c r="AT354" s="143" t="s">
        <v>212</v>
      </c>
      <c r="AU354" s="143" t="s">
        <v>81</v>
      </c>
      <c r="AY354" s="18" t="s">
        <v>210</v>
      </c>
      <c r="BE354" s="144">
        <f>IF(N354="základní",J354,0)</f>
        <v>0</v>
      </c>
      <c r="BF354" s="144">
        <f>IF(N354="snížená",J354,0)</f>
        <v>0</v>
      </c>
      <c r="BG354" s="144">
        <f>IF(N354="zákl. přenesená",J354,0)</f>
        <v>0</v>
      </c>
      <c r="BH354" s="144">
        <f>IF(N354="sníž. přenesená",J354,0)</f>
        <v>0</v>
      </c>
      <c r="BI354" s="144">
        <f>IF(N354="nulová",J354,0)</f>
        <v>0</v>
      </c>
      <c r="BJ354" s="18" t="s">
        <v>81</v>
      </c>
      <c r="BK354" s="144">
        <f>ROUND(I354*H354,2)</f>
        <v>0</v>
      </c>
      <c r="BL354" s="18" t="s">
        <v>368</v>
      </c>
      <c r="BM354" s="143" t="s">
        <v>1038</v>
      </c>
    </row>
    <row r="355" spans="2:51" s="13" customFormat="1" ht="11.25">
      <c r="B355" s="156"/>
      <c r="D355" s="150" t="s">
        <v>221</v>
      </c>
      <c r="E355" s="157" t="s">
        <v>19</v>
      </c>
      <c r="F355" s="158" t="s">
        <v>3253</v>
      </c>
      <c r="H355" s="159">
        <v>1</v>
      </c>
      <c r="I355" s="160"/>
      <c r="L355" s="156"/>
      <c r="M355" s="161"/>
      <c r="T355" s="162"/>
      <c r="AT355" s="157" t="s">
        <v>221</v>
      </c>
      <c r="AU355" s="157" t="s">
        <v>81</v>
      </c>
      <c r="AV355" s="13" t="s">
        <v>83</v>
      </c>
      <c r="AW355" s="13" t="s">
        <v>34</v>
      </c>
      <c r="AX355" s="13" t="s">
        <v>74</v>
      </c>
      <c r="AY355" s="157" t="s">
        <v>210</v>
      </c>
    </row>
    <row r="356" spans="2:51" s="15" customFormat="1" ht="11.25">
      <c r="B356" s="170"/>
      <c r="D356" s="150" t="s">
        <v>221</v>
      </c>
      <c r="E356" s="171" t="s">
        <v>19</v>
      </c>
      <c r="F356" s="172" t="s">
        <v>236</v>
      </c>
      <c r="H356" s="173">
        <v>1</v>
      </c>
      <c r="I356" s="174"/>
      <c r="L356" s="170"/>
      <c r="M356" s="175"/>
      <c r="T356" s="176"/>
      <c r="AT356" s="171" t="s">
        <v>221</v>
      </c>
      <c r="AU356" s="171" t="s">
        <v>81</v>
      </c>
      <c r="AV356" s="15" t="s">
        <v>217</v>
      </c>
      <c r="AW356" s="15" t="s">
        <v>34</v>
      </c>
      <c r="AX356" s="15" t="s">
        <v>81</v>
      </c>
      <c r="AY356" s="171" t="s">
        <v>210</v>
      </c>
    </row>
    <row r="357" spans="2:65" s="1" customFormat="1" ht="16.5" customHeight="1">
      <c r="B357" s="33"/>
      <c r="C357" s="132" t="s">
        <v>872</v>
      </c>
      <c r="D357" s="132" t="s">
        <v>212</v>
      </c>
      <c r="E357" s="133" t="s">
        <v>3352</v>
      </c>
      <c r="F357" s="134" t="s">
        <v>3353</v>
      </c>
      <c r="G357" s="135" t="s">
        <v>409</v>
      </c>
      <c r="H357" s="136">
        <v>1</v>
      </c>
      <c r="I357" s="137"/>
      <c r="J357" s="138">
        <f>ROUND(I357*H357,2)</f>
        <v>0</v>
      </c>
      <c r="K357" s="134" t="s">
        <v>296</v>
      </c>
      <c r="L357" s="33"/>
      <c r="M357" s="139" t="s">
        <v>19</v>
      </c>
      <c r="N357" s="140" t="s">
        <v>45</v>
      </c>
      <c r="P357" s="141">
        <f>O357*H357</f>
        <v>0</v>
      </c>
      <c r="Q357" s="141">
        <v>0</v>
      </c>
      <c r="R357" s="141">
        <f>Q357*H357</f>
        <v>0</v>
      </c>
      <c r="S357" s="141">
        <v>0</v>
      </c>
      <c r="T357" s="142">
        <f>S357*H357</f>
        <v>0</v>
      </c>
      <c r="AR357" s="143" t="s">
        <v>368</v>
      </c>
      <c r="AT357" s="143" t="s">
        <v>212</v>
      </c>
      <c r="AU357" s="143" t="s">
        <v>81</v>
      </c>
      <c r="AY357" s="18" t="s">
        <v>210</v>
      </c>
      <c r="BE357" s="144">
        <f>IF(N357="základní",J357,0)</f>
        <v>0</v>
      </c>
      <c r="BF357" s="144">
        <f>IF(N357="snížená",J357,0)</f>
        <v>0</v>
      </c>
      <c r="BG357" s="144">
        <f>IF(N357="zákl. přenesená",J357,0)</f>
        <v>0</v>
      </c>
      <c r="BH357" s="144">
        <f>IF(N357="sníž. přenesená",J357,0)</f>
        <v>0</v>
      </c>
      <c r="BI357" s="144">
        <f>IF(N357="nulová",J357,0)</f>
        <v>0</v>
      </c>
      <c r="BJ357" s="18" t="s">
        <v>81</v>
      </c>
      <c r="BK357" s="144">
        <f>ROUND(I357*H357,2)</f>
        <v>0</v>
      </c>
      <c r="BL357" s="18" t="s">
        <v>368</v>
      </c>
      <c r="BM357" s="143" t="s">
        <v>1049</v>
      </c>
    </row>
    <row r="358" spans="2:51" s="13" customFormat="1" ht="11.25">
      <c r="B358" s="156"/>
      <c r="D358" s="150" t="s">
        <v>221</v>
      </c>
      <c r="E358" s="157" t="s">
        <v>19</v>
      </c>
      <c r="F358" s="158" t="s">
        <v>3253</v>
      </c>
      <c r="H358" s="159">
        <v>1</v>
      </c>
      <c r="I358" s="160"/>
      <c r="L358" s="156"/>
      <c r="M358" s="161"/>
      <c r="T358" s="162"/>
      <c r="AT358" s="157" t="s">
        <v>221</v>
      </c>
      <c r="AU358" s="157" t="s">
        <v>81</v>
      </c>
      <c r="AV358" s="13" t="s">
        <v>83</v>
      </c>
      <c r="AW358" s="13" t="s">
        <v>34</v>
      </c>
      <c r="AX358" s="13" t="s">
        <v>74</v>
      </c>
      <c r="AY358" s="157" t="s">
        <v>210</v>
      </c>
    </row>
    <row r="359" spans="2:51" s="15" customFormat="1" ht="11.25">
      <c r="B359" s="170"/>
      <c r="D359" s="150" t="s">
        <v>221</v>
      </c>
      <c r="E359" s="171" t="s">
        <v>19</v>
      </c>
      <c r="F359" s="172" t="s">
        <v>236</v>
      </c>
      <c r="H359" s="173">
        <v>1</v>
      </c>
      <c r="I359" s="174"/>
      <c r="L359" s="170"/>
      <c r="M359" s="175"/>
      <c r="T359" s="176"/>
      <c r="AT359" s="171" t="s">
        <v>221</v>
      </c>
      <c r="AU359" s="171" t="s">
        <v>81</v>
      </c>
      <c r="AV359" s="15" t="s">
        <v>217</v>
      </c>
      <c r="AW359" s="15" t="s">
        <v>34</v>
      </c>
      <c r="AX359" s="15" t="s">
        <v>81</v>
      </c>
      <c r="AY359" s="171" t="s">
        <v>210</v>
      </c>
    </row>
    <row r="360" spans="2:65" s="1" customFormat="1" ht="16.5" customHeight="1">
      <c r="B360" s="33"/>
      <c r="C360" s="132" t="s">
        <v>879</v>
      </c>
      <c r="D360" s="132" t="s">
        <v>212</v>
      </c>
      <c r="E360" s="133" t="s">
        <v>3354</v>
      </c>
      <c r="F360" s="134" t="s">
        <v>3355</v>
      </c>
      <c r="G360" s="135" t="s">
        <v>409</v>
      </c>
      <c r="H360" s="136">
        <v>1</v>
      </c>
      <c r="I360" s="137"/>
      <c r="J360" s="138">
        <f>ROUND(I360*H360,2)</f>
        <v>0</v>
      </c>
      <c r="K360" s="134" t="s">
        <v>296</v>
      </c>
      <c r="L360" s="33"/>
      <c r="M360" s="139" t="s">
        <v>19</v>
      </c>
      <c r="N360" s="140" t="s">
        <v>45</v>
      </c>
      <c r="P360" s="141">
        <f>O360*H360</f>
        <v>0</v>
      </c>
      <c r="Q360" s="141">
        <v>0</v>
      </c>
      <c r="R360" s="141">
        <f>Q360*H360</f>
        <v>0</v>
      </c>
      <c r="S360" s="141">
        <v>0</v>
      </c>
      <c r="T360" s="142">
        <f>S360*H360</f>
        <v>0</v>
      </c>
      <c r="AR360" s="143" t="s">
        <v>368</v>
      </c>
      <c r="AT360" s="143" t="s">
        <v>212</v>
      </c>
      <c r="AU360" s="143" t="s">
        <v>81</v>
      </c>
      <c r="AY360" s="18" t="s">
        <v>210</v>
      </c>
      <c r="BE360" s="144">
        <f>IF(N360="základní",J360,0)</f>
        <v>0</v>
      </c>
      <c r="BF360" s="144">
        <f>IF(N360="snížená",J360,0)</f>
        <v>0</v>
      </c>
      <c r="BG360" s="144">
        <f>IF(N360="zákl. přenesená",J360,0)</f>
        <v>0</v>
      </c>
      <c r="BH360" s="144">
        <f>IF(N360="sníž. přenesená",J360,0)</f>
        <v>0</v>
      </c>
      <c r="BI360" s="144">
        <f>IF(N360="nulová",J360,0)</f>
        <v>0</v>
      </c>
      <c r="BJ360" s="18" t="s">
        <v>81</v>
      </c>
      <c r="BK360" s="144">
        <f>ROUND(I360*H360,2)</f>
        <v>0</v>
      </c>
      <c r="BL360" s="18" t="s">
        <v>368</v>
      </c>
      <c r="BM360" s="143" t="s">
        <v>1060</v>
      </c>
    </row>
    <row r="361" spans="2:51" s="13" customFormat="1" ht="11.25">
      <c r="B361" s="156"/>
      <c r="D361" s="150" t="s">
        <v>221</v>
      </c>
      <c r="E361" s="157" t="s">
        <v>19</v>
      </c>
      <c r="F361" s="158" t="s">
        <v>3253</v>
      </c>
      <c r="H361" s="159">
        <v>1</v>
      </c>
      <c r="I361" s="160"/>
      <c r="L361" s="156"/>
      <c r="M361" s="161"/>
      <c r="T361" s="162"/>
      <c r="AT361" s="157" t="s">
        <v>221</v>
      </c>
      <c r="AU361" s="157" t="s">
        <v>81</v>
      </c>
      <c r="AV361" s="13" t="s">
        <v>83</v>
      </c>
      <c r="AW361" s="13" t="s">
        <v>34</v>
      </c>
      <c r="AX361" s="13" t="s">
        <v>74</v>
      </c>
      <c r="AY361" s="157" t="s">
        <v>210</v>
      </c>
    </row>
    <row r="362" spans="2:51" s="15" customFormat="1" ht="11.25">
      <c r="B362" s="170"/>
      <c r="D362" s="150" t="s">
        <v>221</v>
      </c>
      <c r="E362" s="171" t="s">
        <v>19</v>
      </c>
      <c r="F362" s="172" t="s">
        <v>236</v>
      </c>
      <c r="H362" s="173">
        <v>1</v>
      </c>
      <c r="I362" s="174"/>
      <c r="L362" s="170"/>
      <c r="M362" s="175"/>
      <c r="T362" s="176"/>
      <c r="AT362" s="171" t="s">
        <v>221</v>
      </c>
      <c r="AU362" s="171" t="s">
        <v>81</v>
      </c>
      <c r="AV362" s="15" t="s">
        <v>217</v>
      </c>
      <c r="AW362" s="15" t="s">
        <v>34</v>
      </c>
      <c r="AX362" s="15" t="s">
        <v>81</v>
      </c>
      <c r="AY362" s="171" t="s">
        <v>210</v>
      </c>
    </row>
    <row r="363" spans="2:65" s="1" customFormat="1" ht="16.5" customHeight="1">
      <c r="B363" s="33"/>
      <c r="C363" s="132" t="s">
        <v>884</v>
      </c>
      <c r="D363" s="132" t="s">
        <v>212</v>
      </c>
      <c r="E363" s="133" t="s">
        <v>3356</v>
      </c>
      <c r="F363" s="134" t="s">
        <v>3357</v>
      </c>
      <c r="G363" s="135" t="s">
        <v>3358</v>
      </c>
      <c r="H363" s="136">
        <v>3</v>
      </c>
      <c r="I363" s="137"/>
      <c r="J363" s="138">
        <f>ROUND(I363*H363,2)</f>
        <v>0</v>
      </c>
      <c r="K363" s="134" t="s">
        <v>296</v>
      </c>
      <c r="L363" s="33"/>
      <c r="M363" s="139" t="s">
        <v>19</v>
      </c>
      <c r="N363" s="140" t="s">
        <v>45</v>
      </c>
      <c r="P363" s="141">
        <f>O363*H363</f>
        <v>0</v>
      </c>
      <c r="Q363" s="141">
        <v>0</v>
      </c>
      <c r="R363" s="141">
        <f>Q363*H363</f>
        <v>0</v>
      </c>
      <c r="S363" s="141">
        <v>0</v>
      </c>
      <c r="T363" s="142">
        <f>S363*H363</f>
        <v>0</v>
      </c>
      <c r="AR363" s="143" t="s">
        <v>368</v>
      </c>
      <c r="AT363" s="143" t="s">
        <v>212</v>
      </c>
      <c r="AU363" s="143" t="s">
        <v>81</v>
      </c>
      <c r="AY363" s="18" t="s">
        <v>210</v>
      </c>
      <c r="BE363" s="144">
        <f>IF(N363="základní",J363,0)</f>
        <v>0</v>
      </c>
      <c r="BF363" s="144">
        <f>IF(N363="snížená",J363,0)</f>
        <v>0</v>
      </c>
      <c r="BG363" s="144">
        <f>IF(N363="zákl. přenesená",J363,0)</f>
        <v>0</v>
      </c>
      <c r="BH363" s="144">
        <f>IF(N363="sníž. přenesená",J363,0)</f>
        <v>0</v>
      </c>
      <c r="BI363" s="144">
        <f>IF(N363="nulová",J363,0)</f>
        <v>0</v>
      </c>
      <c r="BJ363" s="18" t="s">
        <v>81</v>
      </c>
      <c r="BK363" s="144">
        <f>ROUND(I363*H363,2)</f>
        <v>0</v>
      </c>
      <c r="BL363" s="18" t="s">
        <v>368</v>
      </c>
      <c r="BM363" s="143" t="s">
        <v>1095</v>
      </c>
    </row>
    <row r="364" spans="2:51" s="13" customFormat="1" ht="11.25">
      <c r="B364" s="156"/>
      <c r="D364" s="150" t="s">
        <v>221</v>
      </c>
      <c r="E364" s="157" t="s">
        <v>19</v>
      </c>
      <c r="F364" s="158" t="s">
        <v>2316</v>
      </c>
      <c r="H364" s="159">
        <v>3</v>
      </c>
      <c r="I364" s="160"/>
      <c r="L364" s="156"/>
      <c r="M364" s="161"/>
      <c r="T364" s="162"/>
      <c r="AT364" s="157" t="s">
        <v>221</v>
      </c>
      <c r="AU364" s="157" t="s">
        <v>81</v>
      </c>
      <c r="AV364" s="13" t="s">
        <v>83</v>
      </c>
      <c r="AW364" s="13" t="s">
        <v>34</v>
      </c>
      <c r="AX364" s="13" t="s">
        <v>74</v>
      </c>
      <c r="AY364" s="157" t="s">
        <v>210</v>
      </c>
    </row>
    <row r="365" spans="2:51" s="15" customFormat="1" ht="11.25">
      <c r="B365" s="170"/>
      <c r="D365" s="150" t="s">
        <v>221</v>
      </c>
      <c r="E365" s="171" t="s">
        <v>19</v>
      </c>
      <c r="F365" s="172" t="s">
        <v>236</v>
      </c>
      <c r="H365" s="173">
        <v>3</v>
      </c>
      <c r="I365" s="174"/>
      <c r="L365" s="170"/>
      <c r="M365" s="175"/>
      <c r="T365" s="176"/>
      <c r="AT365" s="171" t="s">
        <v>221</v>
      </c>
      <c r="AU365" s="171" t="s">
        <v>81</v>
      </c>
      <c r="AV365" s="15" t="s">
        <v>217</v>
      </c>
      <c r="AW365" s="15" t="s">
        <v>34</v>
      </c>
      <c r="AX365" s="15" t="s">
        <v>81</v>
      </c>
      <c r="AY365" s="171" t="s">
        <v>210</v>
      </c>
    </row>
    <row r="366" spans="2:65" s="1" customFormat="1" ht="21.75" customHeight="1">
      <c r="B366" s="33"/>
      <c r="C366" s="132" t="s">
        <v>891</v>
      </c>
      <c r="D366" s="132" t="s">
        <v>212</v>
      </c>
      <c r="E366" s="133" t="s">
        <v>3359</v>
      </c>
      <c r="F366" s="134" t="s">
        <v>3360</v>
      </c>
      <c r="G366" s="135" t="s">
        <v>459</v>
      </c>
      <c r="H366" s="136">
        <v>1</v>
      </c>
      <c r="I366" s="137"/>
      <c r="J366" s="138">
        <f>ROUND(I366*H366,2)</f>
        <v>0</v>
      </c>
      <c r="K366" s="134" t="s">
        <v>216</v>
      </c>
      <c r="L366" s="33"/>
      <c r="M366" s="139" t="s">
        <v>19</v>
      </c>
      <c r="N366" s="140" t="s">
        <v>45</v>
      </c>
      <c r="P366" s="141">
        <f>O366*H366</f>
        <v>0</v>
      </c>
      <c r="Q366" s="141">
        <v>0.0302</v>
      </c>
      <c r="R366" s="141">
        <f>Q366*H366</f>
        <v>0.0302</v>
      </c>
      <c r="S366" s="141">
        <v>0</v>
      </c>
      <c r="T366" s="142">
        <f>S366*H366</f>
        <v>0</v>
      </c>
      <c r="AR366" s="143" t="s">
        <v>368</v>
      </c>
      <c r="AT366" s="143" t="s">
        <v>212</v>
      </c>
      <c r="AU366" s="143" t="s">
        <v>81</v>
      </c>
      <c r="AY366" s="18" t="s">
        <v>210</v>
      </c>
      <c r="BE366" s="144">
        <f>IF(N366="základní",J366,0)</f>
        <v>0</v>
      </c>
      <c r="BF366" s="144">
        <f>IF(N366="snížená",J366,0)</f>
        <v>0</v>
      </c>
      <c r="BG366" s="144">
        <f>IF(N366="zákl. přenesená",J366,0)</f>
        <v>0</v>
      </c>
      <c r="BH366" s="144">
        <f>IF(N366="sníž. přenesená",J366,0)</f>
        <v>0</v>
      </c>
      <c r="BI366" s="144">
        <f>IF(N366="nulová",J366,0)</f>
        <v>0</v>
      </c>
      <c r="BJ366" s="18" t="s">
        <v>81</v>
      </c>
      <c r="BK366" s="144">
        <f>ROUND(I366*H366,2)</f>
        <v>0</v>
      </c>
      <c r="BL366" s="18" t="s">
        <v>368</v>
      </c>
      <c r="BM366" s="143" t="s">
        <v>1109</v>
      </c>
    </row>
    <row r="367" spans="2:47" s="1" customFormat="1" ht="11.25">
      <c r="B367" s="33"/>
      <c r="D367" s="145" t="s">
        <v>219</v>
      </c>
      <c r="F367" s="146" t="s">
        <v>3361</v>
      </c>
      <c r="I367" s="147"/>
      <c r="L367" s="33"/>
      <c r="M367" s="148"/>
      <c r="T367" s="54"/>
      <c r="AT367" s="18" t="s">
        <v>219</v>
      </c>
      <c r="AU367" s="18" t="s">
        <v>81</v>
      </c>
    </row>
    <row r="368" spans="2:51" s="13" customFormat="1" ht="11.25">
      <c r="B368" s="156"/>
      <c r="D368" s="150" t="s">
        <v>221</v>
      </c>
      <c r="E368" s="157" t="s">
        <v>19</v>
      </c>
      <c r="F368" s="158" t="s">
        <v>3253</v>
      </c>
      <c r="H368" s="159">
        <v>1</v>
      </c>
      <c r="I368" s="160"/>
      <c r="L368" s="156"/>
      <c r="M368" s="161"/>
      <c r="T368" s="162"/>
      <c r="AT368" s="157" t="s">
        <v>221</v>
      </c>
      <c r="AU368" s="157" t="s">
        <v>81</v>
      </c>
      <c r="AV368" s="13" t="s">
        <v>83</v>
      </c>
      <c r="AW368" s="13" t="s">
        <v>34</v>
      </c>
      <c r="AX368" s="13" t="s">
        <v>74</v>
      </c>
      <c r="AY368" s="157" t="s">
        <v>210</v>
      </c>
    </row>
    <row r="369" spans="2:51" s="15" customFormat="1" ht="11.25">
      <c r="B369" s="170"/>
      <c r="D369" s="150" t="s">
        <v>221</v>
      </c>
      <c r="E369" s="171" t="s">
        <v>19</v>
      </c>
      <c r="F369" s="172" t="s">
        <v>236</v>
      </c>
      <c r="H369" s="173">
        <v>1</v>
      </c>
      <c r="I369" s="174"/>
      <c r="L369" s="170"/>
      <c r="M369" s="175"/>
      <c r="T369" s="176"/>
      <c r="AT369" s="171" t="s">
        <v>221</v>
      </c>
      <c r="AU369" s="171" t="s">
        <v>81</v>
      </c>
      <c r="AV369" s="15" t="s">
        <v>217</v>
      </c>
      <c r="AW369" s="15" t="s">
        <v>34</v>
      </c>
      <c r="AX369" s="15" t="s">
        <v>81</v>
      </c>
      <c r="AY369" s="171" t="s">
        <v>210</v>
      </c>
    </row>
    <row r="370" spans="2:65" s="1" customFormat="1" ht="24.2" customHeight="1">
      <c r="B370" s="33"/>
      <c r="C370" s="132" t="s">
        <v>898</v>
      </c>
      <c r="D370" s="132" t="s">
        <v>212</v>
      </c>
      <c r="E370" s="133" t="s">
        <v>3362</v>
      </c>
      <c r="F370" s="134" t="s">
        <v>3363</v>
      </c>
      <c r="G370" s="135" t="s">
        <v>417</v>
      </c>
      <c r="H370" s="136">
        <v>114.5</v>
      </c>
      <c r="I370" s="137"/>
      <c r="J370" s="138">
        <f>ROUND(I370*H370,2)</f>
        <v>0</v>
      </c>
      <c r="K370" s="134" t="s">
        <v>216</v>
      </c>
      <c r="L370" s="33"/>
      <c r="M370" s="139" t="s">
        <v>19</v>
      </c>
      <c r="N370" s="140" t="s">
        <v>45</v>
      </c>
      <c r="P370" s="141">
        <f>O370*H370</f>
        <v>0</v>
      </c>
      <c r="Q370" s="141">
        <v>0.00019</v>
      </c>
      <c r="R370" s="141">
        <f>Q370*H370</f>
        <v>0.021755</v>
      </c>
      <c r="S370" s="141">
        <v>0</v>
      </c>
      <c r="T370" s="142">
        <f>S370*H370</f>
        <v>0</v>
      </c>
      <c r="AR370" s="143" t="s">
        <v>368</v>
      </c>
      <c r="AT370" s="143" t="s">
        <v>212</v>
      </c>
      <c r="AU370" s="143" t="s">
        <v>81</v>
      </c>
      <c r="AY370" s="18" t="s">
        <v>210</v>
      </c>
      <c r="BE370" s="144">
        <f>IF(N370="základní",J370,0)</f>
        <v>0</v>
      </c>
      <c r="BF370" s="144">
        <f>IF(N370="snížená",J370,0)</f>
        <v>0</v>
      </c>
      <c r="BG370" s="144">
        <f>IF(N370="zákl. přenesená",J370,0)</f>
        <v>0</v>
      </c>
      <c r="BH370" s="144">
        <f>IF(N370="sníž. přenesená",J370,0)</f>
        <v>0</v>
      </c>
      <c r="BI370" s="144">
        <f>IF(N370="nulová",J370,0)</f>
        <v>0</v>
      </c>
      <c r="BJ370" s="18" t="s">
        <v>81</v>
      </c>
      <c r="BK370" s="144">
        <f>ROUND(I370*H370,2)</f>
        <v>0</v>
      </c>
      <c r="BL370" s="18" t="s">
        <v>368</v>
      </c>
      <c r="BM370" s="143" t="s">
        <v>1120</v>
      </c>
    </row>
    <row r="371" spans="2:47" s="1" customFormat="1" ht="11.25">
      <c r="B371" s="33"/>
      <c r="D371" s="145" t="s">
        <v>219</v>
      </c>
      <c r="F371" s="146" t="s">
        <v>3364</v>
      </c>
      <c r="I371" s="147"/>
      <c r="L371" s="33"/>
      <c r="M371" s="148"/>
      <c r="T371" s="54"/>
      <c r="AT371" s="18" t="s">
        <v>219</v>
      </c>
      <c r="AU371" s="18" t="s">
        <v>81</v>
      </c>
    </row>
    <row r="372" spans="2:51" s="13" customFormat="1" ht="11.25">
      <c r="B372" s="156"/>
      <c r="D372" s="150" t="s">
        <v>221</v>
      </c>
      <c r="E372" s="157" t="s">
        <v>19</v>
      </c>
      <c r="F372" s="158" t="s">
        <v>3365</v>
      </c>
      <c r="H372" s="159">
        <v>114.5</v>
      </c>
      <c r="I372" s="160"/>
      <c r="L372" s="156"/>
      <c r="M372" s="161"/>
      <c r="T372" s="162"/>
      <c r="AT372" s="157" t="s">
        <v>221</v>
      </c>
      <c r="AU372" s="157" t="s">
        <v>81</v>
      </c>
      <c r="AV372" s="13" t="s">
        <v>83</v>
      </c>
      <c r="AW372" s="13" t="s">
        <v>34</v>
      </c>
      <c r="AX372" s="13" t="s">
        <v>74</v>
      </c>
      <c r="AY372" s="157" t="s">
        <v>210</v>
      </c>
    </row>
    <row r="373" spans="2:51" s="15" customFormat="1" ht="11.25">
      <c r="B373" s="170"/>
      <c r="D373" s="150" t="s">
        <v>221</v>
      </c>
      <c r="E373" s="171" t="s">
        <v>19</v>
      </c>
      <c r="F373" s="172" t="s">
        <v>236</v>
      </c>
      <c r="H373" s="173">
        <v>114.5</v>
      </c>
      <c r="I373" s="174"/>
      <c r="L373" s="170"/>
      <c r="M373" s="175"/>
      <c r="T373" s="176"/>
      <c r="AT373" s="171" t="s">
        <v>221</v>
      </c>
      <c r="AU373" s="171" t="s">
        <v>81</v>
      </c>
      <c r="AV373" s="15" t="s">
        <v>217</v>
      </c>
      <c r="AW373" s="15" t="s">
        <v>34</v>
      </c>
      <c r="AX373" s="15" t="s">
        <v>81</v>
      </c>
      <c r="AY373" s="171" t="s">
        <v>210</v>
      </c>
    </row>
    <row r="374" spans="2:65" s="1" customFormat="1" ht="21.75" customHeight="1">
      <c r="B374" s="33"/>
      <c r="C374" s="132" t="s">
        <v>903</v>
      </c>
      <c r="D374" s="132" t="s">
        <v>212</v>
      </c>
      <c r="E374" s="133" t="s">
        <v>3366</v>
      </c>
      <c r="F374" s="134" t="s">
        <v>3367</v>
      </c>
      <c r="G374" s="135" t="s">
        <v>417</v>
      </c>
      <c r="H374" s="136">
        <v>114.5</v>
      </c>
      <c r="I374" s="137"/>
      <c r="J374" s="138">
        <f>ROUND(I374*H374,2)</f>
        <v>0</v>
      </c>
      <c r="K374" s="134" t="s">
        <v>216</v>
      </c>
      <c r="L374" s="33"/>
      <c r="M374" s="139" t="s">
        <v>19</v>
      </c>
      <c r="N374" s="140" t="s">
        <v>45</v>
      </c>
      <c r="P374" s="141">
        <f>O374*H374</f>
        <v>0</v>
      </c>
      <c r="Q374" s="141">
        <v>1E-05</v>
      </c>
      <c r="R374" s="141">
        <f>Q374*H374</f>
        <v>0.0011450000000000002</v>
      </c>
      <c r="S374" s="141">
        <v>0</v>
      </c>
      <c r="T374" s="142">
        <f>S374*H374</f>
        <v>0</v>
      </c>
      <c r="AR374" s="143" t="s">
        <v>368</v>
      </c>
      <c r="AT374" s="143" t="s">
        <v>212</v>
      </c>
      <c r="AU374" s="143" t="s">
        <v>81</v>
      </c>
      <c r="AY374" s="18" t="s">
        <v>210</v>
      </c>
      <c r="BE374" s="144">
        <f>IF(N374="základní",J374,0)</f>
        <v>0</v>
      </c>
      <c r="BF374" s="144">
        <f>IF(N374="snížená",J374,0)</f>
        <v>0</v>
      </c>
      <c r="BG374" s="144">
        <f>IF(N374="zákl. přenesená",J374,0)</f>
        <v>0</v>
      </c>
      <c r="BH374" s="144">
        <f>IF(N374="sníž. přenesená",J374,0)</f>
        <v>0</v>
      </c>
      <c r="BI374" s="144">
        <f>IF(N374="nulová",J374,0)</f>
        <v>0</v>
      </c>
      <c r="BJ374" s="18" t="s">
        <v>81</v>
      </c>
      <c r="BK374" s="144">
        <f>ROUND(I374*H374,2)</f>
        <v>0</v>
      </c>
      <c r="BL374" s="18" t="s">
        <v>368</v>
      </c>
      <c r="BM374" s="143" t="s">
        <v>1132</v>
      </c>
    </row>
    <row r="375" spans="2:47" s="1" customFormat="1" ht="11.25">
      <c r="B375" s="33"/>
      <c r="D375" s="145" t="s">
        <v>219</v>
      </c>
      <c r="F375" s="146" t="s">
        <v>3368</v>
      </c>
      <c r="I375" s="147"/>
      <c r="L375" s="33"/>
      <c r="M375" s="148"/>
      <c r="T375" s="54"/>
      <c r="AT375" s="18" t="s">
        <v>219</v>
      </c>
      <c r="AU375" s="18" t="s">
        <v>81</v>
      </c>
    </row>
    <row r="376" spans="2:51" s="13" customFormat="1" ht="11.25">
      <c r="B376" s="156"/>
      <c r="D376" s="150" t="s">
        <v>221</v>
      </c>
      <c r="E376" s="157" t="s">
        <v>19</v>
      </c>
      <c r="F376" s="158" t="s">
        <v>3365</v>
      </c>
      <c r="H376" s="159">
        <v>114.5</v>
      </c>
      <c r="I376" s="160"/>
      <c r="L376" s="156"/>
      <c r="M376" s="161"/>
      <c r="T376" s="162"/>
      <c r="AT376" s="157" t="s">
        <v>221</v>
      </c>
      <c r="AU376" s="157" t="s">
        <v>81</v>
      </c>
      <c r="AV376" s="13" t="s">
        <v>83</v>
      </c>
      <c r="AW376" s="13" t="s">
        <v>34</v>
      </c>
      <c r="AX376" s="13" t="s">
        <v>74</v>
      </c>
      <c r="AY376" s="157" t="s">
        <v>210</v>
      </c>
    </row>
    <row r="377" spans="2:51" s="15" customFormat="1" ht="11.25">
      <c r="B377" s="170"/>
      <c r="D377" s="150" t="s">
        <v>221</v>
      </c>
      <c r="E377" s="171" t="s">
        <v>19</v>
      </c>
      <c r="F377" s="172" t="s">
        <v>236</v>
      </c>
      <c r="H377" s="173">
        <v>114.5</v>
      </c>
      <c r="I377" s="174"/>
      <c r="L377" s="170"/>
      <c r="M377" s="175"/>
      <c r="T377" s="176"/>
      <c r="AT377" s="171" t="s">
        <v>221</v>
      </c>
      <c r="AU377" s="171" t="s">
        <v>81</v>
      </c>
      <c r="AV377" s="15" t="s">
        <v>217</v>
      </c>
      <c r="AW377" s="15" t="s">
        <v>34</v>
      </c>
      <c r="AX377" s="15" t="s">
        <v>81</v>
      </c>
      <c r="AY377" s="171" t="s">
        <v>210</v>
      </c>
    </row>
    <row r="378" spans="2:63" s="11" customFormat="1" ht="25.9" customHeight="1">
      <c r="B378" s="120"/>
      <c r="D378" s="121" t="s">
        <v>73</v>
      </c>
      <c r="E378" s="122" t="s">
        <v>3369</v>
      </c>
      <c r="F378" s="122" t="s">
        <v>3370</v>
      </c>
      <c r="I378" s="123"/>
      <c r="J378" s="124">
        <f>BK378</f>
        <v>0</v>
      </c>
      <c r="L378" s="120"/>
      <c r="M378" s="125"/>
      <c r="P378" s="126">
        <f>SUM(P379:P382)</f>
        <v>0</v>
      </c>
      <c r="R378" s="126">
        <f>SUM(R379:R382)</f>
        <v>0</v>
      </c>
      <c r="T378" s="127">
        <f>SUM(T379:T382)</f>
        <v>0</v>
      </c>
      <c r="AR378" s="121" t="s">
        <v>83</v>
      </c>
      <c r="AT378" s="128" t="s">
        <v>73</v>
      </c>
      <c r="AU378" s="128" t="s">
        <v>74</v>
      </c>
      <c r="AY378" s="121" t="s">
        <v>210</v>
      </c>
      <c r="BK378" s="129">
        <f>SUM(BK379:BK382)</f>
        <v>0</v>
      </c>
    </row>
    <row r="379" spans="2:65" s="1" customFormat="1" ht="21.75" customHeight="1">
      <c r="B379" s="33"/>
      <c r="C379" s="132" t="s">
        <v>910</v>
      </c>
      <c r="D379" s="132" t="s">
        <v>212</v>
      </c>
      <c r="E379" s="133" t="s">
        <v>3371</v>
      </c>
      <c r="F379" s="134" t="s">
        <v>3372</v>
      </c>
      <c r="G379" s="135" t="s">
        <v>459</v>
      </c>
      <c r="H379" s="136">
        <v>1</v>
      </c>
      <c r="I379" s="137"/>
      <c r="J379" s="138">
        <f>ROUND(I379*H379,2)</f>
        <v>0</v>
      </c>
      <c r="K379" s="134" t="s">
        <v>216</v>
      </c>
      <c r="L379" s="33"/>
      <c r="M379" s="139" t="s">
        <v>19</v>
      </c>
      <c r="N379" s="140" t="s">
        <v>45</v>
      </c>
      <c r="P379" s="141">
        <f>O379*H379</f>
        <v>0</v>
      </c>
      <c r="Q379" s="141">
        <v>0</v>
      </c>
      <c r="R379" s="141">
        <f>Q379*H379</f>
        <v>0</v>
      </c>
      <c r="S379" s="141">
        <v>0</v>
      </c>
      <c r="T379" s="142">
        <f>S379*H379</f>
        <v>0</v>
      </c>
      <c r="AR379" s="143" t="s">
        <v>368</v>
      </c>
      <c r="AT379" s="143" t="s">
        <v>212</v>
      </c>
      <c r="AU379" s="143" t="s">
        <v>81</v>
      </c>
      <c r="AY379" s="18" t="s">
        <v>210</v>
      </c>
      <c r="BE379" s="144">
        <f>IF(N379="základní",J379,0)</f>
        <v>0</v>
      </c>
      <c r="BF379" s="144">
        <f>IF(N379="snížená",J379,0)</f>
        <v>0</v>
      </c>
      <c r="BG379" s="144">
        <f>IF(N379="zákl. přenesená",J379,0)</f>
        <v>0</v>
      </c>
      <c r="BH379" s="144">
        <f>IF(N379="sníž. přenesená",J379,0)</f>
        <v>0</v>
      </c>
      <c r="BI379" s="144">
        <f>IF(N379="nulová",J379,0)</f>
        <v>0</v>
      </c>
      <c r="BJ379" s="18" t="s">
        <v>81</v>
      </c>
      <c r="BK379" s="144">
        <f>ROUND(I379*H379,2)</f>
        <v>0</v>
      </c>
      <c r="BL379" s="18" t="s">
        <v>368</v>
      </c>
      <c r="BM379" s="143" t="s">
        <v>1145</v>
      </c>
    </row>
    <row r="380" spans="2:47" s="1" customFormat="1" ht="11.25">
      <c r="B380" s="33"/>
      <c r="D380" s="145" t="s">
        <v>219</v>
      </c>
      <c r="F380" s="146" t="s">
        <v>3373</v>
      </c>
      <c r="I380" s="147"/>
      <c r="L380" s="33"/>
      <c r="M380" s="148"/>
      <c r="T380" s="54"/>
      <c r="AT380" s="18" t="s">
        <v>219</v>
      </c>
      <c r="AU380" s="18" t="s">
        <v>81</v>
      </c>
    </row>
    <row r="381" spans="2:51" s="13" customFormat="1" ht="11.25">
      <c r="B381" s="156"/>
      <c r="D381" s="150" t="s">
        <v>221</v>
      </c>
      <c r="E381" s="157" t="s">
        <v>19</v>
      </c>
      <c r="F381" s="158" t="s">
        <v>3253</v>
      </c>
      <c r="H381" s="159">
        <v>1</v>
      </c>
      <c r="I381" s="160"/>
      <c r="L381" s="156"/>
      <c r="M381" s="161"/>
      <c r="T381" s="162"/>
      <c r="AT381" s="157" t="s">
        <v>221</v>
      </c>
      <c r="AU381" s="157" t="s">
        <v>81</v>
      </c>
      <c r="AV381" s="13" t="s">
        <v>83</v>
      </c>
      <c r="AW381" s="13" t="s">
        <v>34</v>
      </c>
      <c r="AX381" s="13" t="s">
        <v>74</v>
      </c>
      <c r="AY381" s="157" t="s">
        <v>210</v>
      </c>
    </row>
    <row r="382" spans="2:51" s="15" customFormat="1" ht="11.25">
      <c r="B382" s="170"/>
      <c r="D382" s="150" t="s">
        <v>221</v>
      </c>
      <c r="E382" s="171" t="s">
        <v>19</v>
      </c>
      <c r="F382" s="172" t="s">
        <v>236</v>
      </c>
      <c r="H382" s="173">
        <v>1</v>
      </c>
      <c r="I382" s="174"/>
      <c r="L382" s="170"/>
      <c r="M382" s="175"/>
      <c r="T382" s="176"/>
      <c r="AT382" s="171" t="s">
        <v>221</v>
      </c>
      <c r="AU382" s="171" t="s">
        <v>81</v>
      </c>
      <c r="AV382" s="15" t="s">
        <v>217</v>
      </c>
      <c r="AW382" s="15" t="s">
        <v>34</v>
      </c>
      <c r="AX382" s="15" t="s">
        <v>81</v>
      </c>
      <c r="AY382" s="171" t="s">
        <v>210</v>
      </c>
    </row>
    <row r="383" spans="2:63" s="11" customFormat="1" ht="25.9" customHeight="1">
      <c r="B383" s="120"/>
      <c r="D383" s="121" t="s">
        <v>73</v>
      </c>
      <c r="E383" s="122" t="s">
        <v>3374</v>
      </c>
      <c r="F383" s="122" t="s">
        <v>3375</v>
      </c>
      <c r="I383" s="123"/>
      <c r="J383" s="124">
        <f>BK383</f>
        <v>0</v>
      </c>
      <c r="L383" s="120"/>
      <c r="M383" s="125"/>
      <c r="P383" s="126">
        <f>SUM(P384:P461)</f>
        <v>0</v>
      </c>
      <c r="R383" s="126">
        <f>SUM(R384:R461)</f>
        <v>0.06770000000000001</v>
      </c>
      <c r="T383" s="127">
        <f>SUM(T384:T461)</f>
        <v>0</v>
      </c>
      <c r="AR383" s="121" t="s">
        <v>83</v>
      </c>
      <c r="AT383" s="128" t="s">
        <v>73</v>
      </c>
      <c r="AU383" s="128" t="s">
        <v>74</v>
      </c>
      <c r="AY383" s="121" t="s">
        <v>210</v>
      </c>
      <c r="BK383" s="129">
        <f>SUM(BK384:BK461)</f>
        <v>0</v>
      </c>
    </row>
    <row r="384" spans="2:65" s="1" customFormat="1" ht="16.5" customHeight="1">
      <c r="B384" s="33"/>
      <c r="C384" s="132" t="s">
        <v>916</v>
      </c>
      <c r="D384" s="132" t="s">
        <v>212</v>
      </c>
      <c r="E384" s="133" t="s">
        <v>3376</v>
      </c>
      <c r="F384" s="134" t="s">
        <v>3377</v>
      </c>
      <c r="G384" s="135" t="s">
        <v>409</v>
      </c>
      <c r="H384" s="136">
        <v>4</v>
      </c>
      <c r="I384" s="137"/>
      <c r="J384" s="138">
        <f>ROUND(I384*H384,2)</f>
        <v>0</v>
      </c>
      <c r="K384" s="134" t="s">
        <v>216</v>
      </c>
      <c r="L384" s="33"/>
      <c r="M384" s="139" t="s">
        <v>19</v>
      </c>
      <c r="N384" s="140" t="s">
        <v>45</v>
      </c>
      <c r="P384" s="141">
        <f>O384*H384</f>
        <v>0</v>
      </c>
      <c r="Q384" s="141">
        <v>0.00119</v>
      </c>
      <c r="R384" s="141">
        <f>Q384*H384</f>
        <v>0.00476</v>
      </c>
      <c r="S384" s="141">
        <v>0</v>
      </c>
      <c r="T384" s="142">
        <f>S384*H384</f>
        <v>0</v>
      </c>
      <c r="AR384" s="143" t="s">
        <v>368</v>
      </c>
      <c r="AT384" s="143" t="s">
        <v>212</v>
      </c>
      <c r="AU384" s="143" t="s">
        <v>81</v>
      </c>
      <c r="AY384" s="18" t="s">
        <v>210</v>
      </c>
      <c r="BE384" s="144">
        <f>IF(N384="základní",J384,0)</f>
        <v>0</v>
      </c>
      <c r="BF384" s="144">
        <f>IF(N384="snížená",J384,0)</f>
        <v>0</v>
      </c>
      <c r="BG384" s="144">
        <f>IF(N384="zákl. přenesená",J384,0)</f>
        <v>0</v>
      </c>
      <c r="BH384" s="144">
        <f>IF(N384="sníž. přenesená",J384,0)</f>
        <v>0</v>
      </c>
      <c r="BI384" s="144">
        <f>IF(N384="nulová",J384,0)</f>
        <v>0</v>
      </c>
      <c r="BJ384" s="18" t="s">
        <v>81</v>
      </c>
      <c r="BK384" s="144">
        <f>ROUND(I384*H384,2)</f>
        <v>0</v>
      </c>
      <c r="BL384" s="18" t="s">
        <v>368</v>
      </c>
      <c r="BM384" s="143" t="s">
        <v>1157</v>
      </c>
    </row>
    <row r="385" spans="2:47" s="1" customFormat="1" ht="11.25">
      <c r="B385" s="33"/>
      <c r="D385" s="145" t="s">
        <v>219</v>
      </c>
      <c r="F385" s="146" t="s">
        <v>3378</v>
      </c>
      <c r="I385" s="147"/>
      <c r="L385" s="33"/>
      <c r="M385" s="148"/>
      <c r="T385" s="54"/>
      <c r="AT385" s="18" t="s">
        <v>219</v>
      </c>
      <c r="AU385" s="18" t="s">
        <v>81</v>
      </c>
    </row>
    <row r="386" spans="2:51" s="13" customFormat="1" ht="11.25">
      <c r="B386" s="156"/>
      <c r="D386" s="150" t="s">
        <v>221</v>
      </c>
      <c r="E386" s="157" t="s">
        <v>19</v>
      </c>
      <c r="F386" s="158" t="s">
        <v>3237</v>
      </c>
      <c r="H386" s="159">
        <v>4</v>
      </c>
      <c r="I386" s="160"/>
      <c r="L386" s="156"/>
      <c r="M386" s="161"/>
      <c r="T386" s="162"/>
      <c r="AT386" s="157" t="s">
        <v>221</v>
      </c>
      <c r="AU386" s="157" t="s">
        <v>81</v>
      </c>
      <c r="AV386" s="13" t="s">
        <v>83</v>
      </c>
      <c r="AW386" s="13" t="s">
        <v>34</v>
      </c>
      <c r="AX386" s="13" t="s">
        <v>74</v>
      </c>
      <c r="AY386" s="157" t="s">
        <v>210</v>
      </c>
    </row>
    <row r="387" spans="2:51" s="15" customFormat="1" ht="11.25">
      <c r="B387" s="170"/>
      <c r="D387" s="150" t="s">
        <v>221</v>
      </c>
      <c r="E387" s="171" t="s">
        <v>19</v>
      </c>
      <c r="F387" s="172" t="s">
        <v>236</v>
      </c>
      <c r="H387" s="173">
        <v>4</v>
      </c>
      <c r="I387" s="174"/>
      <c r="L387" s="170"/>
      <c r="M387" s="175"/>
      <c r="T387" s="176"/>
      <c r="AT387" s="171" t="s">
        <v>221</v>
      </c>
      <c r="AU387" s="171" t="s">
        <v>81</v>
      </c>
      <c r="AV387" s="15" t="s">
        <v>217</v>
      </c>
      <c r="AW387" s="15" t="s">
        <v>34</v>
      </c>
      <c r="AX387" s="15" t="s">
        <v>81</v>
      </c>
      <c r="AY387" s="171" t="s">
        <v>210</v>
      </c>
    </row>
    <row r="388" spans="2:65" s="1" customFormat="1" ht="16.5" customHeight="1">
      <c r="B388" s="33"/>
      <c r="C388" s="177" t="s">
        <v>926</v>
      </c>
      <c r="D388" s="177" t="s">
        <v>424</v>
      </c>
      <c r="E388" s="178" t="s">
        <v>3379</v>
      </c>
      <c r="F388" s="179" t="s">
        <v>3380</v>
      </c>
      <c r="G388" s="180" t="s">
        <v>409</v>
      </c>
      <c r="H388" s="181">
        <v>3</v>
      </c>
      <c r="I388" s="182"/>
      <c r="J388" s="183">
        <f>ROUND(I388*H388,2)</f>
        <v>0</v>
      </c>
      <c r="K388" s="179" t="s">
        <v>296</v>
      </c>
      <c r="L388" s="184"/>
      <c r="M388" s="185" t="s">
        <v>19</v>
      </c>
      <c r="N388" s="186" t="s">
        <v>45</v>
      </c>
      <c r="P388" s="141">
        <f>O388*H388</f>
        <v>0</v>
      </c>
      <c r="Q388" s="141">
        <v>0</v>
      </c>
      <c r="R388" s="141">
        <f>Q388*H388</f>
        <v>0</v>
      </c>
      <c r="S388" s="141">
        <v>0</v>
      </c>
      <c r="T388" s="142">
        <f>S388*H388</f>
        <v>0</v>
      </c>
      <c r="AR388" s="143" t="s">
        <v>498</v>
      </c>
      <c r="AT388" s="143" t="s">
        <v>424</v>
      </c>
      <c r="AU388" s="143" t="s">
        <v>81</v>
      </c>
      <c r="AY388" s="18" t="s">
        <v>210</v>
      </c>
      <c r="BE388" s="144">
        <f>IF(N388="základní",J388,0)</f>
        <v>0</v>
      </c>
      <c r="BF388" s="144">
        <f>IF(N388="snížená",J388,0)</f>
        <v>0</v>
      </c>
      <c r="BG388" s="144">
        <f>IF(N388="zákl. přenesená",J388,0)</f>
        <v>0</v>
      </c>
      <c r="BH388" s="144">
        <f>IF(N388="sníž. přenesená",J388,0)</f>
        <v>0</v>
      </c>
      <c r="BI388" s="144">
        <f>IF(N388="nulová",J388,0)</f>
        <v>0</v>
      </c>
      <c r="BJ388" s="18" t="s">
        <v>81</v>
      </c>
      <c r="BK388" s="144">
        <f>ROUND(I388*H388,2)</f>
        <v>0</v>
      </c>
      <c r="BL388" s="18" t="s">
        <v>368</v>
      </c>
      <c r="BM388" s="143" t="s">
        <v>1168</v>
      </c>
    </row>
    <row r="389" spans="2:51" s="13" customFormat="1" ht="11.25">
      <c r="B389" s="156"/>
      <c r="D389" s="150" t="s">
        <v>221</v>
      </c>
      <c r="E389" s="157" t="s">
        <v>19</v>
      </c>
      <c r="F389" s="158" t="s">
        <v>2316</v>
      </c>
      <c r="H389" s="159">
        <v>3</v>
      </c>
      <c r="I389" s="160"/>
      <c r="L389" s="156"/>
      <c r="M389" s="161"/>
      <c r="T389" s="162"/>
      <c r="AT389" s="157" t="s">
        <v>221</v>
      </c>
      <c r="AU389" s="157" t="s">
        <v>81</v>
      </c>
      <c r="AV389" s="13" t="s">
        <v>83</v>
      </c>
      <c r="AW389" s="13" t="s">
        <v>34</v>
      </c>
      <c r="AX389" s="13" t="s">
        <v>74</v>
      </c>
      <c r="AY389" s="157" t="s">
        <v>210</v>
      </c>
    </row>
    <row r="390" spans="2:51" s="15" customFormat="1" ht="11.25">
      <c r="B390" s="170"/>
      <c r="D390" s="150" t="s">
        <v>221</v>
      </c>
      <c r="E390" s="171" t="s">
        <v>19</v>
      </c>
      <c r="F390" s="172" t="s">
        <v>236</v>
      </c>
      <c r="H390" s="173">
        <v>3</v>
      </c>
      <c r="I390" s="174"/>
      <c r="L390" s="170"/>
      <c r="M390" s="175"/>
      <c r="T390" s="176"/>
      <c r="AT390" s="171" t="s">
        <v>221</v>
      </c>
      <c r="AU390" s="171" t="s">
        <v>81</v>
      </c>
      <c r="AV390" s="15" t="s">
        <v>217</v>
      </c>
      <c r="AW390" s="15" t="s">
        <v>34</v>
      </c>
      <c r="AX390" s="15" t="s">
        <v>81</v>
      </c>
      <c r="AY390" s="171" t="s">
        <v>210</v>
      </c>
    </row>
    <row r="391" spans="2:65" s="1" customFormat="1" ht="16.5" customHeight="1">
      <c r="B391" s="33"/>
      <c r="C391" s="177" t="s">
        <v>931</v>
      </c>
      <c r="D391" s="177" t="s">
        <v>424</v>
      </c>
      <c r="E391" s="178" t="s">
        <v>3381</v>
      </c>
      <c r="F391" s="179" t="s">
        <v>3382</v>
      </c>
      <c r="G391" s="180" t="s">
        <v>409</v>
      </c>
      <c r="H391" s="181">
        <v>1</v>
      </c>
      <c r="I391" s="182"/>
      <c r="J391" s="183">
        <f>ROUND(I391*H391,2)</f>
        <v>0</v>
      </c>
      <c r="K391" s="179" t="s">
        <v>296</v>
      </c>
      <c r="L391" s="184"/>
      <c r="M391" s="185" t="s">
        <v>19</v>
      </c>
      <c r="N391" s="186" t="s">
        <v>45</v>
      </c>
      <c r="P391" s="141">
        <f>O391*H391</f>
        <v>0</v>
      </c>
      <c r="Q391" s="141">
        <v>0</v>
      </c>
      <c r="R391" s="141">
        <f>Q391*H391</f>
        <v>0</v>
      </c>
      <c r="S391" s="141">
        <v>0</v>
      </c>
      <c r="T391" s="142">
        <f>S391*H391</f>
        <v>0</v>
      </c>
      <c r="AR391" s="143" t="s">
        <v>498</v>
      </c>
      <c r="AT391" s="143" t="s">
        <v>424</v>
      </c>
      <c r="AU391" s="143" t="s">
        <v>81</v>
      </c>
      <c r="AY391" s="18" t="s">
        <v>210</v>
      </c>
      <c r="BE391" s="144">
        <f>IF(N391="základní",J391,0)</f>
        <v>0</v>
      </c>
      <c r="BF391" s="144">
        <f>IF(N391="snížená",J391,0)</f>
        <v>0</v>
      </c>
      <c r="BG391" s="144">
        <f>IF(N391="zákl. přenesená",J391,0)</f>
        <v>0</v>
      </c>
      <c r="BH391" s="144">
        <f>IF(N391="sníž. přenesená",J391,0)</f>
        <v>0</v>
      </c>
      <c r="BI391" s="144">
        <f>IF(N391="nulová",J391,0)</f>
        <v>0</v>
      </c>
      <c r="BJ391" s="18" t="s">
        <v>81</v>
      </c>
      <c r="BK391" s="144">
        <f>ROUND(I391*H391,2)</f>
        <v>0</v>
      </c>
      <c r="BL391" s="18" t="s">
        <v>368</v>
      </c>
      <c r="BM391" s="143" t="s">
        <v>1177</v>
      </c>
    </row>
    <row r="392" spans="2:51" s="13" customFormat="1" ht="11.25">
      <c r="B392" s="156"/>
      <c r="D392" s="150" t="s">
        <v>221</v>
      </c>
      <c r="E392" s="157" t="s">
        <v>19</v>
      </c>
      <c r="F392" s="158" t="s">
        <v>3253</v>
      </c>
      <c r="H392" s="159">
        <v>1</v>
      </c>
      <c r="I392" s="160"/>
      <c r="L392" s="156"/>
      <c r="M392" s="161"/>
      <c r="T392" s="162"/>
      <c r="AT392" s="157" t="s">
        <v>221</v>
      </c>
      <c r="AU392" s="157" t="s">
        <v>81</v>
      </c>
      <c r="AV392" s="13" t="s">
        <v>83</v>
      </c>
      <c r="AW392" s="13" t="s">
        <v>34</v>
      </c>
      <c r="AX392" s="13" t="s">
        <v>74</v>
      </c>
      <c r="AY392" s="157" t="s">
        <v>210</v>
      </c>
    </row>
    <row r="393" spans="2:51" s="15" customFormat="1" ht="11.25">
      <c r="B393" s="170"/>
      <c r="D393" s="150" t="s">
        <v>221</v>
      </c>
      <c r="E393" s="171" t="s">
        <v>19</v>
      </c>
      <c r="F393" s="172" t="s">
        <v>236</v>
      </c>
      <c r="H393" s="173">
        <v>1</v>
      </c>
      <c r="I393" s="174"/>
      <c r="L393" s="170"/>
      <c r="M393" s="175"/>
      <c r="T393" s="176"/>
      <c r="AT393" s="171" t="s">
        <v>221</v>
      </c>
      <c r="AU393" s="171" t="s">
        <v>81</v>
      </c>
      <c r="AV393" s="15" t="s">
        <v>217</v>
      </c>
      <c r="AW393" s="15" t="s">
        <v>34</v>
      </c>
      <c r="AX393" s="15" t="s">
        <v>81</v>
      </c>
      <c r="AY393" s="171" t="s">
        <v>210</v>
      </c>
    </row>
    <row r="394" spans="2:65" s="1" customFormat="1" ht="16.5" customHeight="1">
      <c r="B394" s="33"/>
      <c r="C394" s="132" t="s">
        <v>936</v>
      </c>
      <c r="D394" s="132" t="s">
        <v>212</v>
      </c>
      <c r="E394" s="133" t="s">
        <v>3383</v>
      </c>
      <c r="F394" s="134" t="s">
        <v>3384</v>
      </c>
      <c r="G394" s="135" t="s">
        <v>459</v>
      </c>
      <c r="H394" s="136">
        <v>4</v>
      </c>
      <c r="I394" s="137"/>
      <c r="J394" s="138">
        <f>ROUND(I394*H394,2)</f>
        <v>0</v>
      </c>
      <c r="K394" s="134" t="s">
        <v>216</v>
      </c>
      <c r="L394" s="33"/>
      <c r="M394" s="139" t="s">
        <v>19</v>
      </c>
      <c r="N394" s="140" t="s">
        <v>45</v>
      </c>
      <c r="P394" s="141">
        <f>O394*H394</f>
        <v>0</v>
      </c>
      <c r="Q394" s="141">
        <v>0.00173</v>
      </c>
      <c r="R394" s="141">
        <f>Q394*H394</f>
        <v>0.00692</v>
      </c>
      <c r="S394" s="141">
        <v>0</v>
      </c>
      <c r="T394" s="142">
        <f>S394*H394</f>
        <v>0</v>
      </c>
      <c r="AR394" s="143" t="s">
        <v>368</v>
      </c>
      <c r="AT394" s="143" t="s">
        <v>212</v>
      </c>
      <c r="AU394" s="143" t="s">
        <v>81</v>
      </c>
      <c r="AY394" s="18" t="s">
        <v>210</v>
      </c>
      <c r="BE394" s="144">
        <f>IF(N394="základní",J394,0)</f>
        <v>0</v>
      </c>
      <c r="BF394" s="144">
        <f>IF(N394="snížená",J394,0)</f>
        <v>0</v>
      </c>
      <c r="BG394" s="144">
        <f>IF(N394="zákl. přenesená",J394,0)</f>
        <v>0</v>
      </c>
      <c r="BH394" s="144">
        <f>IF(N394="sníž. přenesená",J394,0)</f>
        <v>0</v>
      </c>
      <c r="BI394" s="144">
        <f>IF(N394="nulová",J394,0)</f>
        <v>0</v>
      </c>
      <c r="BJ394" s="18" t="s">
        <v>81</v>
      </c>
      <c r="BK394" s="144">
        <f>ROUND(I394*H394,2)</f>
        <v>0</v>
      </c>
      <c r="BL394" s="18" t="s">
        <v>368</v>
      </c>
      <c r="BM394" s="143" t="s">
        <v>1197</v>
      </c>
    </row>
    <row r="395" spans="2:47" s="1" customFormat="1" ht="11.25">
      <c r="B395" s="33"/>
      <c r="D395" s="145" t="s">
        <v>219</v>
      </c>
      <c r="F395" s="146" t="s">
        <v>3385</v>
      </c>
      <c r="I395" s="147"/>
      <c r="L395" s="33"/>
      <c r="M395" s="148"/>
      <c r="T395" s="54"/>
      <c r="AT395" s="18" t="s">
        <v>219</v>
      </c>
      <c r="AU395" s="18" t="s">
        <v>81</v>
      </c>
    </row>
    <row r="396" spans="2:51" s="13" customFormat="1" ht="11.25">
      <c r="B396" s="156"/>
      <c r="D396" s="150" t="s">
        <v>221</v>
      </c>
      <c r="E396" s="157" t="s">
        <v>19</v>
      </c>
      <c r="F396" s="158" t="s">
        <v>3237</v>
      </c>
      <c r="H396" s="159">
        <v>4</v>
      </c>
      <c r="I396" s="160"/>
      <c r="L396" s="156"/>
      <c r="M396" s="161"/>
      <c r="T396" s="162"/>
      <c r="AT396" s="157" t="s">
        <v>221</v>
      </c>
      <c r="AU396" s="157" t="s">
        <v>81</v>
      </c>
      <c r="AV396" s="13" t="s">
        <v>83</v>
      </c>
      <c r="AW396" s="13" t="s">
        <v>34</v>
      </c>
      <c r="AX396" s="13" t="s">
        <v>74</v>
      </c>
      <c r="AY396" s="157" t="s">
        <v>210</v>
      </c>
    </row>
    <row r="397" spans="2:51" s="15" customFormat="1" ht="11.25">
      <c r="B397" s="170"/>
      <c r="D397" s="150" t="s">
        <v>221</v>
      </c>
      <c r="E397" s="171" t="s">
        <v>19</v>
      </c>
      <c r="F397" s="172" t="s">
        <v>236</v>
      </c>
      <c r="H397" s="173">
        <v>4</v>
      </c>
      <c r="I397" s="174"/>
      <c r="L397" s="170"/>
      <c r="M397" s="175"/>
      <c r="T397" s="176"/>
      <c r="AT397" s="171" t="s">
        <v>221</v>
      </c>
      <c r="AU397" s="171" t="s">
        <v>81</v>
      </c>
      <c r="AV397" s="15" t="s">
        <v>217</v>
      </c>
      <c r="AW397" s="15" t="s">
        <v>34</v>
      </c>
      <c r="AX397" s="15" t="s">
        <v>81</v>
      </c>
      <c r="AY397" s="171" t="s">
        <v>210</v>
      </c>
    </row>
    <row r="398" spans="2:65" s="1" customFormat="1" ht="16.5" customHeight="1">
      <c r="B398" s="33"/>
      <c r="C398" s="177" t="s">
        <v>945</v>
      </c>
      <c r="D398" s="177" t="s">
        <v>424</v>
      </c>
      <c r="E398" s="178" t="s">
        <v>3386</v>
      </c>
      <c r="F398" s="179" t="s">
        <v>3387</v>
      </c>
      <c r="G398" s="180" t="s">
        <v>409</v>
      </c>
      <c r="H398" s="181">
        <v>3</v>
      </c>
      <c r="I398" s="182"/>
      <c r="J398" s="183">
        <f>ROUND(I398*H398,2)</f>
        <v>0</v>
      </c>
      <c r="K398" s="179" t="s">
        <v>296</v>
      </c>
      <c r="L398" s="184"/>
      <c r="M398" s="185" t="s">
        <v>19</v>
      </c>
      <c r="N398" s="186" t="s">
        <v>45</v>
      </c>
      <c r="P398" s="141">
        <f>O398*H398</f>
        <v>0</v>
      </c>
      <c r="Q398" s="141">
        <v>0</v>
      </c>
      <c r="R398" s="141">
        <f>Q398*H398</f>
        <v>0</v>
      </c>
      <c r="S398" s="141">
        <v>0</v>
      </c>
      <c r="T398" s="142">
        <f>S398*H398</f>
        <v>0</v>
      </c>
      <c r="AR398" s="143" t="s">
        <v>498</v>
      </c>
      <c r="AT398" s="143" t="s">
        <v>424</v>
      </c>
      <c r="AU398" s="143" t="s">
        <v>81</v>
      </c>
      <c r="AY398" s="18" t="s">
        <v>210</v>
      </c>
      <c r="BE398" s="144">
        <f>IF(N398="základní",J398,0)</f>
        <v>0</v>
      </c>
      <c r="BF398" s="144">
        <f>IF(N398="snížená",J398,0)</f>
        <v>0</v>
      </c>
      <c r="BG398" s="144">
        <f>IF(N398="zákl. přenesená",J398,0)</f>
        <v>0</v>
      </c>
      <c r="BH398" s="144">
        <f>IF(N398="sníž. přenesená",J398,0)</f>
        <v>0</v>
      </c>
      <c r="BI398" s="144">
        <f>IF(N398="nulová",J398,0)</f>
        <v>0</v>
      </c>
      <c r="BJ398" s="18" t="s">
        <v>81</v>
      </c>
      <c r="BK398" s="144">
        <f>ROUND(I398*H398,2)</f>
        <v>0</v>
      </c>
      <c r="BL398" s="18" t="s">
        <v>368</v>
      </c>
      <c r="BM398" s="143" t="s">
        <v>1213</v>
      </c>
    </row>
    <row r="399" spans="2:51" s="13" customFormat="1" ht="11.25">
      <c r="B399" s="156"/>
      <c r="D399" s="150" t="s">
        <v>221</v>
      </c>
      <c r="E399" s="157" t="s">
        <v>19</v>
      </c>
      <c r="F399" s="158" t="s">
        <v>2316</v>
      </c>
      <c r="H399" s="159">
        <v>3</v>
      </c>
      <c r="I399" s="160"/>
      <c r="L399" s="156"/>
      <c r="M399" s="161"/>
      <c r="T399" s="162"/>
      <c r="AT399" s="157" t="s">
        <v>221</v>
      </c>
      <c r="AU399" s="157" t="s">
        <v>81</v>
      </c>
      <c r="AV399" s="13" t="s">
        <v>83</v>
      </c>
      <c r="AW399" s="13" t="s">
        <v>34</v>
      </c>
      <c r="AX399" s="13" t="s">
        <v>74</v>
      </c>
      <c r="AY399" s="157" t="s">
        <v>210</v>
      </c>
    </row>
    <row r="400" spans="2:51" s="15" customFormat="1" ht="11.25">
      <c r="B400" s="170"/>
      <c r="D400" s="150" t="s">
        <v>221</v>
      </c>
      <c r="E400" s="171" t="s">
        <v>19</v>
      </c>
      <c r="F400" s="172" t="s">
        <v>236</v>
      </c>
      <c r="H400" s="173">
        <v>3</v>
      </c>
      <c r="I400" s="174"/>
      <c r="L400" s="170"/>
      <c r="M400" s="175"/>
      <c r="T400" s="176"/>
      <c r="AT400" s="171" t="s">
        <v>221</v>
      </c>
      <c r="AU400" s="171" t="s">
        <v>81</v>
      </c>
      <c r="AV400" s="15" t="s">
        <v>217</v>
      </c>
      <c r="AW400" s="15" t="s">
        <v>34</v>
      </c>
      <c r="AX400" s="15" t="s">
        <v>81</v>
      </c>
      <c r="AY400" s="171" t="s">
        <v>210</v>
      </c>
    </row>
    <row r="401" spans="2:65" s="1" customFormat="1" ht="16.5" customHeight="1">
      <c r="B401" s="33"/>
      <c r="C401" s="177" t="s">
        <v>952</v>
      </c>
      <c r="D401" s="177" t="s">
        <v>424</v>
      </c>
      <c r="E401" s="178" t="s">
        <v>3388</v>
      </c>
      <c r="F401" s="179" t="s">
        <v>3389</v>
      </c>
      <c r="G401" s="180" t="s">
        <v>409</v>
      </c>
      <c r="H401" s="181">
        <v>1</v>
      </c>
      <c r="I401" s="182"/>
      <c r="J401" s="183">
        <f>ROUND(I401*H401,2)</f>
        <v>0</v>
      </c>
      <c r="K401" s="179" t="s">
        <v>296</v>
      </c>
      <c r="L401" s="184"/>
      <c r="M401" s="185" t="s">
        <v>19</v>
      </c>
      <c r="N401" s="186" t="s">
        <v>45</v>
      </c>
      <c r="P401" s="141">
        <f>O401*H401</f>
        <v>0</v>
      </c>
      <c r="Q401" s="141">
        <v>0</v>
      </c>
      <c r="R401" s="141">
        <f>Q401*H401</f>
        <v>0</v>
      </c>
      <c r="S401" s="141">
        <v>0</v>
      </c>
      <c r="T401" s="142">
        <f>S401*H401</f>
        <v>0</v>
      </c>
      <c r="AR401" s="143" t="s">
        <v>498</v>
      </c>
      <c r="AT401" s="143" t="s">
        <v>424</v>
      </c>
      <c r="AU401" s="143" t="s">
        <v>81</v>
      </c>
      <c r="AY401" s="18" t="s">
        <v>210</v>
      </c>
      <c r="BE401" s="144">
        <f>IF(N401="základní",J401,0)</f>
        <v>0</v>
      </c>
      <c r="BF401" s="144">
        <f>IF(N401="snížená",J401,0)</f>
        <v>0</v>
      </c>
      <c r="BG401" s="144">
        <f>IF(N401="zákl. přenesená",J401,0)</f>
        <v>0</v>
      </c>
      <c r="BH401" s="144">
        <f>IF(N401="sníž. přenesená",J401,0)</f>
        <v>0</v>
      </c>
      <c r="BI401" s="144">
        <f>IF(N401="nulová",J401,0)</f>
        <v>0</v>
      </c>
      <c r="BJ401" s="18" t="s">
        <v>81</v>
      </c>
      <c r="BK401" s="144">
        <f>ROUND(I401*H401,2)</f>
        <v>0</v>
      </c>
      <c r="BL401" s="18" t="s">
        <v>368</v>
      </c>
      <c r="BM401" s="143" t="s">
        <v>1232</v>
      </c>
    </row>
    <row r="402" spans="2:51" s="13" customFormat="1" ht="11.25">
      <c r="B402" s="156"/>
      <c r="D402" s="150" t="s">
        <v>221</v>
      </c>
      <c r="E402" s="157" t="s">
        <v>19</v>
      </c>
      <c r="F402" s="158" t="s">
        <v>3253</v>
      </c>
      <c r="H402" s="159">
        <v>1</v>
      </c>
      <c r="I402" s="160"/>
      <c r="L402" s="156"/>
      <c r="M402" s="161"/>
      <c r="T402" s="162"/>
      <c r="AT402" s="157" t="s">
        <v>221</v>
      </c>
      <c r="AU402" s="157" t="s">
        <v>81</v>
      </c>
      <c r="AV402" s="13" t="s">
        <v>83</v>
      </c>
      <c r="AW402" s="13" t="s">
        <v>34</v>
      </c>
      <c r="AX402" s="13" t="s">
        <v>74</v>
      </c>
      <c r="AY402" s="157" t="s">
        <v>210</v>
      </c>
    </row>
    <row r="403" spans="2:51" s="15" customFormat="1" ht="11.25">
      <c r="B403" s="170"/>
      <c r="D403" s="150" t="s">
        <v>221</v>
      </c>
      <c r="E403" s="171" t="s">
        <v>19</v>
      </c>
      <c r="F403" s="172" t="s">
        <v>236</v>
      </c>
      <c r="H403" s="173">
        <v>1</v>
      </c>
      <c r="I403" s="174"/>
      <c r="L403" s="170"/>
      <c r="M403" s="175"/>
      <c r="T403" s="176"/>
      <c r="AT403" s="171" t="s">
        <v>221</v>
      </c>
      <c r="AU403" s="171" t="s">
        <v>81</v>
      </c>
      <c r="AV403" s="15" t="s">
        <v>217</v>
      </c>
      <c r="AW403" s="15" t="s">
        <v>34</v>
      </c>
      <c r="AX403" s="15" t="s">
        <v>81</v>
      </c>
      <c r="AY403" s="171" t="s">
        <v>210</v>
      </c>
    </row>
    <row r="404" spans="2:65" s="1" customFormat="1" ht="16.5" customHeight="1">
      <c r="B404" s="33"/>
      <c r="C404" s="132" t="s">
        <v>958</v>
      </c>
      <c r="D404" s="132" t="s">
        <v>212</v>
      </c>
      <c r="E404" s="133" t="s">
        <v>3390</v>
      </c>
      <c r="F404" s="134" t="s">
        <v>3391</v>
      </c>
      <c r="G404" s="135" t="s">
        <v>409</v>
      </c>
      <c r="H404" s="136">
        <v>4</v>
      </c>
      <c r="I404" s="137"/>
      <c r="J404" s="138">
        <f>ROUND(I404*H404,2)</f>
        <v>0</v>
      </c>
      <c r="K404" s="134" t="s">
        <v>216</v>
      </c>
      <c r="L404" s="33"/>
      <c r="M404" s="139" t="s">
        <v>19</v>
      </c>
      <c r="N404" s="140" t="s">
        <v>45</v>
      </c>
      <c r="P404" s="141">
        <f>O404*H404</f>
        <v>0</v>
      </c>
      <c r="Q404" s="141">
        <v>0</v>
      </c>
      <c r="R404" s="141">
        <f>Q404*H404</f>
        <v>0</v>
      </c>
      <c r="S404" s="141">
        <v>0</v>
      </c>
      <c r="T404" s="142">
        <f>S404*H404</f>
        <v>0</v>
      </c>
      <c r="AR404" s="143" t="s">
        <v>368</v>
      </c>
      <c r="AT404" s="143" t="s">
        <v>212</v>
      </c>
      <c r="AU404" s="143" t="s">
        <v>81</v>
      </c>
      <c r="AY404" s="18" t="s">
        <v>210</v>
      </c>
      <c r="BE404" s="144">
        <f>IF(N404="základní",J404,0)</f>
        <v>0</v>
      </c>
      <c r="BF404" s="144">
        <f>IF(N404="snížená",J404,0)</f>
        <v>0</v>
      </c>
      <c r="BG404" s="144">
        <f>IF(N404="zákl. přenesená",J404,0)</f>
        <v>0</v>
      </c>
      <c r="BH404" s="144">
        <f>IF(N404="sníž. přenesená",J404,0)</f>
        <v>0</v>
      </c>
      <c r="BI404" s="144">
        <f>IF(N404="nulová",J404,0)</f>
        <v>0</v>
      </c>
      <c r="BJ404" s="18" t="s">
        <v>81</v>
      </c>
      <c r="BK404" s="144">
        <f>ROUND(I404*H404,2)</f>
        <v>0</v>
      </c>
      <c r="BL404" s="18" t="s">
        <v>368</v>
      </c>
      <c r="BM404" s="143" t="s">
        <v>1242</v>
      </c>
    </row>
    <row r="405" spans="2:47" s="1" customFormat="1" ht="11.25">
      <c r="B405" s="33"/>
      <c r="D405" s="145" t="s">
        <v>219</v>
      </c>
      <c r="F405" s="146" t="s">
        <v>3392</v>
      </c>
      <c r="I405" s="147"/>
      <c r="L405" s="33"/>
      <c r="M405" s="148"/>
      <c r="T405" s="54"/>
      <c r="AT405" s="18" t="s">
        <v>219</v>
      </c>
      <c r="AU405" s="18" t="s">
        <v>81</v>
      </c>
    </row>
    <row r="406" spans="2:51" s="13" customFormat="1" ht="11.25">
      <c r="B406" s="156"/>
      <c r="D406" s="150" t="s">
        <v>221</v>
      </c>
      <c r="E406" s="157" t="s">
        <v>19</v>
      </c>
      <c r="F406" s="158" t="s">
        <v>3237</v>
      </c>
      <c r="H406" s="159">
        <v>4</v>
      </c>
      <c r="I406" s="160"/>
      <c r="L406" s="156"/>
      <c r="M406" s="161"/>
      <c r="T406" s="162"/>
      <c r="AT406" s="157" t="s">
        <v>221</v>
      </c>
      <c r="AU406" s="157" t="s">
        <v>81</v>
      </c>
      <c r="AV406" s="13" t="s">
        <v>83</v>
      </c>
      <c r="AW406" s="13" t="s">
        <v>34</v>
      </c>
      <c r="AX406" s="13" t="s">
        <v>74</v>
      </c>
      <c r="AY406" s="157" t="s">
        <v>210</v>
      </c>
    </row>
    <row r="407" spans="2:51" s="15" customFormat="1" ht="11.25">
      <c r="B407" s="170"/>
      <c r="D407" s="150" t="s">
        <v>221</v>
      </c>
      <c r="E407" s="171" t="s">
        <v>19</v>
      </c>
      <c r="F407" s="172" t="s">
        <v>236</v>
      </c>
      <c r="H407" s="173">
        <v>4</v>
      </c>
      <c r="I407" s="174"/>
      <c r="L407" s="170"/>
      <c r="M407" s="175"/>
      <c r="T407" s="176"/>
      <c r="AT407" s="171" t="s">
        <v>221</v>
      </c>
      <c r="AU407" s="171" t="s">
        <v>81</v>
      </c>
      <c r="AV407" s="15" t="s">
        <v>217</v>
      </c>
      <c r="AW407" s="15" t="s">
        <v>34</v>
      </c>
      <c r="AX407" s="15" t="s">
        <v>81</v>
      </c>
      <c r="AY407" s="171" t="s">
        <v>210</v>
      </c>
    </row>
    <row r="408" spans="2:65" s="1" customFormat="1" ht="16.5" customHeight="1">
      <c r="B408" s="33"/>
      <c r="C408" s="132" t="s">
        <v>964</v>
      </c>
      <c r="D408" s="132" t="s">
        <v>212</v>
      </c>
      <c r="E408" s="133" t="s">
        <v>3393</v>
      </c>
      <c r="F408" s="134" t="s">
        <v>3394</v>
      </c>
      <c r="G408" s="135" t="s">
        <v>459</v>
      </c>
      <c r="H408" s="136">
        <v>1</v>
      </c>
      <c r="I408" s="137"/>
      <c r="J408" s="138">
        <f>ROUND(I408*H408,2)</f>
        <v>0</v>
      </c>
      <c r="K408" s="134" t="s">
        <v>216</v>
      </c>
      <c r="L408" s="33"/>
      <c r="M408" s="139" t="s">
        <v>19</v>
      </c>
      <c r="N408" s="140" t="s">
        <v>45</v>
      </c>
      <c r="P408" s="141">
        <f>O408*H408</f>
        <v>0</v>
      </c>
      <c r="Q408" s="141">
        <v>0.00064</v>
      </c>
      <c r="R408" s="141">
        <f>Q408*H408</f>
        <v>0.00064</v>
      </c>
      <c r="S408" s="141">
        <v>0</v>
      </c>
      <c r="T408" s="142">
        <f>S408*H408</f>
        <v>0</v>
      </c>
      <c r="AR408" s="143" t="s">
        <v>368</v>
      </c>
      <c r="AT408" s="143" t="s">
        <v>212</v>
      </c>
      <c r="AU408" s="143" t="s">
        <v>81</v>
      </c>
      <c r="AY408" s="18" t="s">
        <v>210</v>
      </c>
      <c r="BE408" s="144">
        <f>IF(N408="základní",J408,0)</f>
        <v>0</v>
      </c>
      <c r="BF408" s="144">
        <f>IF(N408="snížená",J408,0)</f>
        <v>0</v>
      </c>
      <c r="BG408" s="144">
        <f>IF(N408="zákl. přenesená",J408,0)</f>
        <v>0</v>
      </c>
      <c r="BH408" s="144">
        <f>IF(N408="sníž. přenesená",J408,0)</f>
        <v>0</v>
      </c>
      <c r="BI408" s="144">
        <f>IF(N408="nulová",J408,0)</f>
        <v>0</v>
      </c>
      <c r="BJ408" s="18" t="s">
        <v>81</v>
      </c>
      <c r="BK408" s="144">
        <f>ROUND(I408*H408,2)</f>
        <v>0</v>
      </c>
      <c r="BL408" s="18" t="s">
        <v>368</v>
      </c>
      <c r="BM408" s="143" t="s">
        <v>1261</v>
      </c>
    </row>
    <row r="409" spans="2:47" s="1" customFormat="1" ht="11.25">
      <c r="B409" s="33"/>
      <c r="D409" s="145" t="s">
        <v>219</v>
      </c>
      <c r="F409" s="146" t="s">
        <v>3395</v>
      </c>
      <c r="I409" s="147"/>
      <c r="L409" s="33"/>
      <c r="M409" s="148"/>
      <c r="T409" s="54"/>
      <c r="AT409" s="18" t="s">
        <v>219</v>
      </c>
      <c r="AU409" s="18" t="s">
        <v>81</v>
      </c>
    </row>
    <row r="410" spans="2:51" s="13" customFormat="1" ht="11.25">
      <c r="B410" s="156"/>
      <c r="D410" s="150" t="s">
        <v>221</v>
      </c>
      <c r="E410" s="157" t="s">
        <v>19</v>
      </c>
      <c r="F410" s="158" t="s">
        <v>3253</v>
      </c>
      <c r="H410" s="159">
        <v>1</v>
      </c>
      <c r="I410" s="160"/>
      <c r="L410" s="156"/>
      <c r="M410" s="161"/>
      <c r="T410" s="162"/>
      <c r="AT410" s="157" t="s">
        <v>221</v>
      </c>
      <c r="AU410" s="157" t="s">
        <v>81</v>
      </c>
      <c r="AV410" s="13" t="s">
        <v>83</v>
      </c>
      <c r="AW410" s="13" t="s">
        <v>34</v>
      </c>
      <c r="AX410" s="13" t="s">
        <v>74</v>
      </c>
      <c r="AY410" s="157" t="s">
        <v>210</v>
      </c>
    </row>
    <row r="411" spans="2:51" s="15" customFormat="1" ht="11.25">
      <c r="B411" s="170"/>
      <c r="D411" s="150" t="s">
        <v>221</v>
      </c>
      <c r="E411" s="171" t="s">
        <v>19</v>
      </c>
      <c r="F411" s="172" t="s">
        <v>236</v>
      </c>
      <c r="H411" s="173">
        <v>1</v>
      </c>
      <c r="I411" s="174"/>
      <c r="L411" s="170"/>
      <c r="M411" s="175"/>
      <c r="T411" s="176"/>
      <c r="AT411" s="171" t="s">
        <v>221</v>
      </c>
      <c r="AU411" s="171" t="s">
        <v>81</v>
      </c>
      <c r="AV411" s="15" t="s">
        <v>217</v>
      </c>
      <c r="AW411" s="15" t="s">
        <v>34</v>
      </c>
      <c r="AX411" s="15" t="s">
        <v>81</v>
      </c>
      <c r="AY411" s="171" t="s">
        <v>210</v>
      </c>
    </row>
    <row r="412" spans="2:65" s="1" customFormat="1" ht="16.5" customHeight="1">
      <c r="B412" s="33"/>
      <c r="C412" s="177" t="s">
        <v>969</v>
      </c>
      <c r="D412" s="177" t="s">
        <v>424</v>
      </c>
      <c r="E412" s="178" t="s">
        <v>3396</v>
      </c>
      <c r="F412" s="179" t="s">
        <v>3397</v>
      </c>
      <c r="G412" s="180" t="s">
        <v>409</v>
      </c>
      <c r="H412" s="181">
        <v>1</v>
      </c>
      <c r="I412" s="182"/>
      <c r="J412" s="183">
        <f>ROUND(I412*H412,2)</f>
        <v>0</v>
      </c>
      <c r="K412" s="179" t="s">
        <v>216</v>
      </c>
      <c r="L412" s="184"/>
      <c r="M412" s="185" t="s">
        <v>19</v>
      </c>
      <c r="N412" s="186" t="s">
        <v>45</v>
      </c>
      <c r="P412" s="141">
        <f>O412*H412</f>
        <v>0</v>
      </c>
      <c r="Q412" s="141">
        <v>0.014</v>
      </c>
      <c r="R412" s="141">
        <f>Q412*H412</f>
        <v>0.014</v>
      </c>
      <c r="S412" s="141">
        <v>0</v>
      </c>
      <c r="T412" s="142">
        <f>S412*H412</f>
        <v>0</v>
      </c>
      <c r="AR412" s="143" t="s">
        <v>498</v>
      </c>
      <c r="AT412" s="143" t="s">
        <v>424</v>
      </c>
      <c r="AU412" s="143" t="s">
        <v>81</v>
      </c>
      <c r="AY412" s="18" t="s">
        <v>210</v>
      </c>
      <c r="BE412" s="144">
        <f>IF(N412="základní",J412,0)</f>
        <v>0</v>
      </c>
      <c r="BF412" s="144">
        <f>IF(N412="snížená",J412,0)</f>
        <v>0</v>
      </c>
      <c r="BG412" s="144">
        <f>IF(N412="zákl. přenesená",J412,0)</f>
        <v>0</v>
      </c>
      <c r="BH412" s="144">
        <f>IF(N412="sníž. přenesená",J412,0)</f>
        <v>0</v>
      </c>
      <c r="BI412" s="144">
        <f>IF(N412="nulová",J412,0)</f>
        <v>0</v>
      </c>
      <c r="BJ412" s="18" t="s">
        <v>81</v>
      </c>
      <c r="BK412" s="144">
        <f>ROUND(I412*H412,2)</f>
        <v>0</v>
      </c>
      <c r="BL412" s="18" t="s">
        <v>368</v>
      </c>
      <c r="BM412" s="143" t="s">
        <v>1275</v>
      </c>
    </row>
    <row r="413" spans="2:51" s="13" customFormat="1" ht="11.25">
      <c r="B413" s="156"/>
      <c r="D413" s="150" t="s">
        <v>221</v>
      </c>
      <c r="E413" s="157" t="s">
        <v>19</v>
      </c>
      <c r="F413" s="158" t="s">
        <v>3253</v>
      </c>
      <c r="H413" s="159">
        <v>1</v>
      </c>
      <c r="I413" s="160"/>
      <c r="L413" s="156"/>
      <c r="M413" s="161"/>
      <c r="T413" s="162"/>
      <c r="AT413" s="157" t="s">
        <v>221</v>
      </c>
      <c r="AU413" s="157" t="s">
        <v>81</v>
      </c>
      <c r="AV413" s="13" t="s">
        <v>83</v>
      </c>
      <c r="AW413" s="13" t="s">
        <v>34</v>
      </c>
      <c r="AX413" s="13" t="s">
        <v>74</v>
      </c>
      <c r="AY413" s="157" t="s">
        <v>210</v>
      </c>
    </row>
    <row r="414" spans="2:51" s="15" customFormat="1" ht="11.25">
      <c r="B414" s="170"/>
      <c r="D414" s="150" t="s">
        <v>221</v>
      </c>
      <c r="E414" s="171" t="s">
        <v>19</v>
      </c>
      <c r="F414" s="172" t="s">
        <v>236</v>
      </c>
      <c r="H414" s="173">
        <v>1</v>
      </c>
      <c r="I414" s="174"/>
      <c r="L414" s="170"/>
      <c r="M414" s="175"/>
      <c r="T414" s="176"/>
      <c r="AT414" s="171" t="s">
        <v>221</v>
      </c>
      <c r="AU414" s="171" t="s">
        <v>81</v>
      </c>
      <c r="AV414" s="15" t="s">
        <v>217</v>
      </c>
      <c r="AW414" s="15" t="s">
        <v>34</v>
      </c>
      <c r="AX414" s="15" t="s">
        <v>81</v>
      </c>
      <c r="AY414" s="171" t="s">
        <v>210</v>
      </c>
    </row>
    <row r="415" spans="2:65" s="1" customFormat="1" ht="21.75" customHeight="1">
      <c r="B415" s="33"/>
      <c r="C415" s="132" t="s">
        <v>973</v>
      </c>
      <c r="D415" s="132" t="s">
        <v>212</v>
      </c>
      <c r="E415" s="133" t="s">
        <v>3398</v>
      </c>
      <c r="F415" s="134" t="s">
        <v>3399</v>
      </c>
      <c r="G415" s="135" t="s">
        <v>459</v>
      </c>
      <c r="H415" s="136">
        <v>1</v>
      </c>
      <c r="I415" s="137"/>
      <c r="J415" s="138">
        <f>ROUND(I415*H415,2)</f>
        <v>0</v>
      </c>
      <c r="K415" s="134" t="s">
        <v>216</v>
      </c>
      <c r="L415" s="33"/>
      <c r="M415" s="139" t="s">
        <v>19</v>
      </c>
      <c r="N415" s="140" t="s">
        <v>45</v>
      </c>
      <c r="P415" s="141">
        <f>O415*H415</f>
        <v>0</v>
      </c>
      <c r="Q415" s="141">
        <v>0.00066</v>
      </c>
      <c r="R415" s="141">
        <f>Q415*H415</f>
        <v>0.00066</v>
      </c>
      <c r="S415" s="141">
        <v>0</v>
      </c>
      <c r="T415" s="142">
        <f>S415*H415</f>
        <v>0</v>
      </c>
      <c r="AR415" s="143" t="s">
        <v>368</v>
      </c>
      <c r="AT415" s="143" t="s">
        <v>212</v>
      </c>
      <c r="AU415" s="143" t="s">
        <v>81</v>
      </c>
      <c r="AY415" s="18" t="s">
        <v>210</v>
      </c>
      <c r="BE415" s="144">
        <f>IF(N415="základní",J415,0)</f>
        <v>0</v>
      </c>
      <c r="BF415" s="144">
        <f>IF(N415="snížená",J415,0)</f>
        <v>0</v>
      </c>
      <c r="BG415" s="144">
        <f>IF(N415="zákl. přenesená",J415,0)</f>
        <v>0</v>
      </c>
      <c r="BH415" s="144">
        <f>IF(N415="sníž. přenesená",J415,0)</f>
        <v>0</v>
      </c>
      <c r="BI415" s="144">
        <f>IF(N415="nulová",J415,0)</f>
        <v>0</v>
      </c>
      <c r="BJ415" s="18" t="s">
        <v>81</v>
      </c>
      <c r="BK415" s="144">
        <f>ROUND(I415*H415,2)</f>
        <v>0</v>
      </c>
      <c r="BL415" s="18" t="s">
        <v>368</v>
      </c>
      <c r="BM415" s="143" t="s">
        <v>1285</v>
      </c>
    </row>
    <row r="416" spans="2:47" s="1" customFormat="1" ht="11.25">
      <c r="B416" s="33"/>
      <c r="D416" s="145" t="s">
        <v>219</v>
      </c>
      <c r="F416" s="146" t="s">
        <v>3400</v>
      </c>
      <c r="I416" s="147"/>
      <c r="L416" s="33"/>
      <c r="M416" s="148"/>
      <c r="T416" s="54"/>
      <c r="AT416" s="18" t="s">
        <v>219</v>
      </c>
      <c r="AU416" s="18" t="s">
        <v>81</v>
      </c>
    </row>
    <row r="417" spans="2:51" s="13" customFormat="1" ht="11.25">
      <c r="B417" s="156"/>
      <c r="D417" s="150" t="s">
        <v>221</v>
      </c>
      <c r="E417" s="157" t="s">
        <v>19</v>
      </c>
      <c r="F417" s="158" t="s">
        <v>3253</v>
      </c>
      <c r="H417" s="159">
        <v>1</v>
      </c>
      <c r="I417" s="160"/>
      <c r="L417" s="156"/>
      <c r="M417" s="161"/>
      <c r="T417" s="162"/>
      <c r="AT417" s="157" t="s">
        <v>221</v>
      </c>
      <c r="AU417" s="157" t="s">
        <v>81</v>
      </c>
      <c r="AV417" s="13" t="s">
        <v>83</v>
      </c>
      <c r="AW417" s="13" t="s">
        <v>34</v>
      </c>
      <c r="AX417" s="13" t="s">
        <v>74</v>
      </c>
      <c r="AY417" s="157" t="s">
        <v>210</v>
      </c>
    </row>
    <row r="418" spans="2:51" s="15" customFormat="1" ht="11.25">
      <c r="B418" s="170"/>
      <c r="D418" s="150" t="s">
        <v>221</v>
      </c>
      <c r="E418" s="171" t="s">
        <v>19</v>
      </c>
      <c r="F418" s="172" t="s">
        <v>236</v>
      </c>
      <c r="H418" s="173">
        <v>1</v>
      </c>
      <c r="I418" s="174"/>
      <c r="L418" s="170"/>
      <c r="M418" s="175"/>
      <c r="T418" s="176"/>
      <c r="AT418" s="171" t="s">
        <v>221</v>
      </c>
      <c r="AU418" s="171" t="s">
        <v>81</v>
      </c>
      <c r="AV418" s="15" t="s">
        <v>217</v>
      </c>
      <c r="AW418" s="15" t="s">
        <v>34</v>
      </c>
      <c r="AX418" s="15" t="s">
        <v>81</v>
      </c>
      <c r="AY418" s="171" t="s">
        <v>210</v>
      </c>
    </row>
    <row r="419" spans="2:65" s="1" customFormat="1" ht="16.5" customHeight="1">
      <c r="B419" s="33"/>
      <c r="C419" s="177" t="s">
        <v>982</v>
      </c>
      <c r="D419" s="177" t="s">
        <v>424</v>
      </c>
      <c r="E419" s="178" t="s">
        <v>3401</v>
      </c>
      <c r="F419" s="179" t="s">
        <v>3402</v>
      </c>
      <c r="G419" s="180" t="s">
        <v>409</v>
      </c>
      <c r="H419" s="181">
        <v>1</v>
      </c>
      <c r="I419" s="182"/>
      <c r="J419" s="183">
        <f>ROUND(I419*H419,2)</f>
        <v>0</v>
      </c>
      <c r="K419" s="179" t="s">
        <v>216</v>
      </c>
      <c r="L419" s="184"/>
      <c r="M419" s="185" t="s">
        <v>19</v>
      </c>
      <c r="N419" s="186" t="s">
        <v>45</v>
      </c>
      <c r="P419" s="141">
        <f>O419*H419</f>
        <v>0</v>
      </c>
      <c r="Q419" s="141">
        <v>0</v>
      </c>
      <c r="R419" s="141">
        <f>Q419*H419</f>
        <v>0</v>
      </c>
      <c r="S419" s="141">
        <v>0</v>
      </c>
      <c r="T419" s="142">
        <f>S419*H419</f>
        <v>0</v>
      </c>
      <c r="AR419" s="143" t="s">
        <v>498</v>
      </c>
      <c r="AT419" s="143" t="s">
        <v>424</v>
      </c>
      <c r="AU419" s="143" t="s">
        <v>81</v>
      </c>
      <c r="AY419" s="18" t="s">
        <v>210</v>
      </c>
      <c r="BE419" s="144">
        <f>IF(N419="základní",J419,0)</f>
        <v>0</v>
      </c>
      <c r="BF419" s="144">
        <f>IF(N419="snížená",J419,0)</f>
        <v>0</v>
      </c>
      <c r="BG419" s="144">
        <f>IF(N419="zákl. přenesená",J419,0)</f>
        <v>0</v>
      </c>
      <c r="BH419" s="144">
        <f>IF(N419="sníž. přenesená",J419,0)</f>
        <v>0</v>
      </c>
      <c r="BI419" s="144">
        <f>IF(N419="nulová",J419,0)</f>
        <v>0</v>
      </c>
      <c r="BJ419" s="18" t="s">
        <v>81</v>
      </c>
      <c r="BK419" s="144">
        <f>ROUND(I419*H419,2)</f>
        <v>0</v>
      </c>
      <c r="BL419" s="18" t="s">
        <v>368</v>
      </c>
      <c r="BM419" s="143" t="s">
        <v>1301</v>
      </c>
    </row>
    <row r="420" spans="2:51" s="13" customFormat="1" ht="11.25">
      <c r="B420" s="156"/>
      <c r="D420" s="150" t="s">
        <v>221</v>
      </c>
      <c r="E420" s="157" t="s">
        <v>19</v>
      </c>
      <c r="F420" s="158" t="s">
        <v>3253</v>
      </c>
      <c r="H420" s="159">
        <v>1</v>
      </c>
      <c r="I420" s="160"/>
      <c r="L420" s="156"/>
      <c r="M420" s="161"/>
      <c r="T420" s="162"/>
      <c r="AT420" s="157" t="s">
        <v>221</v>
      </c>
      <c r="AU420" s="157" t="s">
        <v>81</v>
      </c>
      <c r="AV420" s="13" t="s">
        <v>83</v>
      </c>
      <c r="AW420" s="13" t="s">
        <v>34</v>
      </c>
      <c r="AX420" s="13" t="s">
        <v>74</v>
      </c>
      <c r="AY420" s="157" t="s">
        <v>210</v>
      </c>
    </row>
    <row r="421" spans="2:51" s="15" customFormat="1" ht="11.25">
      <c r="B421" s="170"/>
      <c r="D421" s="150" t="s">
        <v>221</v>
      </c>
      <c r="E421" s="171" t="s">
        <v>19</v>
      </c>
      <c r="F421" s="172" t="s">
        <v>236</v>
      </c>
      <c r="H421" s="173">
        <v>1</v>
      </c>
      <c r="I421" s="174"/>
      <c r="L421" s="170"/>
      <c r="M421" s="175"/>
      <c r="T421" s="176"/>
      <c r="AT421" s="171" t="s">
        <v>221</v>
      </c>
      <c r="AU421" s="171" t="s">
        <v>81</v>
      </c>
      <c r="AV421" s="15" t="s">
        <v>217</v>
      </c>
      <c r="AW421" s="15" t="s">
        <v>34</v>
      </c>
      <c r="AX421" s="15" t="s">
        <v>81</v>
      </c>
      <c r="AY421" s="171" t="s">
        <v>210</v>
      </c>
    </row>
    <row r="422" spans="2:65" s="1" customFormat="1" ht="16.5" customHeight="1">
      <c r="B422" s="33"/>
      <c r="C422" s="132" t="s">
        <v>1012</v>
      </c>
      <c r="D422" s="132" t="s">
        <v>212</v>
      </c>
      <c r="E422" s="133" t="s">
        <v>3403</v>
      </c>
      <c r="F422" s="134" t="s">
        <v>3404</v>
      </c>
      <c r="G422" s="135" t="s">
        <v>409</v>
      </c>
      <c r="H422" s="136">
        <v>4</v>
      </c>
      <c r="I422" s="137"/>
      <c r="J422" s="138">
        <f>ROUND(I422*H422,2)</f>
        <v>0</v>
      </c>
      <c r="K422" s="134" t="s">
        <v>216</v>
      </c>
      <c r="L422" s="33"/>
      <c r="M422" s="139" t="s">
        <v>19</v>
      </c>
      <c r="N422" s="140" t="s">
        <v>45</v>
      </c>
      <c r="P422" s="141">
        <f>O422*H422</f>
        <v>0</v>
      </c>
      <c r="Q422" s="141">
        <v>4E-05</v>
      </c>
      <c r="R422" s="141">
        <f>Q422*H422</f>
        <v>0.00016</v>
      </c>
      <c r="S422" s="141">
        <v>0</v>
      </c>
      <c r="T422" s="142">
        <f>S422*H422</f>
        <v>0</v>
      </c>
      <c r="AR422" s="143" t="s">
        <v>368</v>
      </c>
      <c r="AT422" s="143" t="s">
        <v>212</v>
      </c>
      <c r="AU422" s="143" t="s">
        <v>81</v>
      </c>
      <c r="AY422" s="18" t="s">
        <v>210</v>
      </c>
      <c r="BE422" s="144">
        <f>IF(N422="základní",J422,0)</f>
        <v>0</v>
      </c>
      <c r="BF422" s="144">
        <f>IF(N422="snížená",J422,0)</f>
        <v>0</v>
      </c>
      <c r="BG422" s="144">
        <f>IF(N422="zákl. přenesená",J422,0)</f>
        <v>0</v>
      </c>
      <c r="BH422" s="144">
        <f>IF(N422="sníž. přenesená",J422,0)</f>
        <v>0</v>
      </c>
      <c r="BI422" s="144">
        <f>IF(N422="nulová",J422,0)</f>
        <v>0</v>
      </c>
      <c r="BJ422" s="18" t="s">
        <v>81</v>
      </c>
      <c r="BK422" s="144">
        <f>ROUND(I422*H422,2)</f>
        <v>0</v>
      </c>
      <c r="BL422" s="18" t="s">
        <v>368</v>
      </c>
      <c r="BM422" s="143" t="s">
        <v>1315</v>
      </c>
    </row>
    <row r="423" spans="2:47" s="1" customFormat="1" ht="11.25">
      <c r="B423" s="33"/>
      <c r="D423" s="145" t="s">
        <v>219</v>
      </c>
      <c r="F423" s="146" t="s">
        <v>3405</v>
      </c>
      <c r="I423" s="147"/>
      <c r="L423" s="33"/>
      <c r="M423" s="148"/>
      <c r="T423" s="54"/>
      <c r="AT423" s="18" t="s">
        <v>219</v>
      </c>
      <c r="AU423" s="18" t="s">
        <v>81</v>
      </c>
    </row>
    <row r="424" spans="2:51" s="13" customFormat="1" ht="11.25">
      <c r="B424" s="156"/>
      <c r="D424" s="150" t="s">
        <v>221</v>
      </c>
      <c r="E424" s="157" t="s">
        <v>19</v>
      </c>
      <c r="F424" s="158" t="s">
        <v>3237</v>
      </c>
      <c r="H424" s="159">
        <v>4</v>
      </c>
      <c r="I424" s="160"/>
      <c r="L424" s="156"/>
      <c r="M424" s="161"/>
      <c r="T424" s="162"/>
      <c r="AT424" s="157" t="s">
        <v>221</v>
      </c>
      <c r="AU424" s="157" t="s">
        <v>81</v>
      </c>
      <c r="AV424" s="13" t="s">
        <v>83</v>
      </c>
      <c r="AW424" s="13" t="s">
        <v>34</v>
      </c>
      <c r="AX424" s="13" t="s">
        <v>74</v>
      </c>
      <c r="AY424" s="157" t="s">
        <v>210</v>
      </c>
    </row>
    <row r="425" spans="2:51" s="15" customFormat="1" ht="11.25">
      <c r="B425" s="170"/>
      <c r="D425" s="150" t="s">
        <v>221</v>
      </c>
      <c r="E425" s="171" t="s">
        <v>19</v>
      </c>
      <c r="F425" s="172" t="s">
        <v>236</v>
      </c>
      <c r="H425" s="173">
        <v>4</v>
      </c>
      <c r="I425" s="174"/>
      <c r="L425" s="170"/>
      <c r="M425" s="175"/>
      <c r="T425" s="176"/>
      <c r="AT425" s="171" t="s">
        <v>221</v>
      </c>
      <c r="AU425" s="171" t="s">
        <v>81</v>
      </c>
      <c r="AV425" s="15" t="s">
        <v>217</v>
      </c>
      <c r="AW425" s="15" t="s">
        <v>34</v>
      </c>
      <c r="AX425" s="15" t="s">
        <v>81</v>
      </c>
      <c r="AY425" s="171" t="s">
        <v>210</v>
      </c>
    </row>
    <row r="426" spans="2:65" s="1" customFormat="1" ht="16.5" customHeight="1">
      <c r="B426" s="33"/>
      <c r="C426" s="177" t="s">
        <v>1019</v>
      </c>
      <c r="D426" s="177" t="s">
        <v>424</v>
      </c>
      <c r="E426" s="178" t="s">
        <v>3406</v>
      </c>
      <c r="F426" s="179" t="s">
        <v>3407</v>
      </c>
      <c r="G426" s="180" t="s">
        <v>409</v>
      </c>
      <c r="H426" s="181">
        <v>3</v>
      </c>
      <c r="I426" s="182"/>
      <c r="J426" s="183">
        <f>ROUND(I426*H426,2)</f>
        <v>0</v>
      </c>
      <c r="K426" s="179" t="s">
        <v>216</v>
      </c>
      <c r="L426" s="184"/>
      <c r="M426" s="185" t="s">
        <v>19</v>
      </c>
      <c r="N426" s="186" t="s">
        <v>45</v>
      </c>
      <c r="P426" s="141">
        <f>O426*H426</f>
        <v>0</v>
      </c>
      <c r="Q426" s="141">
        <v>0.0018</v>
      </c>
      <c r="R426" s="141">
        <f>Q426*H426</f>
        <v>0.0054</v>
      </c>
      <c r="S426" s="141">
        <v>0</v>
      </c>
      <c r="T426" s="142">
        <f>S426*H426</f>
        <v>0</v>
      </c>
      <c r="AR426" s="143" t="s">
        <v>498</v>
      </c>
      <c r="AT426" s="143" t="s">
        <v>424</v>
      </c>
      <c r="AU426" s="143" t="s">
        <v>81</v>
      </c>
      <c r="AY426" s="18" t="s">
        <v>210</v>
      </c>
      <c r="BE426" s="144">
        <f>IF(N426="základní",J426,0)</f>
        <v>0</v>
      </c>
      <c r="BF426" s="144">
        <f>IF(N426="snížená",J426,0)</f>
        <v>0</v>
      </c>
      <c r="BG426" s="144">
        <f>IF(N426="zákl. přenesená",J426,0)</f>
        <v>0</v>
      </c>
      <c r="BH426" s="144">
        <f>IF(N426="sníž. přenesená",J426,0)</f>
        <v>0</v>
      </c>
      <c r="BI426" s="144">
        <f>IF(N426="nulová",J426,0)</f>
        <v>0</v>
      </c>
      <c r="BJ426" s="18" t="s">
        <v>81</v>
      </c>
      <c r="BK426" s="144">
        <f>ROUND(I426*H426,2)</f>
        <v>0</v>
      </c>
      <c r="BL426" s="18" t="s">
        <v>368</v>
      </c>
      <c r="BM426" s="143" t="s">
        <v>1330</v>
      </c>
    </row>
    <row r="427" spans="2:51" s="13" customFormat="1" ht="11.25">
      <c r="B427" s="156"/>
      <c r="D427" s="150" t="s">
        <v>221</v>
      </c>
      <c r="E427" s="157" t="s">
        <v>19</v>
      </c>
      <c r="F427" s="158" t="s">
        <v>2316</v>
      </c>
      <c r="H427" s="159">
        <v>3</v>
      </c>
      <c r="I427" s="160"/>
      <c r="L427" s="156"/>
      <c r="M427" s="161"/>
      <c r="T427" s="162"/>
      <c r="AT427" s="157" t="s">
        <v>221</v>
      </c>
      <c r="AU427" s="157" t="s">
        <v>81</v>
      </c>
      <c r="AV427" s="13" t="s">
        <v>83</v>
      </c>
      <c r="AW427" s="13" t="s">
        <v>34</v>
      </c>
      <c r="AX427" s="13" t="s">
        <v>74</v>
      </c>
      <c r="AY427" s="157" t="s">
        <v>210</v>
      </c>
    </row>
    <row r="428" spans="2:51" s="15" customFormat="1" ht="11.25">
      <c r="B428" s="170"/>
      <c r="D428" s="150" t="s">
        <v>221</v>
      </c>
      <c r="E428" s="171" t="s">
        <v>19</v>
      </c>
      <c r="F428" s="172" t="s">
        <v>236</v>
      </c>
      <c r="H428" s="173">
        <v>3</v>
      </c>
      <c r="I428" s="174"/>
      <c r="L428" s="170"/>
      <c r="M428" s="175"/>
      <c r="T428" s="176"/>
      <c r="AT428" s="171" t="s">
        <v>221</v>
      </c>
      <c r="AU428" s="171" t="s">
        <v>81</v>
      </c>
      <c r="AV428" s="15" t="s">
        <v>217</v>
      </c>
      <c r="AW428" s="15" t="s">
        <v>34</v>
      </c>
      <c r="AX428" s="15" t="s">
        <v>81</v>
      </c>
      <c r="AY428" s="171" t="s">
        <v>210</v>
      </c>
    </row>
    <row r="429" spans="2:65" s="1" customFormat="1" ht="16.5" customHeight="1">
      <c r="B429" s="33"/>
      <c r="C429" s="177" t="s">
        <v>1024</v>
      </c>
      <c r="D429" s="177" t="s">
        <v>424</v>
      </c>
      <c r="E429" s="178" t="s">
        <v>3408</v>
      </c>
      <c r="F429" s="179" t="s">
        <v>3409</v>
      </c>
      <c r="G429" s="180" t="s">
        <v>409</v>
      </c>
      <c r="H429" s="181">
        <v>1</v>
      </c>
      <c r="I429" s="182"/>
      <c r="J429" s="183">
        <f>ROUND(I429*H429,2)</f>
        <v>0</v>
      </c>
      <c r="K429" s="179" t="s">
        <v>296</v>
      </c>
      <c r="L429" s="184"/>
      <c r="M429" s="185" t="s">
        <v>19</v>
      </c>
      <c r="N429" s="186" t="s">
        <v>45</v>
      </c>
      <c r="P429" s="141">
        <f>O429*H429</f>
        <v>0</v>
      </c>
      <c r="Q429" s="141">
        <v>0</v>
      </c>
      <c r="R429" s="141">
        <f>Q429*H429</f>
        <v>0</v>
      </c>
      <c r="S429" s="141">
        <v>0</v>
      </c>
      <c r="T429" s="142">
        <f>S429*H429</f>
        <v>0</v>
      </c>
      <c r="AR429" s="143" t="s">
        <v>498</v>
      </c>
      <c r="AT429" s="143" t="s">
        <v>424</v>
      </c>
      <c r="AU429" s="143" t="s">
        <v>81</v>
      </c>
      <c r="AY429" s="18" t="s">
        <v>210</v>
      </c>
      <c r="BE429" s="144">
        <f>IF(N429="základní",J429,0)</f>
        <v>0</v>
      </c>
      <c r="BF429" s="144">
        <f>IF(N429="snížená",J429,0)</f>
        <v>0</v>
      </c>
      <c r="BG429" s="144">
        <f>IF(N429="zákl. přenesená",J429,0)</f>
        <v>0</v>
      </c>
      <c r="BH429" s="144">
        <f>IF(N429="sníž. přenesená",J429,0)</f>
        <v>0</v>
      </c>
      <c r="BI429" s="144">
        <f>IF(N429="nulová",J429,0)</f>
        <v>0</v>
      </c>
      <c r="BJ429" s="18" t="s">
        <v>81</v>
      </c>
      <c r="BK429" s="144">
        <f>ROUND(I429*H429,2)</f>
        <v>0</v>
      </c>
      <c r="BL429" s="18" t="s">
        <v>368</v>
      </c>
      <c r="BM429" s="143" t="s">
        <v>1339</v>
      </c>
    </row>
    <row r="430" spans="2:51" s="13" customFormat="1" ht="11.25">
      <c r="B430" s="156"/>
      <c r="D430" s="150" t="s">
        <v>221</v>
      </c>
      <c r="E430" s="157" t="s">
        <v>19</v>
      </c>
      <c r="F430" s="158" t="s">
        <v>3253</v>
      </c>
      <c r="H430" s="159">
        <v>1</v>
      </c>
      <c r="I430" s="160"/>
      <c r="L430" s="156"/>
      <c r="M430" s="161"/>
      <c r="T430" s="162"/>
      <c r="AT430" s="157" t="s">
        <v>221</v>
      </c>
      <c r="AU430" s="157" t="s">
        <v>81</v>
      </c>
      <c r="AV430" s="13" t="s">
        <v>83</v>
      </c>
      <c r="AW430" s="13" t="s">
        <v>34</v>
      </c>
      <c r="AX430" s="13" t="s">
        <v>74</v>
      </c>
      <c r="AY430" s="157" t="s">
        <v>210</v>
      </c>
    </row>
    <row r="431" spans="2:51" s="15" customFormat="1" ht="11.25">
      <c r="B431" s="170"/>
      <c r="D431" s="150" t="s">
        <v>221</v>
      </c>
      <c r="E431" s="171" t="s">
        <v>19</v>
      </c>
      <c r="F431" s="172" t="s">
        <v>236</v>
      </c>
      <c r="H431" s="173">
        <v>1</v>
      </c>
      <c r="I431" s="174"/>
      <c r="L431" s="170"/>
      <c r="M431" s="175"/>
      <c r="T431" s="176"/>
      <c r="AT431" s="171" t="s">
        <v>221</v>
      </c>
      <c r="AU431" s="171" t="s">
        <v>81</v>
      </c>
      <c r="AV431" s="15" t="s">
        <v>217</v>
      </c>
      <c r="AW431" s="15" t="s">
        <v>34</v>
      </c>
      <c r="AX431" s="15" t="s">
        <v>81</v>
      </c>
      <c r="AY431" s="171" t="s">
        <v>210</v>
      </c>
    </row>
    <row r="432" spans="2:65" s="1" customFormat="1" ht="16.5" customHeight="1">
      <c r="B432" s="33"/>
      <c r="C432" s="132" t="s">
        <v>1029</v>
      </c>
      <c r="D432" s="132" t="s">
        <v>212</v>
      </c>
      <c r="E432" s="133" t="s">
        <v>3410</v>
      </c>
      <c r="F432" s="134" t="s">
        <v>3411</v>
      </c>
      <c r="G432" s="135" t="s">
        <v>409</v>
      </c>
      <c r="H432" s="136">
        <v>1</v>
      </c>
      <c r="I432" s="137"/>
      <c r="J432" s="138">
        <f>ROUND(I432*H432,2)</f>
        <v>0</v>
      </c>
      <c r="K432" s="134" t="s">
        <v>216</v>
      </c>
      <c r="L432" s="33"/>
      <c r="M432" s="139" t="s">
        <v>19</v>
      </c>
      <c r="N432" s="140" t="s">
        <v>45</v>
      </c>
      <c r="P432" s="141">
        <f>O432*H432</f>
        <v>0</v>
      </c>
      <c r="Q432" s="141">
        <v>0</v>
      </c>
      <c r="R432" s="141">
        <f>Q432*H432</f>
        <v>0</v>
      </c>
      <c r="S432" s="141">
        <v>0</v>
      </c>
      <c r="T432" s="142">
        <f>S432*H432</f>
        <v>0</v>
      </c>
      <c r="AR432" s="143" t="s">
        <v>368</v>
      </c>
      <c r="AT432" s="143" t="s">
        <v>212</v>
      </c>
      <c r="AU432" s="143" t="s">
        <v>81</v>
      </c>
      <c r="AY432" s="18" t="s">
        <v>210</v>
      </c>
      <c r="BE432" s="144">
        <f>IF(N432="základní",J432,0)</f>
        <v>0</v>
      </c>
      <c r="BF432" s="144">
        <f>IF(N432="snížená",J432,0)</f>
        <v>0</v>
      </c>
      <c r="BG432" s="144">
        <f>IF(N432="zákl. přenesená",J432,0)</f>
        <v>0</v>
      </c>
      <c r="BH432" s="144">
        <f>IF(N432="sníž. přenesená",J432,0)</f>
        <v>0</v>
      </c>
      <c r="BI432" s="144">
        <f>IF(N432="nulová",J432,0)</f>
        <v>0</v>
      </c>
      <c r="BJ432" s="18" t="s">
        <v>81</v>
      </c>
      <c r="BK432" s="144">
        <f>ROUND(I432*H432,2)</f>
        <v>0</v>
      </c>
      <c r="BL432" s="18" t="s">
        <v>368</v>
      </c>
      <c r="BM432" s="143" t="s">
        <v>1351</v>
      </c>
    </row>
    <row r="433" spans="2:47" s="1" customFormat="1" ht="11.25">
      <c r="B433" s="33"/>
      <c r="D433" s="145" t="s">
        <v>219</v>
      </c>
      <c r="F433" s="146" t="s">
        <v>3412</v>
      </c>
      <c r="I433" s="147"/>
      <c r="L433" s="33"/>
      <c r="M433" s="148"/>
      <c r="T433" s="54"/>
      <c r="AT433" s="18" t="s">
        <v>219</v>
      </c>
      <c r="AU433" s="18" t="s">
        <v>81</v>
      </c>
    </row>
    <row r="434" spans="2:51" s="13" customFormat="1" ht="11.25">
      <c r="B434" s="156"/>
      <c r="D434" s="150" t="s">
        <v>221</v>
      </c>
      <c r="E434" s="157" t="s">
        <v>19</v>
      </c>
      <c r="F434" s="158" t="s">
        <v>3253</v>
      </c>
      <c r="H434" s="159">
        <v>1</v>
      </c>
      <c r="I434" s="160"/>
      <c r="L434" s="156"/>
      <c r="M434" s="161"/>
      <c r="T434" s="162"/>
      <c r="AT434" s="157" t="s">
        <v>221</v>
      </c>
      <c r="AU434" s="157" t="s">
        <v>81</v>
      </c>
      <c r="AV434" s="13" t="s">
        <v>83</v>
      </c>
      <c r="AW434" s="13" t="s">
        <v>34</v>
      </c>
      <c r="AX434" s="13" t="s">
        <v>74</v>
      </c>
      <c r="AY434" s="157" t="s">
        <v>210</v>
      </c>
    </row>
    <row r="435" spans="2:51" s="15" customFormat="1" ht="11.25">
      <c r="B435" s="170"/>
      <c r="D435" s="150" t="s">
        <v>221</v>
      </c>
      <c r="E435" s="171" t="s">
        <v>19</v>
      </c>
      <c r="F435" s="172" t="s">
        <v>236</v>
      </c>
      <c r="H435" s="173">
        <v>1</v>
      </c>
      <c r="I435" s="174"/>
      <c r="L435" s="170"/>
      <c r="M435" s="175"/>
      <c r="T435" s="176"/>
      <c r="AT435" s="171" t="s">
        <v>221</v>
      </c>
      <c r="AU435" s="171" t="s">
        <v>81</v>
      </c>
      <c r="AV435" s="15" t="s">
        <v>217</v>
      </c>
      <c r="AW435" s="15" t="s">
        <v>34</v>
      </c>
      <c r="AX435" s="15" t="s">
        <v>81</v>
      </c>
      <c r="AY435" s="171" t="s">
        <v>210</v>
      </c>
    </row>
    <row r="436" spans="2:65" s="1" customFormat="1" ht="16.5" customHeight="1">
      <c r="B436" s="33"/>
      <c r="C436" s="177" t="s">
        <v>1038</v>
      </c>
      <c r="D436" s="177" t="s">
        <v>424</v>
      </c>
      <c r="E436" s="178" t="s">
        <v>3413</v>
      </c>
      <c r="F436" s="179" t="s">
        <v>3414</v>
      </c>
      <c r="G436" s="180" t="s">
        <v>409</v>
      </c>
      <c r="H436" s="181">
        <v>1</v>
      </c>
      <c r="I436" s="182"/>
      <c r="J436" s="183">
        <f>ROUND(I436*H436,2)</f>
        <v>0</v>
      </c>
      <c r="K436" s="179" t="s">
        <v>296</v>
      </c>
      <c r="L436" s="184"/>
      <c r="M436" s="185" t="s">
        <v>19</v>
      </c>
      <c r="N436" s="186" t="s">
        <v>45</v>
      </c>
      <c r="P436" s="141">
        <f>O436*H436</f>
        <v>0</v>
      </c>
      <c r="Q436" s="141">
        <v>0</v>
      </c>
      <c r="R436" s="141">
        <f>Q436*H436</f>
        <v>0</v>
      </c>
      <c r="S436" s="141">
        <v>0</v>
      </c>
      <c r="T436" s="142">
        <f>S436*H436</f>
        <v>0</v>
      </c>
      <c r="AR436" s="143" t="s">
        <v>498</v>
      </c>
      <c r="AT436" s="143" t="s">
        <v>424</v>
      </c>
      <c r="AU436" s="143" t="s">
        <v>81</v>
      </c>
      <c r="AY436" s="18" t="s">
        <v>210</v>
      </c>
      <c r="BE436" s="144">
        <f>IF(N436="základní",J436,0)</f>
        <v>0</v>
      </c>
      <c r="BF436" s="144">
        <f>IF(N436="snížená",J436,0)</f>
        <v>0</v>
      </c>
      <c r="BG436" s="144">
        <f>IF(N436="zákl. přenesená",J436,0)</f>
        <v>0</v>
      </c>
      <c r="BH436" s="144">
        <f>IF(N436="sníž. přenesená",J436,0)</f>
        <v>0</v>
      </c>
      <c r="BI436" s="144">
        <f>IF(N436="nulová",J436,0)</f>
        <v>0</v>
      </c>
      <c r="BJ436" s="18" t="s">
        <v>81</v>
      </c>
      <c r="BK436" s="144">
        <f>ROUND(I436*H436,2)</f>
        <v>0</v>
      </c>
      <c r="BL436" s="18" t="s">
        <v>368</v>
      </c>
      <c r="BM436" s="143" t="s">
        <v>1365</v>
      </c>
    </row>
    <row r="437" spans="2:51" s="13" customFormat="1" ht="11.25">
      <c r="B437" s="156"/>
      <c r="D437" s="150" t="s">
        <v>221</v>
      </c>
      <c r="E437" s="157" t="s">
        <v>19</v>
      </c>
      <c r="F437" s="158" t="s">
        <v>3253</v>
      </c>
      <c r="H437" s="159">
        <v>1</v>
      </c>
      <c r="I437" s="160"/>
      <c r="L437" s="156"/>
      <c r="M437" s="161"/>
      <c r="T437" s="162"/>
      <c r="AT437" s="157" t="s">
        <v>221</v>
      </c>
      <c r="AU437" s="157" t="s">
        <v>81</v>
      </c>
      <c r="AV437" s="13" t="s">
        <v>83</v>
      </c>
      <c r="AW437" s="13" t="s">
        <v>34</v>
      </c>
      <c r="AX437" s="13" t="s">
        <v>74</v>
      </c>
      <c r="AY437" s="157" t="s">
        <v>210</v>
      </c>
    </row>
    <row r="438" spans="2:51" s="15" customFormat="1" ht="11.25">
      <c r="B438" s="170"/>
      <c r="D438" s="150" t="s">
        <v>221</v>
      </c>
      <c r="E438" s="171" t="s">
        <v>19</v>
      </c>
      <c r="F438" s="172" t="s">
        <v>236</v>
      </c>
      <c r="H438" s="173">
        <v>1</v>
      </c>
      <c r="I438" s="174"/>
      <c r="L438" s="170"/>
      <c r="M438" s="175"/>
      <c r="T438" s="176"/>
      <c r="AT438" s="171" t="s">
        <v>221</v>
      </c>
      <c r="AU438" s="171" t="s">
        <v>81</v>
      </c>
      <c r="AV438" s="15" t="s">
        <v>217</v>
      </c>
      <c r="AW438" s="15" t="s">
        <v>34</v>
      </c>
      <c r="AX438" s="15" t="s">
        <v>81</v>
      </c>
      <c r="AY438" s="171" t="s">
        <v>210</v>
      </c>
    </row>
    <row r="439" spans="2:65" s="1" customFormat="1" ht="16.5" customHeight="1">
      <c r="B439" s="33"/>
      <c r="C439" s="132" t="s">
        <v>1042</v>
      </c>
      <c r="D439" s="132" t="s">
        <v>212</v>
      </c>
      <c r="E439" s="133" t="s">
        <v>3415</v>
      </c>
      <c r="F439" s="134" t="s">
        <v>3416</v>
      </c>
      <c r="G439" s="135" t="s">
        <v>409</v>
      </c>
      <c r="H439" s="136">
        <v>1</v>
      </c>
      <c r="I439" s="137"/>
      <c r="J439" s="138">
        <f>ROUND(I439*H439,2)</f>
        <v>0</v>
      </c>
      <c r="K439" s="134" t="s">
        <v>216</v>
      </c>
      <c r="L439" s="33"/>
      <c r="M439" s="139" t="s">
        <v>19</v>
      </c>
      <c r="N439" s="140" t="s">
        <v>45</v>
      </c>
      <c r="P439" s="141">
        <f>O439*H439</f>
        <v>0</v>
      </c>
      <c r="Q439" s="141">
        <v>0.00016</v>
      </c>
      <c r="R439" s="141">
        <f>Q439*H439</f>
        <v>0.00016</v>
      </c>
      <c r="S439" s="141">
        <v>0</v>
      </c>
      <c r="T439" s="142">
        <f>S439*H439</f>
        <v>0</v>
      </c>
      <c r="AR439" s="143" t="s">
        <v>368</v>
      </c>
      <c r="AT439" s="143" t="s">
        <v>212</v>
      </c>
      <c r="AU439" s="143" t="s">
        <v>81</v>
      </c>
      <c r="AY439" s="18" t="s">
        <v>210</v>
      </c>
      <c r="BE439" s="144">
        <f>IF(N439="základní",J439,0)</f>
        <v>0</v>
      </c>
      <c r="BF439" s="144">
        <f>IF(N439="snížená",J439,0)</f>
        <v>0</v>
      </c>
      <c r="BG439" s="144">
        <f>IF(N439="zákl. přenesená",J439,0)</f>
        <v>0</v>
      </c>
      <c r="BH439" s="144">
        <f>IF(N439="sníž. přenesená",J439,0)</f>
        <v>0</v>
      </c>
      <c r="BI439" s="144">
        <f>IF(N439="nulová",J439,0)</f>
        <v>0</v>
      </c>
      <c r="BJ439" s="18" t="s">
        <v>81</v>
      </c>
      <c r="BK439" s="144">
        <f>ROUND(I439*H439,2)</f>
        <v>0</v>
      </c>
      <c r="BL439" s="18" t="s">
        <v>368</v>
      </c>
      <c r="BM439" s="143" t="s">
        <v>1377</v>
      </c>
    </row>
    <row r="440" spans="2:47" s="1" customFormat="1" ht="11.25">
      <c r="B440" s="33"/>
      <c r="D440" s="145" t="s">
        <v>219</v>
      </c>
      <c r="F440" s="146" t="s">
        <v>3417</v>
      </c>
      <c r="I440" s="147"/>
      <c r="L440" s="33"/>
      <c r="M440" s="148"/>
      <c r="T440" s="54"/>
      <c r="AT440" s="18" t="s">
        <v>219</v>
      </c>
      <c r="AU440" s="18" t="s">
        <v>81</v>
      </c>
    </row>
    <row r="441" spans="2:51" s="13" customFormat="1" ht="11.25">
      <c r="B441" s="156"/>
      <c r="D441" s="150" t="s">
        <v>221</v>
      </c>
      <c r="E441" s="157" t="s">
        <v>19</v>
      </c>
      <c r="F441" s="158" t="s">
        <v>3253</v>
      </c>
      <c r="H441" s="159">
        <v>1</v>
      </c>
      <c r="I441" s="160"/>
      <c r="L441" s="156"/>
      <c r="M441" s="161"/>
      <c r="T441" s="162"/>
      <c r="AT441" s="157" t="s">
        <v>221</v>
      </c>
      <c r="AU441" s="157" t="s">
        <v>81</v>
      </c>
      <c r="AV441" s="13" t="s">
        <v>83</v>
      </c>
      <c r="AW441" s="13" t="s">
        <v>34</v>
      </c>
      <c r="AX441" s="13" t="s">
        <v>74</v>
      </c>
      <c r="AY441" s="157" t="s">
        <v>210</v>
      </c>
    </row>
    <row r="442" spans="2:51" s="15" customFormat="1" ht="11.25">
      <c r="B442" s="170"/>
      <c r="D442" s="150" t="s">
        <v>221</v>
      </c>
      <c r="E442" s="171" t="s">
        <v>19</v>
      </c>
      <c r="F442" s="172" t="s">
        <v>236</v>
      </c>
      <c r="H442" s="173">
        <v>1</v>
      </c>
      <c r="I442" s="174"/>
      <c r="L442" s="170"/>
      <c r="M442" s="175"/>
      <c r="T442" s="176"/>
      <c r="AT442" s="171" t="s">
        <v>221</v>
      </c>
      <c r="AU442" s="171" t="s">
        <v>81</v>
      </c>
      <c r="AV442" s="15" t="s">
        <v>217</v>
      </c>
      <c r="AW442" s="15" t="s">
        <v>34</v>
      </c>
      <c r="AX442" s="15" t="s">
        <v>81</v>
      </c>
      <c r="AY442" s="171" t="s">
        <v>210</v>
      </c>
    </row>
    <row r="443" spans="2:65" s="1" customFormat="1" ht="16.5" customHeight="1">
      <c r="B443" s="33"/>
      <c r="C443" s="177" t="s">
        <v>1049</v>
      </c>
      <c r="D443" s="177" t="s">
        <v>424</v>
      </c>
      <c r="E443" s="178" t="s">
        <v>3418</v>
      </c>
      <c r="F443" s="179" t="s">
        <v>3419</v>
      </c>
      <c r="G443" s="180" t="s">
        <v>409</v>
      </c>
      <c r="H443" s="181">
        <v>1</v>
      </c>
      <c r="I443" s="182"/>
      <c r="J443" s="183">
        <f>ROUND(I443*H443,2)</f>
        <v>0</v>
      </c>
      <c r="K443" s="179" t="s">
        <v>296</v>
      </c>
      <c r="L443" s="184"/>
      <c r="M443" s="185" t="s">
        <v>19</v>
      </c>
      <c r="N443" s="186" t="s">
        <v>45</v>
      </c>
      <c r="P443" s="141">
        <f>O443*H443</f>
        <v>0</v>
      </c>
      <c r="Q443" s="141">
        <v>0</v>
      </c>
      <c r="R443" s="141">
        <f>Q443*H443</f>
        <v>0</v>
      </c>
      <c r="S443" s="141">
        <v>0</v>
      </c>
      <c r="T443" s="142">
        <f>S443*H443</f>
        <v>0</v>
      </c>
      <c r="AR443" s="143" t="s">
        <v>498</v>
      </c>
      <c r="AT443" s="143" t="s">
        <v>424</v>
      </c>
      <c r="AU443" s="143" t="s">
        <v>81</v>
      </c>
      <c r="AY443" s="18" t="s">
        <v>210</v>
      </c>
      <c r="BE443" s="144">
        <f>IF(N443="základní",J443,0)</f>
        <v>0</v>
      </c>
      <c r="BF443" s="144">
        <f>IF(N443="snížená",J443,0)</f>
        <v>0</v>
      </c>
      <c r="BG443" s="144">
        <f>IF(N443="zákl. přenesená",J443,0)</f>
        <v>0</v>
      </c>
      <c r="BH443" s="144">
        <f>IF(N443="sníž. přenesená",J443,0)</f>
        <v>0</v>
      </c>
      <c r="BI443" s="144">
        <f>IF(N443="nulová",J443,0)</f>
        <v>0</v>
      </c>
      <c r="BJ443" s="18" t="s">
        <v>81</v>
      </c>
      <c r="BK443" s="144">
        <f>ROUND(I443*H443,2)</f>
        <v>0</v>
      </c>
      <c r="BL443" s="18" t="s">
        <v>368</v>
      </c>
      <c r="BM443" s="143" t="s">
        <v>1394</v>
      </c>
    </row>
    <row r="444" spans="2:51" s="13" customFormat="1" ht="11.25">
      <c r="B444" s="156"/>
      <c r="D444" s="150" t="s">
        <v>221</v>
      </c>
      <c r="E444" s="157" t="s">
        <v>19</v>
      </c>
      <c r="F444" s="158" t="s">
        <v>3253</v>
      </c>
      <c r="H444" s="159">
        <v>1</v>
      </c>
      <c r="I444" s="160"/>
      <c r="L444" s="156"/>
      <c r="M444" s="161"/>
      <c r="T444" s="162"/>
      <c r="AT444" s="157" t="s">
        <v>221</v>
      </c>
      <c r="AU444" s="157" t="s">
        <v>81</v>
      </c>
      <c r="AV444" s="13" t="s">
        <v>83</v>
      </c>
      <c r="AW444" s="13" t="s">
        <v>34</v>
      </c>
      <c r="AX444" s="13" t="s">
        <v>74</v>
      </c>
      <c r="AY444" s="157" t="s">
        <v>210</v>
      </c>
    </row>
    <row r="445" spans="2:51" s="15" customFormat="1" ht="11.25">
      <c r="B445" s="170"/>
      <c r="D445" s="150" t="s">
        <v>221</v>
      </c>
      <c r="E445" s="171" t="s">
        <v>19</v>
      </c>
      <c r="F445" s="172" t="s">
        <v>236</v>
      </c>
      <c r="H445" s="173">
        <v>1</v>
      </c>
      <c r="I445" s="174"/>
      <c r="L445" s="170"/>
      <c r="M445" s="175"/>
      <c r="T445" s="176"/>
      <c r="AT445" s="171" t="s">
        <v>221</v>
      </c>
      <c r="AU445" s="171" t="s">
        <v>81</v>
      </c>
      <c r="AV445" s="15" t="s">
        <v>217</v>
      </c>
      <c r="AW445" s="15" t="s">
        <v>34</v>
      </c>
      <c r="AX445" s="15" t="s">
        <v>81</v>
      </c>
      <c r="AY445" s="171" t="s">
        <v>210</v>
      </c>
    </row>
    <row r="446" spans="2:65" s="1" customFormat="1" ht="16.5" customHeight="1">
      <c r="B446" s="33"/>
      <c r="C446" s="132" t="s">
        <v>1056</v>
      </c>
      <c r="D446" s="132" t="s">
        <v>212</v>
      </c>
      <c r="E446" s="133" t="s">
        <v>3420</v>
      </c>
      <c r="F446" s="134" t="s">
        <v>3421</v>
      </c>
      <c r="G446" s="135" t="s">
        <v>459</v>
      </c>
      <c r="H446" s="136">
        <v>13</v>
      </c>
      <c r="I446" s="137"/>
      <c r="J446" s="138">
        <f>ROUND(I446*H446,2)</f>
        <v>0</v>
      </c>
      <c r="K446" s="134" t="s">
        <v>296</v>
      </c>
      <c r="L446" s="33"/>
      <c r="M446" s="139" t="s">
        <v>19</v>
      </c>
      <c r="N446" s="140" t="s">
        <v>45</v>
      </c>
      <c r="P446" s="141">
        <f>O446*H446</f>
        <v>0</v>
      </c>
      <c r="Q446" s="141">
        <v>0</v>
      </c>
      <c r="R446" s="141">
        <f>Q446*H446</f>
        <v>0</v>
      </c>
      <c r="S446" s="141">
        <v>0</v>
      </c>
      <c r="T446" s="142">
        <f>S446*H446</f>
        <v>0</v>
      </c>
      <c r="AR446" s="143" t="s">
        <v>368</v>
      </c>
      <c r="AT446" s="143" t="s">
        <v>212</v>
      </c>
      <c r="AU446" s="143" t="s">
        <v>81</v>
      </c>
      <c r="AY446" s="18" t="s">
        <v>210</v>
      </c>
      <c r="BE446" s="144">
        <f>IF(N446="základní",J446,0)</f>
        <v>0</v>
      </c>
      <c r="BF446" s="144">
        <f>IF(N446="snížená",J446,0)</f>
        <v>0</v>
      </c>
      <c r="BG446" s="144">
        <f>IF(N446="zákl. přenesená",J446,0)</f>
        <v>0</v>
      </c>
      <c r="BH446" s="144">
        <f>IF(N446="sníž. přenesená",J446,0)</f>
        <v>0</v>
      </c>
      <c r="BI446" s="144">
        <f>IF(N446="nulová",J446,0)</f>
        <v>0</v>
      </c>
      <c r="BJ446" s="18" t="s">
        <v>81</v>
      </c>
      <c r="BK446" s="144">
        <f>ROUND(I446*H446,2)</f>
        <v>0</v>
      </c>
      <c r="BL446" s="18" t="s">
        <v>368</v>
      </c>
      <c r="BM446" s="143" t="s">
        <v>1414</v>
      </c>
    </row>
    <row r="447" spans="2:51" s="13" customFormat="1" ht="11.25">
      <c r="B447" s="156"/>
      <c r="D447" s="150" t="s">
        <v>221</v>
      </c>
      <c r="E447" s="157" t="s">
        <v>19</v>
      </c>
      <c r="F447" s="158" t="s">
        <v>3319</v>
      </c>
      <c r="H447" s="159">
        <v>13</v>
      </c>
      <c r="I447" s="160"/>
      <c r="L447" s="156"/>
      <c r="M447" s="161"/>
      <c r="T447" s="162"/>
      <c r="AT447" s="157" t="s">
        <v>221</v>
      </c>
      <c r="AU447" s="157" t="s">
        <v>81</v>
      </c>
      <c r="AV447" s="13" t="s">
        <v>83</v>
      </c>
      <c r="AW447" s="13" t="s">
        <v>34</v>
      </c>
      <c r="AX447" s="13" t="s">
        <v>74</v>
      </c>
      <c r="AY447" s="157" t="s">
        <v>210</v>
      </c>
    </row>
    <row r="448" spans="2:51" s="15" customFormat="1" ht="11.25">
      <c r="B448" s="170"/>
      <c r="D448" s="150" t="s">
        <v>221</v>
      </c>
      <c r="E448" s="171" t="s">
        <v>19</v>
      </c>
      <c r="F448" s="172" t="s">
        <v>236</v>
      </c>
      <c r="H448" s="173">
        <v>13</v>
      </c>
      <c r="I448" s="174"/>
      <c r="L448" s="170"/>
      <c r="M448" s="175"/>
      <c r="T448" s="176"/>
      <c r="AT448" s="171" t="s">
        <v>221</v>
      </c>
      <c r="AU448" s="171" t="s">
        <v>81</v>
      </c>
      <c r="AV448" s="15" t="s">
        <v>217</v>
      </c>
      <c r="AW448" s="15" t="s">
        <v>34</v>
      </c>
      <c r="AX448" s="15" t="s">
        <v>81</v>
      </c>
      <c r="AY448" s="171" t="s">
        <v>210</v>
      </c>
    </row>
    <row r="449" spans="2:65" s="1" customFormat="1" ht="16.5" customHeight="1">
      <c r="B449" s="33"/>
      <c r="C449" s="132" t="s">
        <v>1060</v>
      </c>
      <c r="D449" s="132" t="s">
        <v>212</v>
      </c>
      <c r="E449" s="133" t="s">
        <v>3422</v>
      </c>
      <c r="F449" s="134" t="s">
        <v>3423</v>
      </c>
      <c r="G449" s="135" t="s">
        <v>409</v>
      </c>
      <c r="H449" s="136">
        <v>2</v>
      </c>
      <c r="I449" s="137"/>
      <c r="J449" s="138">
        <f>ROUND(I449*H449,2)</f>
        <v>0</v>
      </c>
      <c r="K449" s="134" t="s">
        <v>216</v>
      </c>
      <c r="L449" s="33"/>
      <c r="M449" s="139" t="s">
        <v>19</v>
      </c>
      <c r="N449" s="140" t="s">
        <v>45</v>
      </c>
      <c r="P449" s="141">
        <f>O449*H449</f>
        <v>0</v>
      </c>
      <c r="Q449" s="141">
        <v>0.00109</v>
      </c>
      <c r="R449" s="141">
        <f>Q449*H449</f>
        <v>0.00218</v>
      </c>
      <c r="S449" s="141">
        <v>0</v>
      </c>
      <c r="T449" s="142">
        <f>S449*H449</f>
        <v>0</v>
      </c>
      <c r="AR449" s="143" t="s">
        <v>368</v>
      </c>
      <c r="AT449" s="143" t="s">
        <v>212</v>
      </c>
      <c r="AU449" s="143" t="s">
        <v>81</v>
      </c>
      <c r="AY449" s="18" t="s">
        <v>210</v>
      </c>
      <c r="BE449" s="144">
        <f>IF(N449="základní",J449,0)</f>
        <v>0</v>
      </c>
      <c r="BF449" s="144">
        <f>IF(N449="snížená",J449,0)</f>
        <v>0</v>
      </c>
      <c r="BG449" s="144">
        <f>IF(N449="zákl. přenesená",J449,0)</f>
        <v>0</v>
      </c>
      <c r="BH449" s="144">
        <f>IF(N449="sníž. přenesená",J449,0)</f>
        <v>0</v>
      </c>
      <c r="BI449" s="144">
        <f>IF(N449="nulová",J449,0)</f>
        <v>0</v>
      </c>
      <c r="BJ449" s="18" t="s">
        <v>81</v>
      </c>
      <c r="BK449" s="144">
        <f>ROUND(I449*H449,2)</f>
        <v>0</v>
      </c>
      <c r="BL449" s="18" t="s">
        <v>368</v>
      </c>
      <c r="BM449" s="143" t="s">
        <v>1438</v>
      </c>
    </row>
    <row r="450" spans="2:47" s="1" customFormat="1" ht="11.25">
      <c r="B450" s="33"/>
      <c r="D450" s="145" t="s">
        <v>219</v>
      </c>
      <c r="F450" s="146" t="s">
        <v>3424</v>
      </c>
      <c r="I450" s="147"/>
      <c r="L450" s="33"/>
      <c r="M450" s="148"/>
      <c r="T450" s="54"/>
      <c r="AT450" s="18" t="s">
        <v>219</v>
      </c>
      <c r="AU450" s="18" t="s">
        <v>81</v>
      </c>
    </row>
    <row r="451" spans="2:51" s="13" customFormat="1" ht="11.25">
      <c r="B451" s="156"/>
      <c r="D451" s="150" t="s">
        <v>221</v>
      </c>
      <c r="E451" s="157" t="s">
        <v>19</v>
      </c>
      <c r="F451" s="158" t="s">
        <v>3257</v>
      </c>
      <c r="H451" s="159">
        <v>2</v>
      </c>
      <c r="I451" s="160"/>
      <c r="L451" s="156"/>
      <c r="M451" s="161"/>
      <c r="T451" s="162"/>
      <c r="AT451" s="157" t="s">
        <v>221</v>
      </c>
      <c r="AU451" s="157" t="s">
        <v>81</v>
      </c>
      <c r="AV451" s="13" t="s">
        <v>83</v>
      </c>
      <c r="AW451" s="13" t="s">
        <v>34</v>
      </c>
      <c r="AX451" s="13" t="s">
        <v>74</v>
      </c>
      <c r="AY451" s="157" t="s">
        <v>210</v>
      </c>
    </row>
    <row r="452" spans="2:51" s="15" customFormat="1" ht="11.25">
      <c r="B452" s="170"/>
      <c r="D452" s="150" t="s">
        <v>221</v>
      </c>
      <c r="E452" s="171" t="s">
        <v>19</v>
      </c>
      <c r="F452" s="172" t="s">
        <v>236</v>
      </c>
      <c r="H452" s="173">
        <v>2</v>
      </c>
      <c r="I452" s="174"/>
      <c r="L452" s="170"/>
      <c r="M452" s="175"/>
      <c r="T452" s="176"/>
      <c r="AT452" s="171" t="s">
        <v>221</v>
      </c>
      <c r="AU452" s="171" t="s">
        <v>81</v>
      </c>
      <c r="AV452" s="15" t="s">
        <v>217</v>
      </c>
      <c r="AW452" s="15" t="s">
        <v>34</v>
      </c>
      <c r="AX452" s="15" t="s">
        <v>81</v>
      </c>
      <c r="AY452" s="171" t="s">
        <v>210</v>
      </c>
    </row>
    <row r="453" spans="2:65" s="1" customFormat="1" ht="16.5" customHeight="1">
      <c r="B453" s="33"/>
      <c r="C453" s="132" t="s">
        <v>1080</v>
      </c>
      <c r="D453" s="132" t="s">
        <v>212</v>
      </c>
      <c r="E453" s="133" t="s">
        <v>3425</v>
      </c>
      <c r="F453" s="134" t="s">
        <v>3426</v>
      </c>
      <c r="G453" s="135" t="s">
        <v>409</v>
      </c>
      <c r="H453" s="136">
        <v>8</v>
      </c>
      <c r="I453" s="137"/>
      <c r="J453" s="138">
        <f>ROUND(I453*H453,2)</f>
        <v>0</v>
      </c>
      <c r="K453" s="134" t="s">
        <v>216</v>
      </c>
      <c r="L453" s="33"/>
      <c r="M453" s="139" t="s">
        <v>19</v>
      </c>
      <c r="N453" s="140" t="s">
        <v>45</v>
      </c>
      <c r="P453" s="141">
        <f>O453*H453</f>
        <v>0</v>
      </c>
      <c r="Q453" s="141">
        <v>0.00031</v>
      </c>
      <c r="R453" s="141">
        <f>Q453*H453</f>
        <v>0.00248</v>
      </c>
      <c r="S453" s="141">
        <v>0</v>
      </c>
      <c r="T453" s="142">
        <f>S453*H453</f>
        <v>0</v>
      </c>
      <c r="AR453" s="143" t="s">
        <v>368</v>
      </c>
      <c r="AT453" s="143" t="s">
        <v>212</v>
      </c>
      <c r="AU453" s="143" t="s">
        <v>81</v>
      </c>
      <c r="AY453" s="18" t="s">
        <v>210</v>
      </c>
      <c r="BE453" s="144">
        <f>IF(N453="základní",J453,0)</f>
        <v>0</v>
      </c>
      <c r="BF453" s="144">
        <f>IF(N453="snížená",J453,0)</f>
        <v>0</v>
      </c>
      <c r="BG453" s="144">
        <f>IF(N453="zákl. přenesená",J453,0)</f>
        <v>0</v>
      </c>
      <c r="BH453" s="144">
        <f>IF(N453="sníž. přenesená",J453,0)</f>
        <v>0</v>
      </c>
      <c r="BI453" s="144">
        <f>IF(N453="nulová",J453,0)</f>
        <v>0</v>
      </c>
      <c r="BJ453" s="18" t="s">
        <v>81</v>
      </c>
      <c r="BK453" s="144">
        <f>ROUND(I453*H453,2)</f>
        <v>0</v>
      </c>
      <c r="BL453" s="18" t="s">
        <v>368</v>
      </c>
      <c r="BM453" s="143" t="s">
        <v>1447</v>
      </c>
    </row>
    <row r="454" spans="2:47" s="1" customFormat="1" ht="11.25">
      <c r="B454" s="33"/>
      <c r="D454" s="145" t="s">
        <v>219</v>
      </c>
      <c r="F454" s="146" t="s">
        <v>3427</v>
      </c>
      <c r="I454" s="147"/>
      <c r="L454" s="33"/>
      <c r="M454" s="148"/>
      <c r="T454" s="54"/>
      <c r="AT454" s="18" t="s">
        <v>219</v>
      </c>
      <c r="AU454" s="18" t="s">
        <v>81</v>
      </c>
    </row>
    <row r="455" spans="2:51" s="13" customFormat="1" ht="11.25">
      <c r="B455" s="156"/>
      <c r="D455" s="150" t="s">
        <v>221</v>
      </c>
      <c r="E455" s="157" t="s">
        <v>19</v>
      </c>
      <c r="F455" s="158" t="s">
        <v>3428</v>
      </c>
      <c r="H455" s="159">
        <v>8</v>
      </c>
      <c r="I455" s="160"/>
      <c r="L455" s="156"/>
      <c r="M455" s="161"/>
      <c r="T455" s="162"/>
      <c r="AT455" s="157" t="s">
        <v>221</v>
      </c>
      <c r="AU455" s="157" t="s">
        <v>81</v>
      </c>
      <c r="AV455" s="13" t="s">
        <v>83</v>
      </c>
      <c r="AW455" s="13" t="s">
        <v>34</v>
      </c>
      <c r="AX455" s="13" t="s">
        <v>74</v>
      </c>
      <c r="AY455" s="157" t="s">
        <v>210</v>
      </c>
    </row>
    <row r="456" spans="2:51" s="15" customFormat="1" ht="11.25">
      <c r="B456" s="170"/>
      <c r="D456" s="150" t="s">
        <v>221</v>
      </c>
      <c r="E456" s="171" t="s">
        <v>19</v>
      </c>
      <c r="F456" s="172" t="s">
        <v>236</v>
      </c>
      <c r="H456" s="173">
        <v>8</v>
      </c>
      <c r="I456" s="174"/>
      <c r="L456" s="170"/>
      <c r="M456" s="175"/>
      <c r="T456" s="176"/>
      <c r="AT456" s="171" t="s">
        <v>221</v>
      </c>
      <c r="AU456" s="171" t="s">
        <v>81</v>
      </c>
      <c r="AV456" s="15" t="s">
        <v>217</v>
      </c>
      <c r="AW456" s="15" t="s">
        <v>34</v>
      </c>
      <c r="AX456" s="15" t="s">
        <v>81</v>
      </c>
      <c r="AY456" s="171" t="s">
        <v>210</v>
      </c>
    </row>
    <row r="457" spans="2:65" s="1" customFormat="1" ht="24.2" customHeight="1">
      <c r="B457" s="33"/>
      <c r="C457" s="132" t="s">
        <v>1095</v>
      </c>
      <c r="D457" s="132" t="s">
        <v>212</v>
      </c>
      <c r="E457" s="133" t="s">
        <v>3429</v>
      </c>
      <c r="F457" s="134" t="s">
        <v>3430</v>
      </c>
      <c r="G457" s="135" t="s">
        <v>459</v>
      </c>
      <c r="H457" s="136">
        <v>1</v>
      </c>
      <c r="I457" s="137"/>
      <c r="J457" s="138">
        <f>ROUND(I457*H457,2)</f>
        <v>0</v>
      </c>
      <c r="K457" s="134" t="s">
        <v>216</v>
      </c>
      <c r="L457" s="33"/>
      <c r="M457" s="139" t="s">
        <v>19</v>
      </c>
      <c r="N457" s="140" t="s">
        <v>45</v>
      </c>
      <c r="P457" s="141">
        <f>O457*H457</f>
        <v>0</v>
      </c>
      <c r="Q457" s="141">
        <v>0.03034</v>
      </c>
      <c r="R457" s="141">
        <f>Q457*H457</f>
        <v>0.03034</v>
      </c>
      <c r="S457" s="141">
        <v>0</v>
      </c>
      <c r="T457" s="142">
        <f>S457*H457</f>
        <v>0</v>
      </c>
      <c r="AR457" s="143" t="s">
        <v>368</v>
      </c>
      <c r="AT457" s="143" t="s">
        <v>212</v>
      </c>
      <c r="AU457" s="143" t="s">
        <v>81</v>
      </c>
      <c r="AY457" s="18" t="s">
        <v>210</v>
      </c>
      <c r="BE457" s="144">
        <f>IF(N457="základní",J457,0)</f>
        <v>0</v>
      </c>
      <c r="BF457" s="144">
        <f>IF(N457="snížená",J457,0)</f>
        <v>0</v>
      </c>
      <c r="BG457" s="144">
        <f>IF(N457="zákl. přenesená",J457,0)</f>
        <v>0</v>
      </c>
      <c r="BH457" s="144">
        <f>IF(N457="sníž. přenesená",J457,0)</f>
        <v>0</v>
      </c>
      <c r="BI457" s="144">
        <f>IF(N457="nulová",J457,0)</f>
        <v>0</v>
      </c>
      <c r="BJ457" s="18" t="s">
        <v>81</v>
      </c>
      <c r="BK457" s="144">
        <f>ROUND(I457*H457,2)</f>
        <v>0</v>
      </c>
      <c r="BL457" s="18" t="s">
        <v>368</v>
      </c>
      <c r="BM457" s="143" t="s">
        <v>1459</v>
      </c>
    </row>
    <row r="458" spans="2:47" s="1" customFormat="1" ht="11.25">
      <c r="B458" s="33"/>
      <c r="D458" s="145" t="s">
        <v>219</v>
      </c>
      <c r="F458" s="146" t="s">
        <v>3431</v>
      </c>
      <c r="I458" s="147"/>
      <c r="L458" s="33"/>
      <c r="M458" s="148"/>
      <c r="T458" s="54"/>
      <c r="AT458" s="18" t="s">
        <v>219</v>
      </c>
      <c r="AU458" s="18" t="s">
        <v>81</v>
      </c>
    </row>
    <row r="459" spans="2:51" s="13" customFormat="1" ht="11.25">
      <c r="B459" s="156"/>
      <c r="D459" s="150" t="s">
        <v>221</v>
      </c>
      <c r="E459" s="157" t="s">
        <v>19</v>
      </c>
      <c r="F459" s="158" t="s">
        <v>3253</v>
      </c>
      <c r="H459" s="159">
        <v>1</v>
      </c>
      <c r="I459" s="160"/>
      <c r="L459" s="156"/>
      <c r="M459" s="161"/>
      <c r="T459" s="162"/>
      <c r="AT459" s="157" t="s">
        <v>221</v>
      </c>
      <c r="AU459" s="157" t="s">
        <v>81</v>
      </c>
      <c r="AV459" s="13" t="s">
        <v>83</v>
      </c>
      <c r="AW459" s="13" t="s">
        <v>34</v>
      </c>
      <c r="AX459" s="13" t="s">
        <v>74</v>
      </c>
      <c r="AY459" s="157" t="s">
        <v>210</v>
      </c>
    </row>
    <row r="460" spans="2:51" s="15" customFormat="1" ht="11.25">
      <c r="B460" s="170"/>
      <c r="D460" s="150" t="s">
        <v>221</v>
      </c>
      <c r="E460" s="171" t="s">
        <v>19</v>
      </c>
      <c r="F460" s="172" t="s">
        <v>236</v>
      </c>
      <c r="H460" s="173">
        <v>1</v>
      </c>
      <c r="I460" s="174"/>
      <c r="L460" s="170"/>
      <c r="M460" s="175"/>
      <c r="T460" s="176"/>
      <c r="AT460" s="171" t="s">
        <v>221</v>
      </c>
      <c r="AU460" s="171" t="s">
        <v>81</v>
      </c>
      <c r="AV460" s="15" t="s">
        <v>217</v>
      </c>
      <c r="AW460" s="15" t="s">
        <v>34</v>
      </c>
      <c r="AX460" s="15" t="s">
        <v>81</v>
      </c>
      <c r="AY460" s="171" t="s">
        <v>210</v>
      </c>
    </row>
    <row r="461" spans="2:65" s="1" customFormat="1" ht="16.5" customHeight="1">
      <c r="B461" s="33"/>
      <c r="C461" s="132" t="s">
        <v>1103</v>
      </c>
      <c r="D461" s="132" t="s">
        <v>212</v>
      </c>
      <c r="E461" s="133" t="s">
        <v>3432</v>
      </c>
      <c r="F461" s="134" t="s">
        <v>3433</v>
      </c>
      <c r="G461" s="135" t="s">
        <v>459</v>
      </c>
      <c r="H461" s="136">
        <v>0</v>
      </c>
      <c r="I461" s="137"/>
      <c r="J461" s="138">
        <f>ROUND(I461*H461,2)</f>
        <v>0</v>
      </c>
      <c r="K461" s="134" t="s">
        <v>296</v>
      </c>
      <c r="L461" s="33"/>
      <c r="M461" s="139" t="s">
        <v>19</v>
      </c>
      <c r="N461" s="140" t="s">
        <v>45</v>
      </c>
      <c r="P461" s="141">
        <f>O461*H461</f>
        <v>0</v>
      </c>
      <c r="Q461" s="141">
        <v>0</v>
      </c>
      <c r="R461" s="141">
        <f>Q461*H461</f>
        <v>0</v>
      </c>
      <c r="S461" s="141">
        <v>0</v>
      </c>
      <c r="T461" s="142">
        <f>S461*H461</f>
        <v>0</v>
      </c>
      <c r="AR461" s="143" t="s">
        <v>368</v>
      </c>
      <c r="AT461" s="143" t="s">
        <v>212</v>
      </c>
      <c r="AU461" s="143" t="s">
        <v>81</v>
      </c>
      <c r="AY461" s="18" t="s">
        <v>210</v>
      </c>
      <c r="BE461" s="144">
        <f>IF(N461="základní",J461,0)</f>
        <v>0</v>
      </c>
      <c r="BF461" s="144">
        <f>IF(N461="snížená",J461,0)</f>
        <v>0</v>
      </c>
      <c r="BG461" s="144">
        <f>IF(N461="zákl. přenesená",J461,0)</f>
        <v>0</v>
      </c>
      <c r="BH461" s="144">
        <f>IF(N461="sníž. přenesená",J461,0)</f>
        <v>0</v>
      </c>
      <c r="BI461" s="144">
        <f>IF(N461="nulová",J461,0)</f>
        <v>0</v>
      </c>
      <c r="BJ461" s="18" t="s">
        <v>81</v>
      </c>
      <c r="BK461" s="144">
        <f>ROUND(I461*H461,2)</f>
        <v>0</v>
      </c>
      <c r="BL461" s="18" t="s">
        <v>368</v>
      </c>
      <c r="BM461" s="143" t="s">
        <v>1471</v>
      </c>
    </row>
    <row r="462" spans="2:63" s="11" customFormat="1" ht="25.9" customHeight="1">
      <c r="B462" s="120"/>
      <c r="D462" s="121" t="s">
        <v>73</v>
      </c>
      <c r="E462" s="122" t="s">
        <v>3434</v>
      </c>
      <c r="F462" s="122" t="s">
        <v>3435</v>
      </c>
      <c r="I462" s="123"/>
      <c r="J462" s="124">
        <f>BK462</f>
        <v>0</v>
      </c>
      <c r="L462" s="120"/>
      <c r="M462" s="125"/>
      <c r="P462" s="126">
        <f>SUM(P463:P474)</f>
        <v>0</v>
      </c>
      <c r="R462" s="126">
        <f>SUM(R463:R474)</f>
        <v>0.06760000000000001</v>
      </c>
      <c r="T462" s="127">
        <f>SUM(T463:T474)</f>
        <v>0</v>
      </c>
      <c r="AR462" s="121" t="s">
        <v>83</v>
      </c>
      <c r="AT462" s="128" t="s">
        <v>73</v>
      </c>
      <c r="AU462" s="128" t="s">
        <v>74</v>
      </c>
      <c r="AY462" s="121" t="s">
        <v>210</v>
      </c>
      <c r="BK462" s="129">
        <f>SUM(BK463:BK474)</f>
        <v>0</v>
      </c>
    </row>
    <row r="463" spans="2:65" s="1" customFormat="1" ht="24.2" customHeight="1">
      <c r="B463" s="33"/>
      <c r="C463" s="132" t="s">
        <v>1109</v>
      </c>
      <c r="D463" s="132" t="s">
        <v>212</v>
      </c>
      <c r="E463" s="133" t="s">
        <v>3436</v>
      </c>
      <c r="F463" s="134" t="s">
        <v>3437</v>
      </c>
      <c r="G463" s="135" t="s">
        <v>459</v>
      </c>
      <c r="H463" s="136">
        <v>3</v>
      </c>
      <c r="I463" s="137"/>
      <c r="J463" s="138">
        <f>ROUND(I463*H463,2)</f>
        <v>0</v>
      </c>
      <c r="K463" s="134" t="s">
        <v>19</v>
      </c>
      <c r="L463" s="33"/>
      <c r="M463" s="139" t="s">
        <v>19</v>
      </c>
      <c r="N463" s="140" t="s">
        <v>45</v>
      </c>
      <c r="P463" s="141">
        <f>O463*H463</f>
        <v>0</v>
      </c>
      <c r="Q463" s="141">
        <v>0.01665</v>
      </c>
      <c r="R463" s="141">
        <f>Q463*H463</f>
        <v>0.04995000000000001</v>
      </c>
      <c r="S463" s="141">
        <v>0</v>
      </c>
      <c r="T463" s="142">
        <f>S463*H463</f>
        <v>0</v>
      </c>
      <c r="AR463" s="143" t="s">
        <v>368</v>
      </c>
      <c r="AT463" s="143" t="s">
        <v>212</v>
      </c>
      <c r="AU463" s="143" t="s">
        <v>81</v>
      </c>
      <c r="AY463" s="18" t="s">
        <v>210</v>
      </c>
      <c r="BE463" s="144">
        <f>IF(N463="základní",J463,0)</f>
        <v>0</v>
      </c>
      <c r="BF463" s="144">
        <f>IF(N463="snížená",J463,0)</f>
        <v>0</v>
      </c>
      <c r="BG463" s="144">
        <f>IF(N463="zákl. přenesená",J463,0)</f>
        <v>0</v>
      </c>
      <c r="BH463" s="144">
        <f>IF(N463="sníž. přenesená",J463,0)</f>
        <v>0</v>
      </c>
      <c r="BI463" s="144">
        <f>IF(N463="nulová",J463,0)</f>
        <v>0</v>
      </c>
      <c r="BJ463" s="18" t="s">
        <v>81</v>
      </c>
      <c r="BK463" s="144">
        <f>ROUND(I463*H463,2)</f>
        <v>0</v>
      </c>
      <c r="BL463" s="18" t="s">
        <v>368</v>
      </c>
      <c r="BM463" s="143" t="s">
        <v>1480</v>
      </c>
    </row>
    <row r="464" spans="2:51" s="13" customFormat="1" ht="11.25">
      <c r="B464" s="156"/>
      <c r="D464" s="150" t="s">
        <v>221</v>
      </c>
      <c r="E464" s="157" t="s">
        <v>19</v>
      </c>
      <c r="F464" s="158" t="s">
        <v>2316</v>
      </c>
      <c r="H464" s="159">
        <v>3</v>
      </c>
      <c r="I464" s="160"/>
      <c r="L464" s="156"/>
      <c r="M464" s="161"/>
      <c r="T464" s="162"/>
      <c r="AT464" s="157" t="s">
        <v>221</v>
      </c>
      <c r="AU464" s="157" t="s">
        <v>81</v>
      </c>
      <c r="AV464" s="13" t="s">
        <v>83</v>
      </c>
      <c r="AW464" s="13" t="s">
        <v>34</v>
      </c>
      <c r="AX464" s="13" t="s">
        <v>74</v>
      </c>
      <c r="AY464" s="157" t="s">
        <v>210</v>
      </c>
    </row>
    <row r="465" spans="2:51" s="15" customFormat="1" ht="11.25">
      <c r="B465" s="170"/>
      <c r="D465" s="150" t="s">
        <v>221</v>
      </c>
      <c r="E465" s="171" t="s">
        <v>19</v>
      </c>
      <c r="F465" s="172" t="s">
        <v>236</v>
      </c>
      <c r="H465" s="173">
        <v>3</v>
      </c>
      <c r="I465" s="174"/>
      <c r="L465" s="170"/>
      <c r="M465" s="175"/>
      <c r="T465" s="176"/>
      <c r="AT465" s="171" t="s">
        <v>221</v>
      </c>
      <c r="AU465" s="171" t="s">
        <v>81</v>
      </c>
      <c r="AV465" s="15" t="s">
        <v>217</v>
      </c>
      <c r="AW465" s="15" t="s">
        <v>34</v>
      </c>
      <c r="AX465" s="15" t="s">
        <v>81</v>
      </c>
      <c r="AY465" s="171" t="s">
        <v>210</v>
      </c>
    </row>
    <row r="466" spans="2:65" s="1" customFormat="1" ht="16.5" customHeight="1">
      <c r="B466" s="33"/>
      <c r="C466" s="177" t="s">
        <v>1115</v>
      </c>
      <c r="D466" s="177" t="s">
        <v>424</v>
      </c>
      <c r="E466" s="178" t="s">
        <v>3438</v>
      </c>
      <c r="F466" s="179" t="s">
        <v>3439</v>
      </c>
      <c r="G466" s="180" t="s">
        <v>409</v>
      </c>
      <c r="H466" s="181">
        <v>3</v>
      </c>
      <c r="I466" s="182"/>
      <c r="J466" s="183">
        <f>ROUND(I466*H466,2)</f>
        <v>0</v>
      </c>
      <c r="K466" s="179" t="s">
        <v>296</v>
      </c>
      <c r="L466" s="184"/>
      <c r="M466" s="185" t="s">
        <v>19</v>
      </c>
      <c r="N466" s="186" t="s">
        <v>45</v>
      </c>
      <c r="P466" s="141">
        <f>O466*H466</f>
        <v>0</v>
      </c>
      <c r="Q466" s="141">
        <v>0</v>
      </c>
      <c r="R466" s="141">
        <f>Q466*H466</f>
        <v>0</v>
      </c>
      <c r="S466" s="141">
        <v>0</v>
      </c>
      <c r="T466" s="142">
        <f>S466*H466</f>
        <v>0</v>
      </c>
      <c r="AR466" s="143" t="s">
        <v>498</v>
      </c>
      <c r="AT466" s="143" t="s">
        <v>424</v>
      </c>
      <c r="AU466" s="143" t="s">
        <v>81</v>
      </c>
      <c r="AY466" s="18" t="s">
        <v>210</v>
      </c>
      <c r="BE466" s="144">
        <f>IF(N466="základní",J466,0)</f>
        <v>0</v>
      </c>
      <c r="BF466" s="144">
        <f>IF(N466="snížená",J466,0)</f>
        <v>0</v>
      </c>
      <c r="BG466" s="144">
        <f>IF(N466="zákl. přenesená",J466,0)</f>
        <v>0</v>
      </c>
      <c r="BH466" s="144">
        <f>IF(N466="sníž. přenesená",J466,0)</f>
        <v>0</v>
      </c>
      <c r="BI466" s="144">
        <f>IF(N466="nulová",J466,0)</f>
        <v>0</v>
      </c>
      <c r="BJ466" s="18" t="s">
        <v>81</v>
      </c>
      <c r="BK466" s="144">
        <f>ROUND(I466*H466,2)</f>
        <v>0</v>
      </c>
      <c r="BL466" s="18" t="s">
        <v>368</v>
      </c>
      <c r="BM466" s="143" t="s">
        <v>1490</v>
      </c>
    </row>
    <row r="467" spans="2:51" s="13" customFormat="1" ht="11.25">
      <c r="B467" s="156"/>
      <c r="D467" s="150" t="s">
        <v>221</v>
      </c>
      <c r="E467" s="157" t="s">
        <v>19</v>
      </c>
      <c r="F467" s="158" t="s">
        <v>2316</v>
      </c>
      <c r="H467" s="159">
        <v>3</v>
      </c>
      <c r="I467" s="160"/>
      <c r="L467" s="156"/>
      <c r="M467" s="161"/>
      <c r="T467" s="162"/>
      <c r="AT467" s="157" t="s">
        <v>221</v>
      </c>
      <c r="AU467" s="157" t="s">
        <v>81</v>
      </c>
      <c r="AV467" s="13" t="s">
        <v>83</v>
      </c>
      <c r="AW467" s="13" t="s">
        <v>34</v>
      </c>
      <c r="AX467" s="13" t="s">
        <v>74</v>
      </c>
      <c r="AY467" s="157" t="s">
        <v>210</v>
      </c>
    </row>
    <row r="468" spans="2:51" s="15" customFormat="1" ht="11.25">
      <c r="B468" s="170"/>
      <c r="D468" s="150" t="s">
        <v>221</v>
      </c>
      <c r="E468" s="171" t="s">
        <v>19</v>
      </c>
      <c r="F468" s="172" t="s">
        <v>236</v>
      </c>
      <c r="H468" s="173">
        <v>3</v>
      </c>
      <c r="I468" s="174"/>
      <c r="L468" s="170"/>
      <c r="M468" s="175"/>
      <c r="T468" s="176"/>
      <c r="AT468" s="171" t="s">
        <v>221</v>
      </c>
      <c r="AU468" s="171" t="s">
        <v>81</v>
      </c>
      <c r="AV468" s="15" t="s">
        <v>217</v>
      </c>
      <c r="AW468" s="15" t="s">
        <v>34</v>
      </c>
      <c r="AX468" s="15" t="s">
        <v>81</v>
      </c>
      <c r="AY468" s="171" t="s">
        <v>210</v>
      </c>
    </row>
    <row r="469" spans="2:65" s="1" customFormat="1" ht="24.2" customHeight="1">
      <c r="B469" s="33"/>
      <c r="C469" s="132" t="s">
        <v>1120</v>
      </c>
      <c r="D469" s="132" t="s">
        <v>212</v>
      </c>
      <c r="E469" s="133" t="s">
        <v>3440</v>
      </c>
      <c r="F469" s="134" t="s">
        <v>3441</v>
      </c>
      <c r="G469" s="135" t="s">
        <v>459</v>
      </c>
      <c r="H469" s="136">
        <v>1</v>
      </c>
      <c r="I469" s="137"/>
      <c r="J469" s="138">
        <f>ROUND(I469*H469,2)</f>
        <v>0</v>
      </c>
      <c r="K469" s="134" t="s">
        <v>19</v>
      </c>
      <c r="L469" s="33"/>
      <c r="M469" s="139" t="s">
        <v>19</v>
      </c>
      <c r="N469" s="140" t="s">
        <v>45</v>
      </c>
      <c r="P469" s="141">
        <f>O469*H469</f>
        <v>0</v>
      </c>
      <c r="Q469" s="141">
        <v>0.01765</v>
      </c>
      <c r="R469" s="141">
        <f>Q469*H469</f>
        <v>0.01765</v>
      </c>
      <c r="S469" s="141">
        <v>0</v>
      </c>
      <c r="T469" s="142">
        <f>S469*H469</f>
        <v>0</v>
      </c>
      <c r="AR469" s="143" t="s">
        <v>368</v>
      </c>
      <c r="AT469" s="143" t="s">
        <v>212</v>
      </c>
      <c r="AU469" s="143" t="s">
        <v>81</v>
      </c>
      <c r="AY469" s="18" t="s">
        <v>210</v>
      </c>
      <c r="BE469" s="144">
        <f>IF(N469="základní",J469,0)</f>
        <v>0</v>
      </c>
      <c r="BF469" s="144">
        <f>IF(N469="snížená",J469,0)</f>
        <v>0</v>
      </c>
      <c r="BG469" s="144">
        <f>IF(N469="zákl. přenesená",J469,0)</f>
        <v>0</v>
      </c>
      <c r="BH469" s="144">
        <f>IF(N469="sníž. přenesená",J469,0)</f>
        <v>0</v>
      </c>
      <c r="BI469" s="144">
        <f>IF(N469="nulová",J469,0)</f>
        <v>0</v>
      </c>
      <c r="BJ469" s="18" t="s">
        <v>81</v>
      </c>
      <c r="BK469" s="144">
        <f>ROUND(I469*H469,2)</f>
        <v>0</v>
      </c>
      <c r="BL469" s="18" t="s">
        <v>368</v>
      </c>
      <c r="BM469" s="143" t="s">
        <v>1500</v>
      </c>
    </row>
    <row r="470" spans="2:51" s="13" customFormat="1" ht="11.25">
      <c r="B470" s="156"/>
      <c r="D470" s="150" t="s">
        <v>221</v>
      </c>
      <c r="E470" s="157" t="s">
        <v>19</v>
      </c>
      <c r="F470" s="158" t="s">
        <v>3253</v>
      </c>
      <c r="H470" s="159">
        <v>1</v>
      </c>
      <c r="I470" s="160"/>
      <c r="L470" s="156"/>
      <c r="M470" s="161"/>
      <c r="T470" s="162"/>
      <c r="AT470" s="157" t="s">
        <v>221</v>
      </c>
      <c r="AU470" s="157" t="s">
        <v>81</v>
      </c>
      <c r="AV470" s="13" t="s">
        <v>83</v>
      </c>
      <c r="AW470" s="13" t="s">
        <v>34</v>
      </c>
      <c r="AX470" s="13" t="s">
        <v>74</v>
      </c>
      <c r="AY470" s="157" t="s">
        <v>210</v>
      </c>
    </row>
    <row r="471" spans="2:51" s="15" customFormat="1" ht="11.25">
      <c r="B471" s="170"/>
      <c r="D471" s="150" t="s">
        <v>221</v>
      </c>
      <c r="E471" s="171" t="s">
        <v>19</v>
      </c>
      <c r="F471" s="172" t="s">
        <v>236</v>
      </c>
      <c r="H471" s="173">
        <v>1</v>
      </c>
      <c r="I471" s="174"/>
      <c r="L471" s="170"/>
      <c r="M471" s="175"/>
      <c r="T471" s="176"/>
      <c r="AT471" s="171" t="s">
        <v>221</v>
      </c>
      <c r="AU471" s="171" t="s">
        <v>81</v>
      </c>
      <c r="AV471" s="15" t="s">
        <v>217</v>
      </c>
      <c r="AW471" s="15" t="s">
        <v>34</v>
      </c>
      <c r="AX471" s="15" t="s">
        <v>81</v>
      </c>
      <c r="AY471" s="171" t="s">
        <v>210</v>
      </c>
    </row>
    <row r="472" spans="2:65" s="1" customFormat="1" ht="16.5" customHeight="1">
      <c r="B472" s="33"/>
      <c r="C472" s="177" t="s">
        <v>1128</v>
      </c>
      <c r="D472" s="177" t="s">
        <v>424</v>
      </c>
      <c r="E472" s="178" t="s">
        <v>3442</v>
      </c>
      <c r="F472" s="179" t="s">
        <v>3443</v>
      </c>
      <c r="G472" s="180" t="s">
        <v>409</v>
      </c>
      <c r="H472" s="181">
        <v>1</v>
      </c>
      <c r="I472" s="182"/>
      <c r="J472" s="183">
        <f>ROUND(I472*H472,2)</f>
        <v>0</v>
      </c>
      <c r="K472" s="179" t="s">
        <v>296</v>
      </c>
      <c r="L472" s="184"/>
      <c r="M472" s="185" t="s">
        <v>19</v>
      </c>
      <c r="N472" s="186" t="s">
        <v>45</v>
      </c>
      <c r="P472" s="141">
        <f>O472*H472</f>
        <v>0</v>
      </c>
      <c r="Q472" s="141">
        <v>0</v>
      </c>
      <c r="R472" s="141">
        <f>Q472*H472</f>
        <v>0</v>
      </c>
      <c r="S472" s="141">
        <v>0</v>
      </c>
      <c r="T472" s="142">
        <f>S472*H472</f>
        <v>0</v>
      </c>
      <c r="AR472" s="143" t="s">
        <v>498</v>
      </c>
      <c r="AT472" s="143" t="s">
        <v>424</v>
      </c>
      <c r="AU472" s="143" t="s">
        <v>81</v>
      </c>
      <c r="AY472" s="18" t="s">
        <v>210</v>
      </c>
      <c r="BE472" s="144">
        <f>IF(N472="základní",J472,0)</f>
        <v>0</v>
      </c>
      <c r="BF472" s="144">
        <f>IF(N472="snížená",J472,0)</f>
        <v>0</v>
      </c>
      <c r="BG472" s="144">
        <f>IF(N472="zákl. přenesená",J472,0)</f>
        <v>0</v>
      </c>
      <c r="BH472" s="144">
        <f>IF(N472="sníž. přenesená",J472,0)</f>
        <v>0</v>
      </c>
      <c r="BI472" s="144">
        <f>IF(N472="nulová",J472,0)</f>
        <v>0</v>
      </c>
      <c r="BJ472" s="18" t="s">
        <v>81</v>
      </c>
      <c r="BK472" s="144">
        <f>ROUND(I472*H472,2)</f>
        <v>0</v>
      </c>
      <c r="BL472" s="18" t="s">
        <v>368</v>
      </c>
      <c r="BM472" s="143" t="s">
        <v>1513</v>
      </c>
    </row>
    <row r="473" spans="2:51" s="13" customFormat="1" ht="11.25">
      <c r="B473" s="156"/>
      <c r="D473" s="150" t="s">
        <v>221</v>
      </c>
      <c r="E473" s="157" t="s">
        <v>19</v>
      </c>
      <c r="F473" s="158" t="s">
        <v>3253</v>
      </c>
      <c r="H473" s="159">
        <v>1</v>
      </c>
      <c r="I473" s="160"/>
      <c r="L473" s="156"/>
      <c r="M473" s="161"/>
      <c r="T473" s="162"/>
      <c r="AT473" s="157" t="s">
        <v>221</v>
      </c>
      <c r="AU473" s="157" t="s">
        <v>81</v>
      </c>
      <c r="AV473" s="13" t="s">
        <v>83</v>
      </c>
      <c r="AW473" s="13" t="s">
        <v>34</v>
      </c>
      <c r="AX473" s="13" t="s">
        <v>74</v>
      </c>
      <c r="AY473" s="157" t="s">
        <v>210</v>
      </c>
    </row>
    <row r="474" spans="2:51" s="15" customFormat="1" ht="11.25">
      <c r="B474" s="170"/>
      <c r="D474" s="150" t="s">
        <v>221</v>
      </c>
      <c r="E474" s="171" t="s">
        <v>19</v>
      </c>
      <c r="F474" s="172" t="s">
        <v>236</v>
      </c>
      <c r="H474" s="173">
        <v>1</v>
      </c>
      <c r="I474" s="174"/>
      <c r="L474" s="170"/>
      <c r="M474" s="175"/>
      <c r="T474" s="176"/>
      <c r="AT474" s="171" t="s">
        <v>221</v>
      </c>
      <c r="AU474" s="171" t="s">
        <v>81</v>
      </c>
      <c r="AV474" s="15" t="s">
        <v>217</v>
      </c>
      <c r="AW474" s="15" t="s">
        <v>34</v>
      </c>
      <c r="AX474" s="15" t="s">
        <v>81</v>
      </c>
      <c r="AY474" s="171" t="s">
        <v>210</v>
      </c>
    </row>
    <row r="475" spans="2:63" s="11" customFormat="1" ht="25.9" customHeight="1">
      <c r="B475" s="120"/>
      <c r="D475" s="121" t="s">
        <v>73</v>
      </c>
      <c r="E475" s="122" t="s">
        <v>1128</v>
      </c>
      <c r="F475" s="122" t="s">
        <v>3444</v>
      </c>
      <c r="I475" s="123"/>
      <c r="J475" s="124">
        <f>BK475</f>
        <v>0</v>
      </c>
      <c r="L475" s="120"/>
      <c r="M475" s="125"/>
      <c r="P475" s="126">
        <f>SUM(P476:P492)</f>
        <v>0</v>
      </c>
      <c r="R475" s="126">
        <f>SUM(R476:R492)</f>
        <v>0</v>
      </c>
      <c r="T475" s="127">
        <f>SUM(T476:T492)</f>
        <v>0</v>
      </c>
      <c r="AR475" s="121" t="s">
        <v>81</v>
      </c>
      <c r="AT475" s="128" t="s">
        <v>73</v>
      </c>
      <c r="AU475" s="128" t="s">
        <v>74</v>
      </c>
      <c r="AY475" s="121" t="s">
        <v>210</v>
      </c>
      <c r="BK475" s="129">
        <f>SUM(BK476:BK492)</f>
        <v>0</v>
      </c>
    </row>
    <row r="476" spans="2:65" s="1" customFormat="1" ht="16.5" customHeight="1">
      <c r="B476" s="33"/>
      <c r="C476" s="132" t="s">
        <v>1132</v>
      </c>
      <c r="D476" s="132" t="s">
        <v>212</v>
      </c>
      <c r="E476" s="133" t="s">
        <v>3445</v>
      </c>
      <c r="F476" s="134" t="s">
        <v>3446</v>
      </c>
      <c r="G476" s="135" t="s">
        <v>409</v>
      </c>
      <c r="H476" s="136">
        <v>1</v>
      </c>
      <c r="I476" s="137"/>
      <c r="J476" s="138">
        <f>ROUND(I476*H476,2)</f>
        <v>0</v>
      </c>
      <c r="K476" s="134" t="s">
        <v>296</v>
      </c>
      <c r="L476" s="33"/>
      <c r="M476" s="139" t="s">
        <v>19</v>
      </c>
      <c r="N476" s="140" t="s">
        <v>45</v>
      </c>
      <c r="P476" s="141">
        <f>O476*H476</f>
        <v>0</v>
      </c>
      <c r="Q476" s="141">
        <v>0</v>
      </c>
      <c r="R476" s="141">
        <f>Q476*H476</f>
        <v>0</v>
      </c>
      <c r="S476" s="141">
        <v>0</v>
      </c>
      <c r="T476" s="142">
        <f>S476*H476</f>
        <v>0</v>
      </c>
      <c r="AR476" s="143" t="s">
        <v>217</v>
      </c>
      <c r="AT476" s="143" t="s">
        <v>212</v>
      </c>
      <c r="AU476" s="143" t="s">
        <v>81</v>
      </c>
      <c r="AY476" s="18" t="s">
        <v>210</v>
      </c>
      <c r="BE476" s="144">
        <f>IF(N476="základní",J476,0)</f>
        <v>0</v>
      </c>
      <c r="BF476" s="144">
        <f>IF(N476="snížená",J476,0)</f>
        <v>0</v>
      </c>
      <c r="BG476" s="144">
        <f>IF(N476="zákl. přenesená",J476,0)</f>
        <v>0</v>
      </c>
      <c r="BH476" s="144">
        <f>IF(N476="sníž. přenesená",J476,0)</f>
        <v>0</v>
      </c>
      <c r="BI476" s="144">
        <f>IF(N476="nulová",J476,0)</f>
        <v>0</v>
      </c>
      <c r="BJ476" s="18" t="s">
        <v>81</v>
      </c>
      <c r="BK476" s="144">
        <f>ROUND(I476*H476,2)</f>
        <v>0</v>
      </c>
      <c r="BL476" s="18" t="s">
        <v>217</v>
      </c>
      <c r="BM476" s="143" t="s">
        <v>1522</v>
      </c>
    </row>
    <row r="477" spans="2:51" s="13" customFormat="1" ht="11.25">
      <c r="B477" s="156"/>
      <c r="D477" s="150" t="s">
        <v>221</v>
      </c>
      <c r="E477" s="157" t="s">
        <v>19</v>
      </c>
      <c r="F477" s="158" t="s">
        <v>3253</v>
      </c>
      <c r="H477" s="159">
        <v>1</v>
      </c>
      <c r="I477" s="160"/>
      <c r="L477" s="156"/>
      <c r="M477" s="161"/>
      <c r="T477" s="162"/>
      <c r="AT477" s="157" t="s">
        <v>221</v>
      </c>
      <c r="AU477" s="157" t="s">
        <v>81</v>
      </c>
      <c r="AV477" s="13" t="s">
        <v>83</v>
      </c>
      <c r="AW477" s="13" t="s">
        <v>34</v>
      </c>
      <c r="AX477" s="13" t="s">
        <v>74</v>
      </c>
      <c r="AY477" s="157" t="s">
        <v>210</v>
      </c>
    </row>
    <row r="478" spans="2:51" s="15" customFormat="1" ht="11.25">
      <c r="B478" s="170"/>
      <c r="D478" s="150" t="s">
        <v>221</v>
      </c>
      <c r="E478" s="171" t="s">
        <v>19</v>
      </c>
      <c r="F478" s="172" t="s">
        <v>236</v>
      </c>
      <c r="H478" s="173">
        <v>1</v>
      </c>
      <c r="I478" s="174"/>
      <c r="L478" s="170"/>
      <c r="M478" s="175"/>
      <c r="T478" s="176"/>
      <c r="AT478" s="171" t="s">
        <v>221</v>
      </c>
      <c r="AU478" s="171" t="s">
        <v>81</v>
      </c>
      <c r="AV478" s="15" t="s">
        <v>217</v>
      </c>
      <c r="AW478" s="15" t="s">
        <v>34</v>
      </c>
      <c r="AX478" s="15" t="s">
        <v>81</v>
      </c>
      <c r="AY478" s="171" t="s">
        <v>210</v>
      </c>
    </row>
    <row r="479" spans="2:65" s="1" customFormat="1" ht="16.5" customHeight="1">
      <c r="B479" s="33"/>
      <c r="C479" s="132" t="s">
        <v>1140</v>
      </c>
      <c r="D479" s="132" t="s">
        <v>212</v>
      </c>
      <c r="E479" s="133" t="s">
        <v>3447</v>
      </c>
      <c r="F479" s="134" t="s">
        <v>3448</v>
      </c>
      <c r="G479" s="135" t="s">
        <v>409</v>
      </c>
      <c r="H479" s="136">
        <v>2</v>
      </c>
      <c r="I479" s="137"/>
      <c r="J479" s="138">
        <f>ROUND(I479*H479,2)</f>
        <v>0</v>
      </c>
      <c r="K479" s="134" t="s">
        <v>296</v>
      </c>
      <c r="L479" s="33"/>
      <c r="M479" s="139" t="s">
        <v>19</v>
      </c>
      <c r="N479" s="140" t="s">
        <v>45</v>
      </c>
      <c r="P479" s="141">
        <f>O479*H479</f>
        <v>0</v>
      </c>
      <c r="Q479" s="141">
        <v>0</v>
      </c>
      <c r="R479" s="141">
        <f>Q479*H479</f>
        <v>0</v>
      </c>
      <c r="S479" s="141">
        <v>0</v>
      </c>
      <c r="T479" s="142">
        <f>S479*H479</f>
        <v>0</v>
      </c>
      <c r="AR479" s="143" t="s">
        <v>217</v>
      </c>
      <c r="AT479" s="143" t="s">
        <v>212</v>
      </c>
      <c r="AU479" s="143" t="s">
        <v>81</v>
      </c>
      <c r="AY479" s="18" t="s">
        <v>210</v>
      </c>
      <c r="BE479" s="144">
        <f>IF(N479="základní",J479,0)</f>
        <v>0</v>
      </c>
      <c r="BF479" s="144">
        <f>IF(N479="snížená",J479,0)</f>
        <v>0</v>
      </c>
      <c r="BG479" s="144">
        <f>IF(N479="zákl. přenesená",J479,0)</f>
        <v>0</v>
      </c>
      <c r="BH479" s="144">
        <f>IF(N479="sníž. přenesená",J479,0)</f>
        <v>0</v>
      </c>
      <c r="BI479" s="144">
        <f>IF(N479="nulová",J479,0)</f>
        <v>0</v>
      </c>
      <c r="BJ479" s="18" t="s">
        <v>81</v>
      </c>
      <c r="BK479" s="144">
        <f>ROUND(I479*H479,2)</f>
        <v>0</v>
      </c>
      <c r="BL479" s="18" t="s">
        <v>217</v>
      </c>
      <c r="BM479" s="143" t="s">
        <v>1531</v>
      </c>
    </row>
    <row r="480" spans="2:51" s="13" customFormat="1" ht="11.25">
      <c r="B480" s="156"/>
      <c r="D480" s="150" t="s">
        <v>221</v>
      </c>
      <c r="E480" s="157" t="s">
        <v>19</v>
      </c>
      <c r="F480" s="158" t="s">
        <v>3257</v>
      </c>
      <c r="H480" s="159">
        <v>2</v>
      </c>
      <c r="I480" s="160"/>
      <c r="L480" s="156"/>
      <c r="M480" s="161"/>
      <c r="T480" s="162"/>
      <c r="AT480" s="157" t="s">
        <v>221</v>
      </c>
      <c r="AU480" s="157" t="s">
        <v>81</v>
      </c>
      <c r="AV480" s="13" t="s">
        <v>83</v>
      </c>
      <c r="AW480" s="13" t="s">
        <v>34</v>
      </c>
      <c r="AX480" s="13" t="s">
        <v>74</v>
      </c>
      <c r="AY480" s="157" t="s">
        <v>210</v>
      </c>
    </row>
    <row r="481" spans="2:51" s="15" customFormat="1" ht="11.25">
      <c r="B481" s="170"/>
      <c r="D481" s="150" t="s">
        <v>221</v>
      </c>
      <c r="E481" s="171" t="s">
        <v>19</v>
      </c>
      <c r="F481" s="172" t="s">
        <v>236</v>
      </c>
      <c r="H481" s="173">
        <v>2</v>
      </c>
      <c r="I481" s="174"/>
      <c r="L481" s="170"/>
      <c r="M481" s="175"/>
      <c r="T481" s="176"/>
      <c r="AT481" s="171" t="s">
        <v>221</v>
      </c>
      <c r="AU481" s="171" t="s">
        <v>81</v>
      </c>
      <c r="AV481" s="15" t="s">
        <v>217</v>
      </c>
      <c r="AW481" s="15" t="s">
        <v>34</v>
      </c>
      <c r="AX481" s="15" t="s">
        <v>81</v>
      </c>
      <c r="AY481" s="171" t="s">
        <v>210</v>
      </c>
    </row>
    <row r="482" spans="2:65" s="1" customFormat="1" ht="16.5" customHeight="1">
      <c r="B482" s="33"/>
      <c r="C482" s="132" t="s">
        <v>1145</v>
      </c>
      <c r="D482" s="132" t="s">
        <v>212</v>
      </c>
      <c r="E482" s="133" t="s">
        <v>3449</v>
      </c>
      <c r="F482" s="134" t="s">
        <v>3450</v>
      </c>
      <c r="G482" s="135" t="s">
        <v>409</v>
      </c>
      <c r="H482" s="136">
        <v>1</v>
      </c>
      <c r="I482" s="137"/>
      <c r="J482" s="138">
        <f>ROUND(I482*H482,2)</f>
        <v>0</v>
      </c>
      <c r="K482" s="134" t="s">
        <v>296</v>
      </c>
      <c r="L482" s="33"/>
      <c r="M482" s="139" t="s">
        <v>19</v>
      </c>
      <c r="N482" s="140" t="s">
        <v>45</v>
      </c>
      <c r="P482" s="141">
        <f>O482*H482</f>
        <v>0</v>
      </c>
      <c r="Q482" s="141">
        <v>0</v>
      </c>
      <c r="R482" s="141">
        <f>Q482*H482</f>
        <v>0</v>
      </c>
      <c r="S482" s="141">
        <v>0</v>
      </c>
      <c r="T482" s="142">
        <f>S482*H482</f>
        <v>0</v>
      </c>
      <c r="AR482" s="143" t="s">
        <v>217</v>
      </c>
      <c r="AT482" s="143" t="s">
        <v>212</v>
      </c>
      <c r="AU482" s="143" t="s">
        <v>81</v>
      </c>
      <c r="AY482" s="18" t="s">
        <v>210</v>
      </c>
      <c r="BE482" s="144">
        <f>IF(N482="základní",J482,0)</f>
        <v>0</v>
      </c>
      <c r="BF482" s="144">
        <f>IF(N482="snížená",J482,0)</f>
        <v>0</v>
      </c>
      <c r="BG482" s="144">
        <f>IF(N482="zákl. přenesená",J482,0)</f>
        <v>0</v>
      </c>
      <c r="BH482" s="144">
        <f>IF(N482="sníž. přenesená",J482,0)</f>
        <v>0</v>
      </c>
      <c r="BI482" s="144">
        <f>IF(N482="nulová",J482,0)</f>
        <v>0</v>
      </c>
      <c r="BJ482" s="18" t="s">
        <v>81</v>
      </c>
      <c r="BK482" s="144">
        <f>ROUND(I482*H482,2)</f>
        <v>0</v>
      </c>
      <c r="BL482" s="18" t="s">
        <v>217</v>
      </c>
      <c r="BM482" s="143" t="s">
        <v>1540</v>
      </c>
    </row>
    <row r="483" spans="2:51" s="13" customFormat="1" ht="11.25">
      <c r="B483" s="156"/>
      <c r="D483" s="150" t="s">
        <v>221</v>
      </c>
      <c r="E483" s="157" t="s">
        <v>19</v>
      </c>
      <c r="F483" s="158" t="s">
        <v>3253</v>
      </c>
      <c r="H483" s="159">
        <v>1</v>
      </c>
      <c r="I483" s="160"/>
      <c r="L483" s="156"/>
      <c r="M483" s="161"/>
      <c r="T483" s="162"/>
      <c r="AT483" s="157" t="s">
        <v>221</v>
      </c>
      <c r="AU483" s="157" t="s">
        <v>81</v>
      </c>
      <c r="AV483" s="13" t="s">
        <v>83</v>
      </c>
      <c r="AW483" s="13" t="s">
        <v>34</v>
      </c>
      <c r="AX483" s="13" t="s">
        <v>74</v>
      </c>
      <c r="AY483" s="157" t="s">
        <v>210</v>
      </c>
    </row>
    <row r="484" spans="2:51" s="15" customFormat="1" ht="11.25">
      <c r="B484" s="170"/>
      <c r="D484" s="150" t="s">
        <v>221</v>
      </c>
      <c r="E484" s="171" t="s">
        <v>19</v>
      </c>
      <c r="F484" s="172" t="s">
        <v>236</v>
      </c>
      <c r="H484" s="173">
        <v>1</v>
      </c>
      <c r="I484" s="174"/>
      <c r="L484" s="170"/>
      <c r="M484" s="175"/>
      <c r="T484" s="176"/>
      <c r="AT484" s="171" t="s">
        <v>221</v>
      </c>
      <c r="AU484" s="171" t="s">
        <v>81</v>
      </c>
      <c r="AV484" s="15" t="s">
        <v>217</v>
      </c>
      <c r="AW484" s="15" t="s">
        <v>34</v>
      </c>
      <c r="AX484" s="15" t="s">
        <v>81</v>
      </c>
      <c r="AY484" s="171" t="s">
        <v>210</v>
      </c>
    </row>
    <row r="485" spans="2:65" s="1" customFormat="1" ht="16.5" customHeight="1">
      <c r="B485" s="33"/>
      <c r="C485" s="132" t="s">
        <v>1151</v>
      </c>
      <c r="D485" s="132" t="s">
        <v>212</v>
      </c>
      <c r="E485" s="133" t="s">
        <v>3451</v>
      </c>
      <c r="F485" s="134" t="s">
        <v>3452</v>
      </c>
      <c r="G485" s="135" t="s">
        <v>409</v>
      </c>
      <c r="H485" s="136">
        <v>1</v>
      </c>
      <c r="I485" s="137"/>
      <c r="J485" s="138">
        <f>ROUND(I485*H485,2)</f>
        <v>0</v>
      </c>
      <c r="K485" s="134" t="s">
        <v>296</v>
      </c>
      <c r="L485" s="33"/>
      <c r="M485" s="139" t="s">
        <v>19</v>
      </c>
      <c r="N485" s="140" t="s">
        <v>45</v>
      </c>
      <c r="P485" s="141">
        <f>O485*H485</f>
        <v>0</v>
      </c>
      <c r="Q485" s="141">
        <v>0</v>
      </c>
      <c r="R485" s="141">
        <f>Q485*H485</f>
        <v>0</v>
      </c>
      <c r="S485" s="141">
        <v>0</v>
      </c>
      <c r="T485" s="142">
        <f>S485*H485</f>
        <v>0</v>
      </c>
      <c r="AR485" s="143" t="s">
        <v>217</v>
      </c>
      <c r="AT485" s="143" t="s">
        <v>212</v>
      </c>
      <c r="AU485" s="143" t="s">
        <v>81</v>
      </c>
      <c r="AY485" s="18" t="s">
        <v>210</v>
      </c>
      <c r="BE485" s="144">
        <f>IF(N485="základní",J485,0)</f>
        <v>0</v>
      </c>
      <c r="BF485" s="144">
        <f>IF(N485="snížená",J485,0)</f>
        <v>0</v>
      </c>
      <c r="BG485" s="144">
        <f>IF(N485="zákl. přenesená",J485,0)</f>
        <v>0</v>
      </c>
      <c r="BH485" s="144">
        <f>IF(N485="sníž. přenesená",J485,0)</f>
        <v>0</v>
      </c>
      <c r="BI485" s="144">
        <f>IF(N485="nulová",J485,0)</f>
        <v>0</v>
      </c>
      <c r="BJ485" s="18" t="s">
        <v>81</v>
      </c>
      <c r="BK485" s="144">
        <f>ROUND(I485*H485,2)</f>
        <v>0</v>
      </c>
      <c r="BL485" s="18" t="s">
        <v>217</v>
      </c>
      <c r="BM485" s="143" t="s">
        <v>1548</v>
      </c>
    </row>
    <row r="486" spans="2:51" s="13" customFormat="1" ht="11.25">
      <c r="B486" s="156"/>
      <c r="D486" s="150" t="s">
        <v>221</v>
      </c>
      <c r="E486" s="157" t="s">
        <v>19</v>
      </c>
      <c r="F486" s="158" t="s">
        <v>3253</v>
      </c>
      <c r="H486" s="159">
        <v>1</v>
      </c>
      <c r="I486" s="160"/>
      <c r="L486" s="156"/>
      <c r="M486" s="161"/>
      <c r="T486" s="162"/>
      <c r="AT486" s="157" t="s">
        <v>221</v>
      </c>
      <c r="AU486" s="157" t="s">
        <v>81</v>
      </c>
      <c r="AV486" s="13" t="s">
        <v>83</v>
      </c>
      <c r="AW486" s="13" t="s">
        <v>34</v>
      </c>
      <c r="AX486" s="13" t="s">
        <v>74</v>
      </c>
      <c r="AY486" s="157" t="s">
        <v>210</v>
      </c>
    </row>
    <row r="487" spans="2:51" s="15" customFormat="1" ht="11.25">
      <c r="B487" s="170"/>
      <c r="D487" s="150" t="s">
        <v>221</v>
      </c>
      <c r="E487" s="171" t="s">
        <v>19</v>
      </c>
      <c r="F487" s="172" t="s">
        <v>236</v>
      </c>
      <c r="H487" s="173">
        <v>1</v>
      </c>
      <c r="I487" s="174"/>
      <c r="L487" s="170"/>
      <c r="M487" s="175"/>
      <c r="T487" s="176"/>
      <c r="AT487" s="171" t="s">
        <v>221</v>
      </c>
      <c r="AU487" s="171" t="s">
        <v>81</v>
      </c>
      <c r="AV487" s="15" t="s">
        <v>217</v>
      </c>
      <c r="AW487" s="15" t="s">
        <v>34</v>
      </c>
      <c r="AX487" s="15" t="s">
        <v>81</v>
      </c>
      <c r="AY487" s="171" t="s">
        <v>210</v>
      </c>
    </row>
    <row r="488" spans="2:65" s="1" customFormat="1" ht="16.5" customHeight="1">
      <c r="B488" s="33"/>
      <c r="C488" s="132" t="s">
        <v>1157</v>
      </c>
      <c r="D488" s="132" t="s">
        <v>212</v>
      </c>
      <c r="E488" s="133" t="s">
        <v>2560</v>
      </c>
      <c r="F488" s="134" t="s">
        <v>3453</v>
      </c>
      <c r="G488" s="135" t="s">
        <v>295</v>
      </c>
      <c r="H488" s="136">
        <v>1</v>
      </c>
      <c r="I488" s="137"/>
      <c r="J488" s="138">
        <f>ROUND(I488*H488,2)</f>
        <v>0</v>
      </c>
      <c r="K488" s="134" t="s">
        <v>296</v>
      </c>
      <c r="L488" s="33"/>
      <c r="M488" s="139" t="s">
        <v>19</v>
      </c>
      <c r="N488" s="140" t="s">
        <v>45</v>
      </c>
      <c r="P488" s="141">
        <f>O488*H488</f>
        <v>0</v>
      </c>
      <c r="Q488" s="141">
        <v>0</v>
      </c>
      <c r="R488" s="141">
        <f>Q488*H488</f>
        <v>0</v>
      </c>
      <c r="S488" s="141">
        <v>0</v>
      </c>
      <c r="T488" s="142">
        <f>S488*H488</f>
        <v>0</v>
      </c>
      <c r="AR488" s="143" t="s">
        <v>217</v>
      </c>
      <c r="AT488" s="143" t="s">
        <v>212</v>
      </c>
      <c r="AU488" s="143" t="s">
        <v>81</v>
      </c>
      <c r="AY488" s="18" t="s">
        <v>210</v>
      </c>
      <c r="BE488" s="144">
        <f>IF(N488="základní",J488,0)</f>
        <v>0</v>
      </c>
      <c r="BF488" s="144">
        <f>IF(N488="snížená",J488,0)</f>
        <v>0</v>
      </c>
      <c r="BG488" s="144">
        <f>IF(N488="zákl. přenesená",J488,0)</f>
        <v>0</v>
      </c>
      <c r="BH488" s="144">
        <f>IF(N488="sníž. přenesená",J488,0)</f>
        <v>0</v>
      </c>
      <c r="BI488" s="144">
        <f>IF(N488="nulová",J488,0)</f>
        <v>0</v>
      </c>
      <c r="BJ488" s="18" t="s">
        <v>81</v>
      </c>
      <c r="BK488" s="144">
        <f>ROUND(I488*H488,2)</f>
        <v>0</v>
      </c>
      <c r="BL488" s="18" t="s">
        <v>217</v>
      </c>
      <c r="BM488" s="143" t="s">
        <v>3454</v>
      </c>
    </row>
    <row r="489" spans="2:65" s="1" customFormat="1" ht="16.5" customHeight="1">
      <c r="B489" s="33"/>
      <c r="C489" s="132" t="s">
        <v>1163</v>
      </c>
      <c r="D489" s="132" t="s">
        <v>212</v>
      </c>
      <c r="E489" s="133" t="s">
        <v>3455</v>
      </c>
      <c r="F489" s="134" t="s">
        <v>3456</v>
      </c>
      <c r="G489" s="135" t="s">
        <v>409</v>
      </c>
      <c r="H489" s="136">
        <v>30</v>
      </c>
      <c r="I489" s="137"/>
      <c r="J489" s="138">
        <f>ROUND(I489*H489,2)</f>
        <v>0</v>
      </c>
      <c r="K489" s="134" t="s">
        <v>296</v>
      </c>
      <c r="L489" s="33"/>
      <c r="M489" s="139" t="s">
        <v>19</v>
      </c>
      <c r="N489" s="140" t="s">
        <v>45</v>
      </c>
      <c r="P489" s="141">
        <f>O489*H489</f>
        <v>0</v>
      </c>
      <c r="Q489" s="141">
        <v>0</v>
      </c>
      <c r="R489" s="141">
        <f>Q489*H489</f>
        <v>0</v>
      </c>
      <c r="S489" s="141">
        <v>0</v>
      </c>
      <c r="T489" s="142">
        <f>S489*H489</f>
        <v>0</v>
      </c>
      <c r="AR489" s="143" t="s">
        <v>217</v>
      </c>
      <c r="AT489" s="143" t="s">
        <v>212</v>
      </c>
      <c r="AU489" s="143" t="s">
        <v>81</v>
      </c>
      <c r="AY489" s="18" t="s">
        <v>210</v>
      </c>
      <c r="BE489" s="144">
        <f>IF(N489="základní",J489,0)</f>
        <v>0</v>
      </c>
      <c r="BF489" s="144">
        <f>IF(N489="snížená",J489,0)</f>
        <v>0</v>
      </c>
      <c r="BG489" s="144">
        <f>IF(N489="zákl. přenesená",J489,0)</f>
        <v>0</v>
      </c>
      <c r="BH489" s="144">
        <f>IF(N489="sníž. přenesená",J489,0)</f>
        <v>0</v>
      </c>
      <c r="BI489" s="144">
        <f>IF(N489="nulová",J489,0)</f>
        <v>0</v>
      </c>
      <c r="BJ489" s="18" t="s">
        <v>81</v>
      </c>
      <c r="BK489" s="144">
        <f>ROUND(I489*H489,2)</f>
        <v>0</v>
      </c>
      <c r="BL489" s="18" t="s">
        <v>217</v>
      </c>
      <c r="BM489" s="143" t="s">
        <v>1558</v>
      </c>
    </row>
    <row r="490" spans="2:51" s="12" customFormat="1" ht="11.25">
      <c r="B490" s="149"/>
      <c r="D490" s="150" t="s">
        <v>221</v>
      </c>
      <c r="E490" s="151" t="s">
        <v>19</v>
      </c>
      <c r="F490" s="152" t="s">
        <v>3457</v>
      </c>
      <c r="H490" s="151" t="s">
        <v>19</v>
      </c>
      <c r="I490" s="153"/>
      <c r="L490" s="149"/>
      <c r="M490" s="154"/>
      <c r="T490" s="155"/>
      <c r="AT490" s="151" t="s">
        <v>221</v>
      </c>
      <c r="AU490" s="151" t="s">
        <v>81</v>
      </c>
      <c r="AV490" s="12" t="s">
        <v>81</v>
      </c>
      <c r="AW490" s="12" t="s">
        <v>34</v>
      </c>
      <c r="AX490" s="12" t="s">
        <v>74</v>
      </c>
      <c r="AY490" s="151" t="s">
        <v>210</v>
      </c>
    </row>
    <row r="491" spans="2:51" s="13" customFormat="1" ht="11.25">
      <c r="B491" s="156"/>
      <c r="D491" s="150" t="s">
        <v>221</v>
      </c>
      <c r="E491" s="157" t="s">
        <v>19</v>
      </c>
      <c r="F491" s="158" t="s">
        <v>1393</v>
      </c>
      <c r="H491" s="159">
        <v>30</v>
      </c>
      <c r="I491" s="160"/>
      <c r="L491" s="156"/>
      <c r="M491" s="161"/>
      <c r="T491" s="162"/>
      <c r="AT491" s="157" t="s">
        <v>221</v>
      </c>
      <c r="AU491" s="157" t="s">
        <v>81</v>
      </c>
      <c r="AV491" s="13" t="s">
        <v>83</v>
      </c>
      <c r="AW491" s="13" t="s">
        <v>34</v>
      </c>
      <c r="AX491" s="13" t="s">
        <v>74</v>
      </c>
      <c r="AY491" s="157" t="s">
        <v>210</v>
      </c>
    </row>
    <row r="492" spans="2:51" s="15" customFormat="1" ht="11.25">
      <c r="B492" s="170"/>
      <c r="D492" s="150" t="s">
        <v>221</v>
      </c>
      <c r="E492" s="171" t="s">
        <v>19</v>
      </c>
      <c r="F492" s="172" t="s">
        <v>236</v>
      </c>
      <c r="H492" s="173">
        <v>30</v>
      </c>
      <c r="I492" s="174"/>
      <c r="L492" s="170"/>
      <c r="M492" s="175"/>
      <c r="T492" s="176"/>
      <c r="AT492" s="171" t="s">
        <v>221</v>
      </c>
      <c r="AU492" s="171" t="s">
        <v>81</v>
      </c>
      <c r="AV492" s="15" t="s">
        <v>217</v>
      </c>
      <c r="AW492" s="15" t="s">
        <v>34</v>
      </c>
      <c r="AX492" s="15" t="s">
        <v>81</v>
      </c>
      <c r="AY492" s="171" t="s">
        <v>210</v>
      </c>
    </row>
    <row r="493" spans="2:63" s="11" customFormat="1" ht="25.9" customHeight="1">
      <c r="B493" s="120"/>
      <c r="D493" s="121" t="s">
        <v>73</v>
      </c>
      <c r="E493" s="122" t="s">
        <v>924</v>
      </c>
      <c r="F493" s="122" t="s">
        <v>925</v>
      </c>
      <c r="I493" s="123"/>
      <c r="J493" s="124">
        <f>BK493</f>
        <v>0</v>
      </c>
      <c r="L493" s="120"/>
      <c r="M493" s="125"/>
      <c r="P493" s="126">
        <f>SUM(P494:P499)</f>
        <v>0</v>
      </c>
      <c r="R493" s="126">
        <f>SUM(R494:R499)</f>
        <v>0</v>
      </c>
      <c r="T493" s="127">
        <f>SUM(T494:T499)</f>
        <v>0</v>
      </c>
      <c r="AR493" s="121" t="s">
        <v>81</v>
      </c>
      <c r="AT493" s="128" t="s">
        <v>73</v>
      </c>
      <c r="AU493" s="128" t="s">
        <v>74</v>
      </c>
      <c r="AY493" s="121" t="s">
        <v>210</v>
      </c>
      <c r="BK493" s="129">
        <f>SUM(BK494:BK499)</f>
        <v>0</v>
      </c>
    </row>
    <row r="494" spans="2:65" s="1" customFormat="1" ht="33" customHeight="1">
      <c r="B494" s="33"/>
      <c r="C494" s="132" t="s">
        <v>1168</v>
      </c>
      <c r="D494" s="132" t="s">
        <v>212</v>
      </c>
      <c r="E494" s="133" t="s">
        <v>3458</v>
      </c>
      <c r="F494" s="134" t="s">
        <v>3459</v>
      </c>
      <c r="G494" s="135" t="s">
        <v>356</v>
      </c>
      <c r="H494" s="136">
        <v>22.946</v>
      </c>
      <c r="I494" s="137"/>
      <c r="J494" s="138">
        <f>ROUND(I494*H494,2)</f>
        <v>0</v>
      </c>
      <c r="K494" s="134" t="s">
        <v>216</v>
      </c>
      <c r="L494" s="33"/>
      <c r="M494" s="139" t="s">
        <v>19</v>
      </c>
      <c r="N494" s="140" t="s">
        <v>45</v>
      </c>
      <c r="P494" s="141">
        <f>O494*H494</f>
        <v>0</v>
      </c>
      <c r="Q494" s="141">
        <v>0</v>
      </c>
      <c r="R494" s="141">
        <f>Q494*H494</f>
        <v>0</v>
      </c>
      <c r="S494" s="141">
        <v>0</v>
      </c>
      <c r="T494" s="142">
        <f>S494*H494</f>
        <v>0</v>
      </c>
      <c r="AR494" s="143" t="s">
        <v>217</v>
      </c>
      <c r="AT494" s="143" t="s">
        <v>212</v>
      </c>
      <c r="AU494" s="143" t="s">
        <v>81</v>
      </c>
      <c r="AY494" s="18" t="s">
        <v>210</v>
      </c>
      <c r="BE494" s="144">
        <f>IF(N494="základní",J494,0)</f>
        <v>0</v>
      </c>
      <c r="BF494" s="144">
        <f>IF(N494="snížená",J494,0)</f>
        <v>0</v>
      </c>
      <c r="BG494" s="144">
        <f>IF(N494="zákl. přenesená",J494,0)</f>
        <v>0</v>
      </c>
      <c r="BH494" s="144">
        <f>IF(N494="sníž. přenesená",J494,0)</f>
        <v>0</v>
      </c>
      <c r="BI494" s="144">
        <f>IF(N494="nulová",J494,0)</f>
        <v>0</v>
      </c>
      <c r="BJ494" s="18" t="s">
        <v>81</v>
      </c>
      <c r="BK494" s="144">
        <f>ROUND(I494*H494,2)</f>
        <v>0</v>
      </c>
      <c r="BL494" s="18" t="s">
        <v>217</v>
      </c>
      <c r="BM494" s="143" t="s">
        <v>3460</v>
      </c>
    </row>
    <row r="495" spans="2:47" s="1" customFormat="1" ht="11.25">
      <c r="B495" s="33"/>
      <c r="D495" s="145" t="s">
        <v>219</v>
      </c>
      <c r="F495" s="146" t="s">
        <v>3461</v>
      </c>
      <c r="I495" s="147"/>
      <c r="L495" s="33"/>
      <c r="M495" s="148"/>
      <c r="T495" s="54"/>
      <c r="AT495" s="18" t="s">
        <v>219</v>
      </c>
      <c r="AU495" s="18" t="s">
        <v>81</v>
      </c>
    </row>
    <row r="496" spans="2:65" s="1" customFormat="1" ht="16.5" customHeight="1">
      <c r="B496" s="33"/>
      <c r="C496" s="132" t="s">
        <v>1173</v>
      </c>
      <c r="D496" s="132" t="s">
        <v>212</v>
      </c>
      <c r="E496" s="133" t="s">
        <v>3462</v>
      </c>
      <c r="F496" s="134" t="s">
        <v>3463</v>
      </c>
      <c r="G496" s="135" t="s">
        <v>356</v>
      </c>
      <c r="H496" s="136">
        <v>1.272</v>
      </c>
      <c r="I496" s="137"/>
      <c r="J496" s="138">
        <f>ROUND(I496*H496,2)</f>
        <v>0</v>
      </c>
      <c r="K496" s="134" t="s">
        <v>216</v>
      </c>
      <c r="L496" s="33"/>
      <c r="M496" s="139" t="s">
        <v>19</v>
      </c>
      <c r="N496" s="140" t="s">
        <v>45</v>
      </c>
      <c r="P496" s="141">
        <f>O496*H496</f>
        <v>0</v>
      </c>
      <c r="Q496" s="141">
        <v>0</v>
      </c>
      <c r="R496" s="141">
        <f>Q496*H496</f>
        <v>0</v>
      </c>
      <c r="S496" s="141">
        <v>0</v>
      </c>
      <c r="T496" s="142">
        <f>S496*H496</f>
        <v>0</v>
      </c>
      <c r="AR496" s="143" t="s">
        <v>217</v>
      </c>
      <c r="AT496" s="143" t="s">
        <v>212</v>
      </c>
      <c r="AU496" s="143" t="s">
        <v>81</v>
      </c>
      <c r="AY496" s="18" t="s">
        <v>210</v>
      </c>
      <c r="BE496" s="144">
        <f>IF(N496="základní",J496,0)</f>
        <v>0</v>
      </c>
      <c r="BF496" s="144">
        <f>IF(N496="snížená",J496,0)</f>
        <v>0</v>
      </c>
      <c r="BG496" s="144">
        <f>IF(N496="zákl. přenesená",J496,0)</f>
        <v>0</v>
      </c>
      <c r="BH496" s="144">
        <f>IF(N496="sníž. přenesená",J496,0)</f>
        <v>0</v>
      </c>
      <c r="BI496" s="144">
        <f>IF(N496="nulová",J496,0)</f>
        <v>0</v>
      </c>
      <c r="BJ496" s="18" t="s">
        <v>81</v>
      </c>
      <c r="BK496" s="144">
        <f>ROUND(I496*H496,2)</f>
        <v>0</v>
      </c>
      <c r="BL496" s="18" t="s">
        <v>217</v>
      </c>
      <c r="BM496" s="143" t="s">
        <v>1566</v>
      </c>
    </row>
    <row r="497" spans="2:47" s="1" customFormat="1" ht="11.25">
      <c r="B497" s="33"/>
      <c r="D497" s="145" t="s">
        <v>219</v>
      </c>
      <c r="F497" s="146" t="s">
        <v>3464</v>
      </c>
      <c r="I497" s="147"/>
      <c r="L497" s="33"/>
      <c r="M497" s="148"/>
      <c r="T497" s="54"/>
      <c r="AT497" s="18" t="s">
        <v>219</v>
      </c>
      <c r="AU497" s="18" t="s">
        <v>81</v>
      </c>
    </row>
    <row r="498" spans="2:51" s="13" customFormat="1" ht="11.25">
      <c r="B498" s="156"/>
      <c r="D498" s="150" t="s">
        <v>221</v>
      </c>
      <c r="E498" s="157" t="s">
        <v>19</v>
      </c>
      <c r="F498" s="158" t="s">
        <v>3465</v>
      </c>
      <c r="H498" s="159">
        <v>1.272</v>
      </c>
      <c r="I498" s="160"/>
      <c r="L498" s="156"/>
      <c r="M498" s="161"/>
      <c r="T498" s="162"/>
      <c r="AT498" s="157" t="s">
        <v>221</v>
      </c>
      <c r="AU498" s="157" t="s">
        <v>81</v>
      </c>
      <c r="AV498" s="13" t="s">
        <v>83</v>
      </c>
      <c r="AW498" s="13" t="s">
        <v>34</v>
      </c>
      <c r="AX498" s="13" t="s">
        <v>74</v>
      </c>
      <c r="AY498" s="157" t="s">
        <v>210</v>
      </c>
    </row>
    <row r="499" spans="2:51" s="15" customFormat="1" ht="11.25">
      <c r="B499" s="170"/>
      <c r="D499" s="150" t="s">
        <v>221</v>
      </c>
      <c r="E499" s="171" t="s">
        <v>19</v>
      </c>
      <c r="F499" s="172" t="s">
        <v>236</v>
      </c>
      <c r="H499" s="173">
        <v>1.272</v>
      </c>
      <c r="I499" s="174"/>
      <c r="L499" s="170"/>
      <c r="M499" s="194"/>
      <c r="N499" s="195"/>
      <c r="O499" s="195"/>
      <c r="P499" s="195"/>
      <c r="Q499" s="195"/>
      <c r="R499" s="195"/>
      <c r="S499" s="195"/>
      <c r="T499" s="196"/>
      <c r="AT499" s="171" t="s">
        <v>221</v>
      </c>
      <c r="AU499" s="171" t="s">
        <v>81</v>
      </c>
      <c r="AV499" s="15" t="s">
        <v>217</v>
      </c>
      <c r="AW499" s="15" t="s">
        <v>34</v>
      </c>
      <c r="AX499" s="15" t="s">
        <v>81</v>
      </c>
      <c r="AY499" s="171" t="s">
        <v>210</v>
      </c>
    </row>
    <row r="500" spans="2:12" s="1" customFormat="1" ht="6.95" customHeight="1">
      <c r="B500" s="42"/>
      <c r="C500" s="43"/>
      <c r="D500" s="43"/>
      <c r="E500" s="43"/>
      <c r="F500" s="43"/>
      <c r="G500" s="43"/>
      <c r="H500" s="43"/>
      <c r="I500" s="43"/>
      <c r="J500" s="43"/>
      <c r="K500" s="43"/>
      <c r="L500" s="33"/>
    </row>
  </sheetData>
  <sheetProtection algorithmName="SHA-512" hashValue="Qzdo4/mCUBfbBfNlecIeVrLdWvzVXQiQ6qZGNKY1IX3GN9UUZwPqJ06Xl1pu3D8NZdWRWD9rmf5jx2WSJavWAA==" saltValue="9K6Dj4HYx7VrlPX61VBkBOvZD1hjxMG6cgkik0gzI8650YNFYNH5I4SSnvFk/4QkRrMXVStkf2Dj9v9pjfigEw==" spinCount="100000" sheet="1" objects="1" scenarios="1" formatColumns="0" formatRows="0" autoFilter="0"/>
  <autoFilter ref="C102:K499"/>
  <mergeCells count="15">
    <mergeCell ref="E89:H89"/>
    <mergeCell ref="E93:H93"/>
    <mergeCell ref="E91:H91"/>
    <mergeCell ref="E95:H95"/>
    <mergeCell ref="L2:V2"/>
    <mergeCell ref="E31:H31"/>
    <mergeCell ref="E52:H52"/>
    <mergeCell ref="E56:H56"/>
    <mergeCell ref="E54:H54"/>
    <mergeCell ref="E58:H58"/>
    <mergeCell ref="E7:H7"/>
    <mergeCell ref="E11:H11"/>
    <mergeCell ref="E9:H9"/>
    <mergeCell ref="E13:H13"/>
    <mergeCell ref="E22:H22"/>
  </mergeCells>
  <hyperlinks>
    <hyperlink ref="F107" r:id="rId1" display="https://podminky.urs.cz/item/CS_URS_2023_01/139751101"/>
    <hyperlink ref="F127" r:id="rId2" display="https://podminky.urs.cz/item/CS_URS_2023_01/162211311"/>
    <hyperlink ref="F129" r:id="rId3" display="https://podminky.urs.cz/item/CS_URS_2023_01/162211319"/>
    <hyperlink ref="F132" r:id="rId4" display="https://podminky.urs.cz/item/CS_URS_2023_01/162751117"/>
    <hyperlink ref="F134" r:id="rId5" display="https://podminky.urs.cz/item/CS_URS_2023_01/171201231"/>
    <hyperlink ref="F137" r:id="rId6" display="https://podminky.urs.cz/item/CS_URS_2023_01/175111101"/>
    <hyperlink ref="F147" r:id="rId7" display="https://podminky.urs.cz/item/CS_URS_2023_01/451573111"/>
    <hyperlink ref="F154" r:id="rId8" display="https://podminky.urs.cz/item/CS_URS_2023_01/971024451"/>
    <hyperlink ref="F158" r:id="rId9" display="https://podminky.urs.cz/item/CS_URS_2023_01/971024461"/>
    <hyperlink ref="F162" r:id="rId10" display="https://podminky.urs.cz/item/CS_URS_2023_01/971024471"/>
    <hyperlink ref="F169" r:id="rId11" display="https://podminky.urs.cz/item/CS_URS_2023_01/971024481R"/>
    <hyperlink ref="F174" r:id="rId12" display="https://podminky.urs.cz/item/CS_URS_2023_01/997002511"/>
    <hyperlink ref="F176" r:id="rId13" display="https://podminky.urs.cz/item/CS_URS_2023_01/997002519"/>
    <hyperlink ref="F179" r:id="rId14" display="https://podminky.urs.cz/item/CS_URS_2023_01/997002611"/>
    <hyperlink ref="F181" r:id="rId15" display="https://podminky.urs.cz/item/CS_URS_2023_01/997013871"/>
    <hyperlink ref="F184" r:id="rId16" display="https://podminky.urs.cz/item/CS_URS_2023_01/721173401"/>
    <hyperlink ref="F189" r:id="rId17" display="https://podminky.urs.cz/item/CS_URS_2023_01/721173402"/>
    <hyperlink ref="F194" r:id="rId18" display="https://podminky.urs.cz/item/CS_URS_2023_01/721173403"/>
    <hyperlink ref="F199" r:id="rId19" display="https://podminky.urs.cz/item/CS_URS_2023_01/721174024"/>
    <hyperlink ref="F203" r:id="rId20" display="https://podminky.urs.cz/item/CS_URS_2023_01/721174025"/>
    <hyperlink ref="F207" r:id="rId21" display="https://podminky.urs.cz/item/CS_URS_2023_01/721174043"/>
    <hyperlink ref="F211" r:id="rId22" display="https://podminky.urs.cz/item/CS_URS_2023_01/721174045"/>
    <hyperlink ref="F215" r:id="rId23" display="https://podminky.urs.cz/item/CS_URS_2023_01/721194105"/>
    <hyperlink ref="F219" r:id="rId24" display="https://podminky.urs.cz/item/CS_URS_2023_01/721194109"/>
    <hyperlink ref="F223" r:id="rId25" display="https://podminky.urs.cz/item/CS_URS_2023_01/7212700011"/>
    <hyperlink ref="F227" r:id="rId26" display="https://podminky.urs.cz/item/CS_URS_2023_01/721170001"/>
    <hyperlink ref="F231" r:id="rId27" display="https://podminky.urs.cz/item/CS_URS_2023_01/721270002"/>
    <hyperlink ref="F235" r:id="rId28" display="https://podminky.urs.cz/item/CS_URS_2023_01/721270003"/>
    <hyperlink ref="F239" r:id="rId29" display="https://podminky.urs.cz/item/CS_URS_2023_01/722180000"/>
    <hyperlink ref="F244" r:id="rId30" display="https://podminky.urs.cz/item/CS_URS_2023_01/721270001"/>
    <hyperlink ref="F248" r:id="rId31" display="https://podminky.urs.cz/item/CS_URS_2023_01/877235318"/>
    <hyperlink ref="F255" r:id="rId32" display="https://podminky.urs.cz/item/CS_URS_2023_01/877275313"/>
    <hyperlink ref="F262" r:id="rId33" display="https://podminky.urs.cz/item/CS_URS_2023_01/721290111"/>
    <hyperlink ref="F266" r:id="rId34" display="https://podminky.urs.cz/item/CS_URS_2023_01/721290112"/>
    <hyperlink ref="F271" r:id="rId35" display="https://podminky.urs.cz/item/CS_URS_2023_01/722130233"/>
    <hyperlink ref="F276" r:id="rId36" display="https://podminky.urs.cz/item/CS_URS_2023_01/722130234"/>
    <hyperlink ref="F281" r:id="rId37" display="https://podminky.urs.cz/item/CS_URS_2023_01/722130235"/>
    <hyperlink ref="F286" r:id="rId38" display="https://podminky.urs.cz/item/CS_URS_2023_01/722174002"/>
    <hyperlink ref="F291" r:id="rId39" display="https://podminky.urs.cz/item/CS_URS_2023_01/722174003"/>
    <hyperlink ref="F298" r:id="rId40" display="https://podminky.urs.cz/item/CS_URS_2023_01/722174024"/>
    <hyperlink ref="F303" r:id="rId41" display="https://podminky.urs.cz/item/CS_URS_2023_01/722174025"/>
    <hyperlink ref="F308" r:id="rId42" display="https://podminky.urs.cz/item/CS_URS_2023_01/722174022"/>
    <hyperlink ref="F313" r:id="rId43" display="https://podminky.urs.cz/item/CS_URS_2023_01/722174023"/>
    <hyperlink ref="F320" r:id="rId44" display="https://podminky.urs.cz/item/CS_URS_2023_01/722174024.1"/>
    <hyperlink ref="F325" r:id="rId45" display="https://podminky.urs.cz/item/CS_URS_2023_01/722181232"/>
    <hyperlink ref="F330" r:id="rId46" display="https://podminky.urs.cz/item/CS_URS_2023_01/722181242"/>
    <hyperlink ref="F335" r:id="rId47" display="https://podminky.urs.cz/item/CS_URS_2023_01/722181252"/>
    <hyperlink ref="F340" r:id="rId48" display="https://podminky.urs.cz/item/CS_URS_2023_01/722190401"/>
    <hyperlink ref="F344" r:id="rId49" display="https://podminky.urs.cz/item/CS_URS_2023_01/734211120"/>
    <hyperlink ref="F348" r:id="rId50" display="https://podminky.urs.cz/item/CS_URS_2023_01/722232171"/>
    <hyperlink ref="F367" r:id="rId51" display="https://podminky.urs.cz/item/CS_URS_2023_01/722250143"/>
    <hyperlink ref="F371" r:id="rId52" display="https://podminky.urs.cz/item/CS_URS_2023_01/722290226"/>
    <hyperlink ref="F375" r:id="rId53" display="https://podminky.urs.cz/item/CS_URS_2023_01/722290234"/>
    <hyperlink ref="F380" r:id="rId54" display="https://podminky.urs.cz/item/CS_URS_2023_01/732420000"/>
    <hyperlink ref="F385" r:id="rId55" display="https://podminky.urs.cz/item/CS_URS_2023_01/725119125"/>
    <hyperlink ref="F395" r:id="rId56" display="https://podminky.urs.cz/item/CS_URS_2023_01/725219102"/>
    <hyperlink ref="F405" r:id="rId57" display="https://podminky.urs.cz/item/CS_URS_2023_01/725860001"/>
    <hyperlink ref="F409" r:id="rId58" display="https://podminky.urs.cz/item/CS_URS_2023_01/725339111"/>
    <hyperlink ref="F416" r:id="rId59" display="https://podminky.urs.cz/item/CS_URS_2023_01/725539201"/>
    <hyperlink ref="F423" r:id="rId60" display="https://podminky.urs.cz/item/CS_URS_2023_01/725829131"/>
    <hyperlink ref="F433" r:id="rId61" display="https://podminky.urs.cz/item/CS_URS_2023_01/725829111"/>
    <hyperlink ref="F440" r:id="rId62" display="https://podminky.urs.cz/item/CS_URS_2023_01/725829101"/>
    <hyperlink ref="F450" r:id="rId63" display="https://podminky.urs.cz/item/CS_URS_2023_01/725813112"/>
    <hyperlink ref="F454" r:id="rId64" display="https://podminky.urs.cz/item/CS_URS_2023_01/725980123"/>
    <hyperlink ref="F458" r:id="rId65" display="https://podminky.urs.cz/item/CS_URS_2023_01/725532112"/>
    <hyperlink ref="F495" r:id="rId66" display="https://podminky.urs.cz/item/CS_URS_2023_01/998011001"/>
    <hyperlink ref="F497" r:id="rId67" display="https://podminky.urs.cz/item/CS_URS_2023_01/9987210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6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BM220"/>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8"/>
      <c r="M2" s="288"/>
      <c r="N2" s="288"/>
      <c r="O2" s="288"/>
      <c r="P2" s="288"/>
      <c r="Q2" s="288"/>
      <c r="R2" s="288"/>
      <c r="S2" s="288"/>
      <c r="T2" s="288"/>
      <c r="U2" s="288"/>
      <c r="V2" s="288"/>
      <c r="AT2" s="18" t="s">
        <v>109</v>
      </c>
    </row>
    <row r="3" spans="2:46" ht="6.95" customHeight="1">
      <c r="B3" s="19"/>
      <c r="C3" s="20"/>
      <c r="D3" s="20"/>
      <c r="E3" s="20"/>
      <c r="F3" s="20"/>
      <c r="G3" s="20"/>
      <c r="H3" s="20"/>
      <c r="I3" s="20"/>
      <c r="J3" s="20"/>
      <c r="K3" s="20"/>
      <c r="L3" s="21"/>
      <c r="AT3" s="18" t="s">
        <v>83</v>
      </c>
    </row>
    <row r="4" spans="2:46" ht="24.95" customHeight="1">
      <c r="B4" s="21"/>
      <c r="D4" s="22" t="s">
        <v>166</v>
      </c>
      <c r="L4" s="21"/>
      <c r="M4" s="91" t="s">
        <v>10</v>
      </c>
      <c r="AT4" s="18" t="s">
        <v>4</v>
      </c>
    </row>
    <row r="5" spans="2:12" ht="6.95" customHeight="1">
      <c r="B5" s="21"/>
      <c r="L5" s="21"/>
    </row>
    <row r="6" spans="2:12" ht="12" customHeight="1">
      <c r="B6" s="21"/>
      <c r="D6" s="28" t="s">
        <v>16</v>
      </c>
      <c r="L6" s="21"/>
    </row>
    <row r="7" spans="2:12" ht="16.5" customHeight="1">
      <c r="B7" s="21"/>
      <c r="E7" s="326" t="str">
        <f>'Rekapitulace stavby'!K6</f>
        <v>Revitalizace Starého děkanství, Nymburk</v>
      </c>
      <c r="F7" s="327"/>
      <c r="G7" s="327"/>
      <c r="H7" s="327"/>
      <c r="L7" s="21"/>
    </row>
    <row r="8" spans="2:12" ht="12.75">
      <c r="B8" s="21"/>
      <c r="D8" s="28" t="s">
        <v>167</v>
      </c>
      <c r="L8" s="21"/>
    </row>
    <row r="9" spans="2:12" ht="16.5" customHeight="1">
      <c r="B9" s="21"/>
      <c r="E9" s="326" t="s">
        <v>2260</v>
      </c>
      <c r="F9" s="288"/>
      <c r="G9" s="288"/>
      <c r="H9" s="288"/>
      <c r="L9" s="21"/>
    </row>
    <row r="10" spans="2:12" ht="12" customHeight="1">
      <c r="B10" s="21"/>
      <c r="D10" s="28" t="s">
        <v>169</v>
      </c>
      <c r="L10" s="21"/>
    </row>
    <row r="11" spans="2:12" s="1" customFormat="1" ht="16.5" customHeight="1">
      <c r="B11" s="33"/>
      <c r="E11" s="322" t="s">
        <v>170</v>
      </c>
      <c r="F11" s="328"/>
      <c r="G11" s="328"/>
      <c r="H11" s="328"/>
      <c r="L11" s="33"/>
    </row>
    <row r="12" spans="2:12" s="1" customFormat="1" ht="12" customHeight="1">
      <c r="B12" s="33"/>
      <c r="D12" s="28" t="s">
        <v>171</v>
      </c>
      <c r="L12" s="33"/>
    </row>
    <row r="13" spans="2:12" s="1" customFormat="1" ht="16.5" customHeight="1">
      <c r="B13" s="33"/>
      <c r="E13" s="309" t="s">
        <v>3466</v>
      </c>
      <c r="F13" s="328"/>
      <c r="G13" s="328"/>
      <c r="H13" s="328"/>
      <c r="L13" s="33"/>
    </row>
    <row r="14" spans="2:12" s="1" customFormat="1" ht="11.25">
      <c r="B14" s="33"/>
      <c r="L14" s="33"/>
    </row>
    <row r="15" spans="2:12" s="1" customFormat="1" ht="12" customHeight="1">
      <c r="B15" s="33"/>
      <c r="D15" s="28" t="s">
        <v>18</v>
      </c>
      <c r="F15" s="26" t="s">
        <v>19</v>
      </c>
      <c r="I15" s="28" t="s">
        <v>20</v>
      </c>
      <c r="J15" s="26" t="s">
        <v>19</v>
      </c>
      <c r="L15" s="33"/>
    </row>
    <row r="16" spans="2:12" s="1" customFormat="1" ht="12" customHeight="1">
      <c r="B16" s="33"/>
      <c r="D16" s="28" t="s">
        <v>21</v>
      </c>
      <c r="F16" s="26" t="s">
        <v>27</v>
      </c>
      <c r="I16" s="28" t="s">
        <v>23</v>
      </c>
      <c r="J16" s="50" t="str">
        <f>'Rekapitulace stavby'!AN8</f>
        <v>2. 5. 2022</v>
      </c>
      <c r="L16" s="33"/>
    </row>
    <row r="17" spans="2:12" s="1" customFormat="1" ht="10.9" customHeight="1">
      <c r="B17" s="33"/>
      <c r="L17" s="33"/>
    </row>
    <row r="18" spans="2:12" s="1" customFormat="1" ht="12" customHeight="1">
      <c r="B18" s="33"/>
      <c r="D18" s="28" t="s">
        <v>25</v>
      </c>
      <c r="I18" s="28" t="s">
        <v>26</v>
      </c>
      <c r="J18" s="26" t="str">
        <f>IF('Rekapitulace stavby'!AN10="","",'Rekapitulace stavby'!AN10)</f>
        <v/>
      </c>
      <c r="L18" s="33"/>
    </row>
    <row r="19" spans="2:12" s="1" customFormat="1" ht="18" customHeight="1">
      <c r="B19" s="33"/>
      <c r="E19" s="26" t="str">
        <f>IF('Rekapitulace stavby'!E11="","",'Rekapitulace stavby'!E11)</f>
        <v xml:space="preserve"> </v>
      </c>
      <c r="I19" s="28" t="s">
        <v>28</v>
      </c>
      <c r="J19" s="26" t="str">
        <f>IF('Rekapitulace stavby'!AN11="","",'Rekapitulace stavby'!AN11)</f>
        <v/>
      </c>
      <c r="L19" s="33"/>
    </row>
    <row r="20" spans="2:12" s="1" customFormat="1" ht="6.95" customHeight="1">
      <c r="B20" s="33"/>
      <c r="L20" s="33"/>
    </row>
    <row r="21" spans="2:12" s="1" customFormat="1" ht="12" customHeight="1">
      <c r="B21" s="33"/>
      <c r="D21" s="28" t="s">
        <v>29</v>
      </c>
      <c r="I21" s="28" t="s">
        <v>26</v>
      </c>
      <c r="J21" s="29" t="str">
        <f>'Rekapitulace stavby'!AN13</f>
        <v>Vyplň údaj</v>
      </c>
      <c r="L21" s="33"/>
    </row>
    <row r="22" spans="2:12" s="1" customFormat="1" ht="18" customHeight="1">
      <c r="B22" s="33"/>
      <c r="E22" s="329" t="str">
        <f>'Rekapitulace stavby'!E14</f>
        <v>Vyplň údaj</v>
      </c>
      <c r="F22" s="287"/>
      <c r="G22" s="287"/>
      <c r="H22" s="287"/>
      <c r="I22" s="28" t="s">
        <v>28</v>
      </c>
      <c r="J22" s="29" t="str">
        <f>'Rekapitulace stavby'!AN14</f>
        <v>Vyplň údaj</v>
      </c>
      <c r="L22" s="33"/>
    </row>
    <row r="23" spans="2:12" s="1" customFormat="1" ht="6.95" customHeight="1">
      <c r="B23" s="33"/>
      <c r="L23" s="33"/>
    </row>
    <row r="24" spans="2:12" s="1" customFormat="1" ht="12" customHeight="1">
      <c r="B24" s="33"/>
      <c r="D24" s="28" t="s">
        <v>31</v>
      </c>
      <c r="I24" s="28" t="s">
        <v>26</v>
      </c>
      <c r="J24" s="26" t="s">
        <v>32</v>
      </c>
      <c r="L24" s="33"/>
    </row>
    <row r="25" spans="2:12" s="1" customFormat="1" ht="18" customHeight="1">
      <c r="B25" s="33"/>
      <c r="E25" s="26" t="s">
        <v>33</v>
      </c>
      <c r="I25" s="28" t="s">
        <v>28</v>
      </c>
      <c r="J25" s="26" t="s">
        <v>19</v>
      </c>
      <c r="L25" s="33"/>
    </row>
    <row r="26" spans="2:12" s="1" customFormat="1" ht="6.95" customHeight="1">
      <c r="B26" s="33"/>
      <c r="L26" s="33"/>
    </row>
    <row r="27" spans="2:12" s="1" customFormat="1" ht="12" customHeight="1">
      <c r="B27" s="33"/>
      <c r="D27" s="28" t="s">
        <v>35</v>
      </c>
      <c r="I27" s="28" t="s">
        <v>26</v>
      </c>
      <c r="J27" s="26" t="str">
        <f>IF('Rekapitulace stavby'!AN19="","",'Rekapitulace stavby'!AN19)</f>
        <v>47747528</v>
      </c>
      <c r="L27" s="33"/>
    </row>
    <row r="28" spans="2:12" s="1" customFormat="1" ht="18" customHeight="1">
      <c r="B28" s="33"/>
      <c r="E28" s="26" t="str">
        <f>IF('Rekapitulace stavby'!E20="","",'Rekapitulace stavby'!E20)</f>
        <v>Veronika Šoulová</v>
      </c>
      <c r="I28" s="28" t="s">
        <v>28</v>
      </c>
      <c r="J28" s="26" t="str">
        <f>IF('Rekapitulace stavby'!AN20="","",'Rekapitulace stavby'!AN20)</f>
        <v/>
      </c>
      <c r="L28" s="33"/>
    </row>
    <row r="29" spans="2:12" s="1" customFormat="1" ht="6.95" customHeight="1">
      <c r="B29" s="33"/>
      <c r="L29" s="33"/>
    </row>
    <row r="30" spans="2:12" s="1" customFormat="1" ht="12" customHeight="1">
      <c r="B30" s="33"/>
      <c r="D30" s="28" t="s">
        <v>38</v>
      </c>
      <c r="L30" s="33"/>
    </row>
    <row r="31" spans="2:12" s="7" customFormat="1" ht="47.25" customHeight="1">
      <c r="B31" s="92"/>
      <c r="E31" s="292" t="s">
        <v>3113</v>
      </c>
      <c r="F31" s="292"/>
      <c r="G31" s="292"/>
      <c r="H31" s="292"/>
      <c r="L31" s="92"/>
    </row>
    <row r="32" spans="2:12" s="1" customFormat="1" ht="6.95" customHeight="1">
      <c r="B32" s="33"/>
      <c r="L32" s="33"/>
    </row>
    <row r="33" spans="2:12" s="1" customFormat="1" ht="6.95" customHeight="1">
      <c r="B33" s="33"/>
      <c r="D33" s="51"/>
      <c r="E33" s="51"/>
      <c r="F33" s="51"/>
      <c r="G33" s="51"/>
      <c r="H33" s="51"/>
      <c r="I33" s="51"/>
      <c r="J33" s="51"/>
      <c r="K33" s="51"/>
      <c r="L33" s="33"/>
    </row>
    <row r="34" spans="2:12" s="1" customFormat="1" ht="25.35" customHeight="1">
      <c r="B34" s="33"/>
      <c r="D34" s="93" t="s">
        <v>40</v>
      </c>
      <c r="J34" s="64">
        <f>ROUND(J97,2)</f>
        <v>0</v>
      </c>
      <c r="L34" s="33"/>
    </row>
    <row r="35" spans="2:12" s="1" customFormat="1" ht="6.95" customHeight="1">
      <c r="B35" s="33"/>
      <c r="D35" s="51"/>
      <c r="E35" s="51"/>
      <c r="F35" s="51"/>
      <c r="G35" s="51"/>
      <c r="H35" s="51"/>
      <c r="I35" s="51"/>
      <c r="J35" s="51"/>
      <c r="K35" s="51"/>
      <c r="L35" s="33"/>
    </row>
    <row r="36" spans="2:12" s="1" customFormat="1" ht="14.45" customHeight="1">
      <c r="B36" s="33"/>
      <c r="F36" s="36" t="s">
        <v>42</v>
      </c>
      <c r="I36" s="36" t="s">
        <v>41</v>
      </c>
      <c r="J36" s="36" t="s">
        <v>43</v>
      </c>
      <c r="L36" s="33"/>
    </row>
    <row r="37" spans="2:12" s="1" customFormat="1" ht="14.45" customHeight="1">
      <c r="B37" s="33"/>
      <c r="D37" s="53" t="s">
        <v>44</v>
      </c>
      <c r="E37" s="28" t="s">
        <v>45</v>
      </c>
      <c r="F37" s="83">
        <f>ROUND((SUM(BE97:BE219)),2)</f>
        <v>0</v>
      </c>
      <c r="I37" s="94">
        <v>0.21</v>
      </c>
      <c r="J37" s="83">
        <f>ROUND(((SUM(BE97:BE219))*I37),2)</f>
        <v>0</v>
      </c>
      <c r="L37" s="33"/>
    </row>
    <row r="38" spans="2:12" s="1" customFormat="1" ht="14.45" customHeight="1">
      <c r="B38" s="33"/>
      <c r="E38" s="28" t="s">
        <v>46</v>
      </c>
      <c r="F38" s="83">
        <f>ROUND((SUM(BF97:BF219)),2)</f>
        <v>0</v>
      </c>
      <c r="I38" s="94">
        <v>0.15</v>
      </c>
      <c r="J38" s="83">
        <f>ROUND(((SUM(BF97:BF219))*I38),2)</f>
        <v>0</v>
      </c>
      <c r="L38" s="33"/>
    </row>
    <row r="39" spans="2:12" s="1" customFormat="1" ht="14.45" customHeight="1" hidden="1">
      <c r="B39" s="33"/>
      <c r="E39" s="28" t="s">
        <v>47</v>
      </c>
      <c r="F39" s="83">
        <f>ROUND((SUM(BG97:BG219)),2)</f>
        <v>0</v>
      </c>
      <c r="I39" s="94">
        <v>0.21</v>
      </c>
      <c r="J39" s="83">
        <f>0</f>
        <v>0</v>
      </c>
      <c r="L39" s="33"/>
    </row>
    <row r="40" spans="2:12" s="1" customFormat="1" ht="14.45" customHeight="1" hidden="1">
      <c r="B40" s="33"/>
      <c r="E40" s="28" t="s">
        <v>48</v>
      </c>
      <c r="F40" s="83">
        <f>ROUND((SUM(BH97:BH219)),2)</f>
        <v>0</v>
      </c>
      <c r="I40" s="94">
        <v>0.15</v>
      </c>
      <c r="J40" s="83">
        <f>0</f>
        <v>0</v>
      </c>
      <c r="L40" s="33"/>
    </row>
    <row r="41" spans="2:12" s="1" customFormat="1" ht="14.45" customHeight="1" hidden="1">
      <c r="B41" s="33"/>
      <c r="E41" s="28" t="s">
        <v>49</v>
      </c>
      <c r="F41" s="83">
        <f>ROUND((SUM(BI97:BI219)),2)</f>
        <v>0</v>
      </c>
      <c r="I41" s="94">
        <v>0</v>
      </c>
      <c r="J41" s="83">
        <f>0</f>
        <v>0</v>
      </c>
      <c r="L41" s="33"/>
    </row>
    <row r="42" spans="2:12" s="1" customFormat="1" ht="6.95" customHeight="1">
      <c r="B42" s="33"/>
      <c r="L42" s="33"/>
    </row>
    <row r="43" spans="2:12" s="1" customFormat="1" ht="25.35" customHeight="1">
      <c r="B43" s="33"/>
      <c r="C43" s="95"/>
      <c r="D43" s="96" t="s">
        <v>50</v>
      </c>
      <c r="E43" s="55"/>
      <c r="F43" s="55"/>
      <c r="G43" s="97" t="s">
        <v>51</v>
      </c>
      <c r="H43" s="98" t="s">
        <v>52</v>
      </c>
      <c r="I43" s="55"/>
      <c r="J43" s="99">
        <f>SUM(J34:J41)</f>
        <v>0</v>
      </c>
      <c r="K43" s="100"/>
      <c r="L43" s="33"/>
    </row>
    <row r="44" spans="2:12" s="1" customFormat="1" ht="14.45" customHeight="1">
      <c r="B44" s="42"/>
      <c r="C44" s="43"/>
      <c r="D44" s="43"/>
      <c r="E44" s="43"/>
      <c r="F44" s="43"/>
      <c r="G44" s="43"/>
      <c r="H44" s="43"/>
      <c r="I44" s="43"/>
      <c r="J44" s="43"/>
      <c r="K44" s="43"/>
      <c r="L44" s="33"/>
    </row>
    <row r="48" spans="2:12" s="1" customFormat="1" ht="6.95" customHeight="1">
      <c r="B48" s="44"/>
      <c r="C48" s="45"/>
      <c r="D48" s="45"/>
      <c r="E48" s="45"/>
      <c r="F48" s="45"/>
      <c r="G48" s="45"/>
      <c r="H48" s="45"/>
      <c r="I48" s="45"/>
      <c r="J48" s="45"/>
      <c r="K48" s="45"/>
      <c r="L48" s="33"/>
    </row>
    <row r="49" spans="2:12" s="1" customFormat="1" ht="24.95" customHeight="1">
      <c r="B49" s="33"/>
      <c r="C49" s="22" t="s">
        <v>173</v>
      </c>
      <c r="L49" s="33"/>
    </row>
    <row r="50" spans="2:12" s="1" customFormat="1" ht="6.95" customHeight="1">
      <c r="B50" s="33"/>
      <c r="L50" s="33"/>
    </row>
    <row r="51" spans="2:12" s="1" customFormat="1" ht="12" customHeight="1">
      <c r="B51" s="33"/>
      <c r="C51" s="28" t="s">
        <v>16</v>
      </c>
      <c r="L51" s="33"/>
    </row>
    <row r="52" spans="2:12" s="1" customFormat="1" ht="16.5" customHeight="1">
      <c r="B52" s="33"/>
      <c r="E52" s="326" t="str">
        <f>E7</f>
        <v>Revitalizace Starého děkanství, Nymburk</v>
      </c>
      <c r="F52" s="327"/>
      <c r="G52" s="327"/>
      <c r="H52" s="327"/>
      <c r="L52" s="33"/>
    </row>
    <row r="53" spans="2:12" ht="12" customHeight="1">
      <c r="B53" s="21"/>
      <c r="C53" s="28" t="s">
        <v>167</v>
      </c>
      <c r="L53" s="21"/>
    </row>
    <row r="54" spans="2:12" ht="16.5" customHeight="1">
      <c r="B54" s="21"/>
      <c r="E54" s="326" t="s">
        <v>2260</v>
      </c>
      <c r="F54" s="288"/>
      <c r="G54" s="288"/>
      <c r="H54" s="288"/>
      <c r="L54" s="21"/>
    </row>
    <row r="55" spans="2:12" ht="12" customHeight="1">
      <c r="B55" s="21"/>
      <c r="C55" s="28" t="s">
        <v>169</v>
      </c>
      <c r="L55" s="21"/>
    </row>
    <row r="56" spans="2:12" s="1" customFormat="1" ht="16.5" customHeight="1">
      <c r="B56" s="33"/>
      <c r="E56" s="322" t="s">
        <v>170</v>
      </c>
      <c r="F56" s="328"/>
      <c r="G56" s="328"/>
      <c r="H56" s="328"/>
      <c r="L56" s="33"/>
    </row>
    <row r="57" spans="2:12" s="1" customFormat="1" ht="12" customHeight="1">
      <c r="B57" s="33"/>
      <c r="C57" s="28" t="s">
        <v>171</v>
      </c>
      <c r="L57" s="33"/>
    </row>
    <row r="58" spans="2:12" s="1" customFormat="1" ht="16.5" customHeight="1">
      <c r="B58" s="33"/>
      <c r="E58" s="309" t="str">
        <f>E13</f>
        <v>01.6 - Vytápění</v>
      </c>
      <c r="F58" s="328"/>
      <c r="G58" s="328"/>
      <c r="H58" s="328"/>
      <c r="L58" s="33"/>
    </row>
    <row r="59" spans="2:12" s="1" customFormat="1" ht="6.95" customHeight="1">
      <c r="B59" s="33"/>
      <c r="L59" s="33"/>
    </row>
    <row r="60" spans="2:12" s="1" customFormat="1" ht="12" customHeight="1">
      <c r="B60" s="33"/>
      <c r="C60" s="28" t="s">
        <v>21</v>
      </c>
      <c r="F60" s="26" t="str">
        <f>F16</f>
        <v xml:space="preserve"> </v>
      </c>
      <c r="I60" s="28" t="s">
        <v>23</v>
      </c>
      <c r="J60" s="50" t="str">
        <f>IF(J16="","",J16)</f>
        <v>2. 5. 2022</v>
      </c>
      <c r="L60" s="33"/>
    </row>
    <row r="61" spans="2:12" s="1" customFormat="1" ht="6.95" customHeight="1">
      <c r="B61" s="33"/>
      <c r="L61" s="33"/>
    </row>
    <row r="62" spans="2:12" s="1" customFormat="1" ht="15.2" customHeight="1">
      <c r="B62" s="33"/>
      <c r="C62" s="28" t="s">
        <v>25</v>
      </c>
      <c r="F62" s="26" t="str">
        <f>E19</f>
        <v xml:space="preserve"> </v>
      </c>
      <c r="I62" s="28" t="s">
        <v>31</v>
      </c>
      <c r="J62" s="31" t="str">
        <f>E25</f>
        <v>FAPAL s.r.o.</v>
      </c>
      <c r="L62" s="33"/>
    </row>
    <row r="63" spans="2:12" s="1" customFormat="1" ht="15.2" customHeight="1">
      <c r="B63" s="33"/>
      <c r="C63" s="28" t="s">
        <v>29</v>
      </c>
      <c r="F63" s="26" t="str">
        <f>IF(E22="","",E22)</f>
        <v>Vyplň údaj</v>
      </c>
      <c r="I63" s="28" t="s">
        <v>35</v>
      </c>
      <c r="J63" s="31" t="str">
        <f>E28</f>
        <v>Veronika Šoulová</v>
      </c>
      <c r="L63" s="33"/>
    </row>
    <row r="64" spans="2:12" s="1" customFormat="1" ht="10.35" customHeight="1">
      <c r="B64" s="33"/>
      <c r="L64" s="33"/>
    </row>
    <row r="65" spans="2:12" s="1" customFormat="1" ht="29.25" customHeight="1">
      <c r="B65" s="33"/>
      <c r="C65" s="101" t="s">
        <v>174</v>
      </c>
      <c r="D65" s="95"/>
      <c r="E65" s="95"/>
      <c r="F65" s="95"/>
      <c r="G65" s="95"/>
      <c r="H65" s="95"/>
      <c r="I65" s="95"/>
      <c r="J65" s="102" t="s">
        <v>175</v>
      </c>
      <c r="K65" s="95"/>
      <c r="L65" s="33"/>
    </row>
    <row r="66" spans="2:12" s="1" customFormat="1" ht="10.35" customHeight="1">
      <c r="B66" s="33"/>
      <c r="L66" s="33"/>
    </row>
    <row r="67" spans="2:47" s="1" customFormat="1" ht="22.9" customHeight="1">
      <c r="B67" s="33"/>
      <c r="C67" s="103" t="s">
        <v>72</v>
      </c>
      <c r="J67" s="64">
        <f>J97</f>
        <v>0</v>
      </c>
      <c r="L67" s="33"/>
      <c r="AU67" s="18" t="s">
        <v>176</v>
      </c>
    </row>
    <row r="68" spans="2:12" s="8" customFormat="1" ht="24.95" customHeight="1">
      <c r="B68" s="104"/>
      <c r="D68" s="105" t="s">
        <v>3467</v>
      </c>
      <c r="E68" s="106"/>
      <c r="F68" s="106"/>
      <c r="G68" s="106"/>
      <c r="H68" s="106"/>
      <c r="I68" s="106"/>
      <c r="J68" s="107">
        <f>J98</f>
        <v>0</v>
      </c>
      <c r="L68" s="104"/>
    </row>
    <row r="69" spans="2:12" s="8" customFormat="1" ht="24.95" customHeight="1">
      <c r="B69" s="104"/>
      <c r="D69" s="105" t="s">
        <v>3468</v>
      </c>
      <c r="E69" s="106"/>
      <c r="F69" s="106"/>
      <c r="G69" s="106"/>
      <c r="H69" s="106"/>
      <c r="I69" s="106"/>
      <c r="J69" s="107">
        <f>J108</f>
        <v>0</v>
      </c>
      <c r="L69" s="104"/>
    </row>
    <row r="70" spans="2:12" s="8" customFormat="1" ht="24.95" customHeight="1">
      <c r="B70" s="104"/>
      <c r="D70" s="105" t="s">
        <v>3469</v>
      </c>
      <c r="E70" s="106"/>
      <c r="F70" s="106"/>
      <c r="G70" s="106"/>
      <c r="H70" s="106"/>
      <c r="I70" s="106"/>
      <c r="J70" s="107">
        <f>J120</f>
        <v>0</v>
      </c>
      <c r="L70" s="104"/>
    </row>
    <row r="71" spans="2:12" s="8" customFormat="1" ht="24.95" customHeight="1">
      <c r="B71" s="104"/>
      <c r="D71" s="105" t="s">
        <v>3470</v>
      </c>
      <c r="E71" s="106"/>
      <c r="F71" s="106"/>
      <c r="G71" s="106"/>
      <c r="H71" s="106"/>
      <c r="I71" s="106"/>
      <c r="J71" s="107">
        <f>J169</f>
        <v>0</v>
      </c>
      <c r="L71" s="104"/>
    </row>
    <row r="72" spans="2:12" s="8" customFormat="1" ht="24.95" customHeight="1">
      <c r="B72" s="104"/>
      <c r="D72" s="105" t="s">
        <v>3471</v>
      </c>
      <c r="E72" s="106"/>
      <c r="F72" s="106"/>
      <c r="G72" s="106"/>
      <c r="H72" s="106"/>
      <c r="I72" s="106"/>
      <c r="J72" s="107">
        <f>J191</f>
        <v>0</v>
      </c>
      <c r="L72" s="104"/>
    </row>
    <row r="73" spans="2:12" s="8" customFormat="1" ht="24.95" customHeight="1">
      <c r="B73" s="104"/>
      <c r="D73" s="105" t="s">
        <v>3472</v>
      </c>
      <c r="E73" s="106"/>
      <c r="F73" s="106"/>
      <c r="G73" s="106"/>
      <c r="H73" s="106"/>
      <c r="I73" s="106"/>
      <c r="J73" s="107">
        <f>J210</f>
        <v>0</v>
      </c>
      <c r="L73" s="104"/>
    </row>
    <row r="74" spans="2:12" s="1" customFormat="1" ht="21.75" customHeight="1">
      <c r="B74" s="33"/>
      <c r="L74" s="33"/>
    </row>
    <row r="75" spans="2:12" s="1" customFormat="1" ht="6.95" customHeight="1">
      <c r="B75" s="42"/>
      <c r="C75" s="43"/>
      <c r="D75" s="43"/>
      <c r="E75" s="43"/>
      <c r="F75" s="43"/>
      <c r="G75" s="43"/>
      <c r="H75" s="43"/>
      <c r="I75" s="43"/>
      <c r="J75" s="43"/>
      <c r="K75" s="43"/>
      <c r="L75" s="33"/>
    </row>
    <row r="79" spans="2:12" s="1" customFormat="1" ht="6.95" customHeight="1">
      <c r="B79" s="44"/>
      <c r="C79" s="45"/>
      <c r="D79" s="45"/>
      <c r="E79" s="45"/>
      <c r="F79" s="45"/>
      <c r="G79" s="45"/>
      <c r="H79" s="45"/>
      <c r="I79" s="45"/>
      <c r="J79" s="45"/>
      <c r="K79" s="45"/>
      <c r="L79" s="33"/>
    </row>
    <row r="80" spans="2:12" s="1" customFormat="1" ht="24.95" customHeight="1">
      <c r="B80" s="33"/>
      <c r="C80" s="22" t="s">
        <v>195</v>
      </c>
      <c r="L80" s="33"/>
    </row>
    <row r="81" spans="2:12" s="1" customFormat="1" ht="6.95" customHeight="1">
      <c r="B81" s="33"/>
      <c r="L81" s="33"/>
    </row>
    <row r="82" spans="2:12" s="1" customFormat="1" ht="12" customHeight="1">
      <c r="B82" s="33"/>
      <c r="C82" s="28" t="s">
        <v>16</v>
      </c>
      <c r="L82" s="33"/>
    </row>
    <row r="83" spans="2:12" s="1" customFormat="1" ht="16.5" customHeight="1">
      <c r="B83" s="33"/>
      <c r="E83" s="326" t="str">
        <f>E7</f>
        <v>Revitalizace Starého děkanství, Nymburk</v>
      </c>
      <c r="F83" s="327"/>
      <c r="G83" s="327"/>
      <c r="H83" s="327"/>
      <c r="L83" s="33"/>
    </row>
    <row r="84" spans="2:12" ht="12" customHeight="1">
      <c r="B84" s="21"/>
      <c r="C84" s="28" t="s">
        <v>167</v>
      </c>
      <c r="L84" s="21"/>
    </row>
    <row r="85" spans="2:12" ht="16.5" customHeight="1">
      <c r="B85" s="21"/>
      <c r="E85" s="326" t="s">
        <v>2260</v>
      </c>
      <c r="F85" s="288"/>
      <c r="G85" s="288"/>
      <c r="H85" s="288"/>
      <c r="L85" s="21"/>
    </row>
    <row r="86" spans="2:12" ht="12" customHeight="1">
      <c r="B86" s="21"/>
      <c r="C86" s="28" t="s">
        <v>169</v>
      </c>
      <c r="L86" s="21"/>
    </row>
    <row r="87" spans="2:12" s="1" customFormat="1" ht="16.5" customHeight="1">
      <c r="B87" s="33"/>
      <c r="E87" s="322" t="s">
        <v>170</v>
      </c>
      <c r="F87" s="328"/>
      <c r="G87" s="328"/>
      <c r="H87" s="328"/>
      <c r="L87" s="33"/>
    </row>
    <row r="88" spans="2:12" s="1" customFormat="1" ht="12" customHeight="1">
      <c r="B88" s="33"/>
      <c r="C88" s="28" t="s">
        <v>171</v>
      </c>
      <c r="L88" s="33"/>
    </row>
    <row r="89" spans="2:12" s="1" customFormat="1" ht="16.5" customHeight="1">
      <c r="B89" s="33"/>
      <c r="E89" s="309" t="str">
        <f>E13</f>
        <v>01.6 - Vytápění</v>
      </c>
      <c r="F89" s="328"/>
      <c r="G89" s="328"/>
      <c r="H89" s="328"/>
      <c r="L89" s="33"/>
    </row>
    <row r="90" spans="2:12" s="1" customFormat="1" ht="6.95" customHeight="1">
      <c r="B90" s="33"/>
      <c r="L90" s="33"/>
    </row>
    <row r="91" spans="2:12" s="1" customFormat="1" ht="12" customHeight="1">
      <c r="B91" s="33"/>
      <c r="C91" s="28" t="s">
        <v>21</v>
      </c>
      <c r="F91" s="26" t="str">
        <f>F16</f>
        <v xml:space="preserve"> </v>
      </c>
      <c r="I91" s="28" t="s">
        <v>23</v>
      </c>
      <c r="J91" s="50" t="str">
        <f>IF(J16="","",J16)</f>
        <v>2. 5. 2022</v>
      </c>
      <c r="L91" s="33"/>
    </row>
    <row r="92" spans="2:12" s="1" customFormat="1" ht="6.95" customHeight="1">
      <c r="B92" s="33"/>
      <c r="L92" s="33"/>
    </row>
    <row r="93" spans="2:12" s="1" customFormat="1" ht="15.2" customHeight="1">
      <c r="B93" s="33"/>
      <c r="C93" s="28" t="s">
        <v>25</v>
      </c>
      <c r="F93" s="26" t="str">
        <f>E19</f>
        <v xml:space="preserve"> </v>
      </c>
      <c r="I93" s="28" t="s">
        <v>31</v>
      </c>
      <c r="J93" s="31" t="str">
        <f>E25</f>
        <v>FAPAL s.r.o.</v>
      </c>
      <c r="L93" s="33"/>
    </row>
    <row r="94" spans="2:12" s="1" customFormat="1" ht="15.2" customHeight="1">
      <c r="B94" s="33"/>
      <c r="C94" s="28" t="s">
        <v>29</v>
      </c>
      <c r="F94" s="26" t="str">
        <f>IF(E22="","",E22)</f>
        <v>Vyplň údaj</v>
      </c>
      <c r="I94" s="28" t="s">
        <v>35</v>
      </c>
      <c r="J94" s="31" t="str">
        <f>E28</f>
        <v>Veronika Šoulová</v>
      </c>
      <c r="L94" s="33"/>
    </row>
    <row r="95" spans="2:12" s="1" customFormat="1" ht="10.35" customHeight="1">
      <c r="B95" s="33"/>
      <c r="L95" s="33"/>
    </row>
    <row r="96" spans="2:20" s="10" customFormat="1" ht="29.25" customHeight="1">
      <c r="B96" s="112"/>
      <c r="C96" s="113" t="s">
        <v>196</v>
      </c>
      <c r="D96" s="114" t="s">
        <v>59</v>
      </c>
      <c r="E96" s="114" t="s">
        <v>55</v>
      </c>
      <c r="F96" s="114" t="s">
        <v>56</v>
      </c>
      <c r="G96" s="114" t="s">
        <v>197</v>
      </c>
      <c r="H96" s="114" t="s">
        <v>198</v>
      </c>
      <c r="I96" s="114" t="s">
        <v>199</v>
      </c>
      <c r="J96" s="114" t="s">
        <v>175</v>
      </c>
      <c r="K96" s="115" t="s">
        <v>200</v>
      </c>
      <c r="L96" s="112"/>
      <c r="M96" s="57" t="s">
        <v>19</v>
      </c>
      <c r="N96" s="58" t="s">
        <v>44</v>
      </c>
      <c r="O96" s="58" t="s">
        <v>201</v>
      </c>
      <c r="P96" s="58" t="s">
        <v>202</v>
      </c>
      <c r="Q96" s="58" t="s">
        <v>203</v>
      </c>
      <c r="R96" s="58" t="s">
        <v>204</v>
      </c>
      <c r="S96" s="58" t="s">
        <v>205</v>
      </c>
      <c r="T96" s="59" t="s">
        <v>206</v>
      </c>
    </row>
    <row r="97" spans="2:63" s="1" customFormat="1" ht="22.9" customHeight="1">
      <c r="B97" s="33"/>
      <c r="C97" s="62" t="s">
        <v>207</v>
      </c>
      <c r="J97" s="116">
        <f>BK97</f>
        <v>0</v>
      </c>
      <c r="L97" s="33"/>
      <c r="M97" s="60"/>
      <c r="N97" s="51"/>
      <c r="O97" s="51"/>
      <c r="P97" s="117">
        <f>P98+P108+P120+P169+P191+P210</f>
        <v>0</v>
      </c>
      <c r="Q97" s="51"/>
      <c r="R97" s="117">
        <f>R98+R108+R120+R169+R191+R210</f>
        <v>0</v>
      </c>
      <c r="S97" s="51"/>
      <c r="T97" s="118">
        <f>T98+T108+T120+T169+T191+T210</f>
        <v>0</v>
      </c>
      <c r="AT97" s="18" t="s">
        <v>73</v>
      </c>
      <c r="AU97" s="18" t="s">
        <v>176</v>
      </c>
      <c r="BK97" s="119">
        <f>BK98+BK108+BK120+BK169+BK191+BK210</f>
        <v>0</v>
      </c>
    </row>
    <row r="98" spans="2:63" s="11" customFormat="1" ht="25.9" customHeight="1">
      <c r="B98" s="120"/>
      <c r="D98" s="121" t="s">
        <v>73</v>
      </c>
      <c r="E98" s="122" t="s">
        <v>3473</v>
      </c>
      <c r="F98" s="122" t="s">
        <v>3474</v>
      </c>
      <c r="I98" s="123"/>
      <c r="J98" s="124">
        <f>BK98</f>
        <v>0</v>
      </c>
      <c r="L98" s="120"/>
      <c r="M98" s="125"/>
      <c r="P98" s="126">
        <f>SUM(P99:P107)</f>
        <v>0</v>
      </c>
      <c r="R98" s="126">
        <f>SUM(R99:R107)</f>
        <v>0</v>
      </c>
      <c r="T98" s="127">
        <f>SUM(T99:T107)</f>
        <v>0</v>
      </c>
      <c r="AR98" s="121" t="s">
        <v>81</v>
      </c>
      <c r="AT98" s="128" t="s">
        <v>73</v>
      </c>
      <c r="AU98" s="128" t="s">
        <v>74</v>
      </c>
      <c r="AY98" s="121" t="s">
        <v>210</v>
      </c>
      <c r="BK98" s="129">
        <f>SUM(BK99:BK107)</f>
        <v>0</v>
      </c>
    </row>
    <row r="99" spans="2:65" s="1" customFormat="1" ht="49.15" customHeight="1">
      <c r="B99" s="33"/>
      <c r="C99" s="132" t="s">
        <v>81</v>
      </c>
      <c r="D99" s="132" t="s">
        <v>212</v>
      </c>
      <c r="E99" s="133" t="s">
        <v>3475</v>
      </c>
      <c r="F99" s="134" t="s">
        <v>3476</v>
      </c>
      <c r="G99" s="135" t="s">
        <v>868</v>
      </c>
      <c r="H99" s="136">
        <v>1</v>
      </c>
      <c r="I99" s="137"/>
      <c r="J99" s="138">
        <f>ROUND(I99*H99,2)</f>
        <v>0</v>
      </c>
      <c r="K99" s="134" t="s">
        <v>216</v>
      </c>
      <c r="L99" s="33"/>
      <c r="M99" s="139" t="s">
        <v>19</v>
      </c>
      <c r="N99" s="140" t="s">
        <v>45</v>
      </c>
      <c r="P99" s="141">
        <f>O99*H99</f>
        <v>0</v>
      </c>
      <c r="Q99" s="141">
        <v>0</v>
      </c>
      <c r="R99" s="141">
        <f>Q99*H99</f>
        <v>0</v>
      </c>
      <c r="S99" s="141">
        <v>0</v>
      </c>
      <c r="T99" s="142">
        <f>S99*H99</f>
        <v>0</v>
      </c>
      <c r="AR99" s="143" t="s">
        <v>217</v>
      </c>
      <c r="AT99" s="143" t="s">
        <v>212</v>
      </c>
      <c r="AU99" s="143" t="s">
        <v>81</v>
      </c>
      <c r="AY99" s="18" t="s">
        <v>210</v>
      </c>
      <c r="BE99" s="144">
        <f>IF(N99="základní",J99,0)</f>
        <v>0</v>
      </c>
      <c r="BF99" s="144">
        <f>IF(N99="snížená",J99,0)</f>
        <v>0</v>
      </c>
      <c r="BG99" s="144">
        <f>IF(N99="zákl. přenesená",J99,0)</f>
        <v>0</v>
      </c>
      <c r="BH99" s="144">
        <f>IF(N99="sníž. přenesená",J99,0)</f>
        <v>0</v>
      </c>
      <c r="BI99" s="144">
        <f>IF(N99="nulová",J99,0)</f>
        <v>0</v>
      </c>
      <c r="BJ99" s="18" t="s">
        <v>81</v>
      </c>
      <c r="BK99" s="144">
        <f>ROUND(I99*H99,2)</f>
        <v>0</v>
      </c>
      <c r="BL99" s="18" t="s">
        <v>217</v>
      </c>
      <c r="BM99" s="143" t="s">
        <v>83</v>
      </c>
    </row>
    <row r="100" spans="2:47" s="1" customFormat="1" ht="11.25">
      <c r="B100" s="33"/>
      <c r="D100" s="145" t="s">
        <v>219</v>
      </c>
      <c r="F100" s="146" t="s">
        <v>3477</v>
      </c>
      <c r="I100" s="147"/>
      <c r="L100" s="33"/>
      <c r="M100" s="148"/>
      <c r="T100" s="54"/>
      <c r="AT100" s="18" t="s">
        <v>219</v>
      </c>
      <c r="AU100" s="18" t="s">
        <v>81</v>
      </c>
    </row>
    <row r="101" spans="2:47" s="1" customFormat="1" ht="19.5">
      <c r="B101" s="33"/>
      <c r="D101" s="150" t="s">
        <v>1511</v>
      </c>
      <c r="F101" s="187" t="s">
        <v>3478</v>
      </c>
      <c r="I101" s="147"/>
      <c r="L101" s="33"/>
      <c r="M101" s="148"/>
      <c r="T101" s="54"/>
      <c r="AT101" s="18" t="s">
        <v>1511</v>
      </c>
      <c r="AU101" s="18" t="s">
        <v>81</v>
      </c>
    </row>
    <row r="102" spans="2:65" s="1" customFormat="1" ht="16.5" customHeight="1">
      <c r="B102" s="33"/>
      <c r="C102" s="132" t="s">
        <v>83</v>
      </c>
      <c r="D102" s="132" t="s">
        <v>212</v>
      </c>
      <c r="E102" s="133" t="s">
        <v>3479</v>
      </c>
      <c r="F102" s="134" t="s">
        <v>3480</v>
      </c>
      <c r="G102" s="135" t="s">
        <v>868</v>
      </c>
      <c r="H102" s="136">
        <v>1</v>
      </c>
      <c r="I102" s="137"/>
      <c r="J102" s="138">
        <f>ROUND(I102*H102,2)</f>
        <v>0</v>
      </c>
      <c r="K102" s="134" t="s">
        <v>216</v>
      </c>
      <c r="L102" s="33"/>
      <c r="M102" s="139" t="s">
        <v>19</v>
      </c>
      <c r="N102" s="140" t="s">
        <v>45</v>
      </c>
      <c r="P102" s="141">
        <f>O102*H102</f>
        <v>0</v>
      </c>
      <c r="Q102" s="141">
        <v>0</v>
      </c>
      <c r="R102" s="141">
        <f>Q102*H102</f>
        <v>0</v>
      </c>
      <c r="S102" s="141">
        <v>0</v>
      </c>
      <c r="T102" s="142">
        <f>S102*H102</f>
        <v>0</v>
      </c>
      <c r="AR102" s="143" t="s">
        <v>217</v>
      </c>
      <c r="AT102" s="143" t="s">
        <v>212</v>
      </c>
      <c r="AU102" s="143" t="s">
        <v>81</v>
      </c>
      <c r="AY102" s="18" t="s">
        <v>210</v>
      </c>
      <c r="BE102" s="144">
        <f>IF(N102="základní",J102,0)</f>
        <v>0</v>
      </c>
      <c r="BF102" s="144">
        <f>IF(N102="snížená",J102,0)</f>
        <v>0</v>
      </c>
      <c r="BG102" s="144">
        <f>IF(N102="zákl. přenesená",J102,0)</f>
        <v>0</v>
      </c>
      <c r="BH102" s="144">
        <f>IF(N102="sníž. přenesená",J102,0)</f>
        <v>0</v>
      </c>
      <c r="BI102" s="144">
        <f>IF(N102="nulová",J102,0)</f>
        <v>0</v>
      </c>
      <c r="BJ102" s="18" t="s">
        <v>81</v>
      </c>
      <c r="BK102" s="144">
        <f>ROUND(I102*H102,2)</f>
        <v>0</v>
      </c>
      <c r="BL102" s="18" t="s">
        <v>217</v>
      </c>
      <c r="BM102" s="143" t="s">
        <v>217</v>
      </c>
    </row>
    <row r="103" spans="2:47" s="1" customFormat="1" ht="11.25">
      <c r="B103" s="33"/>
      <c r="D103" s="145" t="s">
        <v>219</v>
      </c>
      <c r="F103" s="146" t="s">
        <v>3481</v>
      </c>
      <c r="I103" s="147"/>
      <c r="L103" s="33"/>
      <c r="M103" s="148"/>
      <c r="T103" s="54"/>
      <c r="AT103" s="18" t="s">
        <v>219</v>
      </c>
      <c r="AU103" s="18" t="s">
        <v>81</v>
      </c>
    </row>
    <row r="104" spans="2:47" s="1" customFormat="1" ht="19.5">
      <c r="B104" s="33"/>
      <c r="D104" s="150" t="s">
        <v>1511</v>
      </c>
      <c r="F104" s="187" t="s">
        <v>3482</v>
      </c>
      <c r="I104" s="147"/>
      <c r="L104" s="33"/>
      <c r="M104" s="148"/>
      <c r="T104" s="54"/>
      <c r="AT104" s="18" t="s">
        <v>1511</v>
      </c>
      <c r="AU104" s="18" t="s">
        <v>81</v>
      </c>
    </row>
    <row r="105" spans="2:65" s="1" customFormat="1" ht="16.5" customHeight="1">
      <c r="B105" s="33"/>
      <c r="C105" s="132" t="s">
        <v>91</v>
      </c>
      <c r="D105" s="132" t="s">
        <v>212</v>
      </c>
      <c r="E105" s="133" t="s">
        <v>3483</v>
      </c>
      <c r="F105" s="134" t="s">
        <v>3484</v>
      </c>
      <c r="G105" s="135" t="s">
        <v>868</v>
      </c>
      <c r="H105" s="136">
        <v>1</v>
      </c>
      <c r="I105" s="137"/>
      <c r="J105" s="138">
        <f>ROUND(I105*H105,2)</f>
        <v>0</v>
      </c>
      <c r="K105" s="134" t="s">
        <v>216</v>
      </c>
      <c r="L105" s="33"/>
      <c r="M105" s="139" t="s">
        <v>19</v>
      </c>
      <c r="N105" s="140" t="s">
        <v>45</v>
      </c>
      <c r="P105" s="141">
        <f>O105*H105</f>
        <v>0</v>
      </c>
      <c r="Q105" s="141">
        <v>0</v>
      </c>
      <c r="R105" s="141">
        <f>Q105*H105</f>
        <v>0</v>
      </c>
      <c r="S105" s="141">
        <v>0</v>
      </c>
      <c r="T105" s="142">
        <f>S105*H105</f>
        <v>0</v>
      </c>
      <c r="AR105" s="143" t="s">
        <v>217</v>
      </c>
      <c r="AT105" s="143" t="s">
        <v>212</v>
      </c>
      <c r="AU105" s="143" t="s">
        <v>81</v>
      </c>
      <c r="AY105" s="18" t="s">
        <v>210</v>
      </c>
      <c r="BE105" s="144">
        <f>IF(N105="základní",J105,0)</f>
        <v>0</v>
      </c>
      <c r="BF105" s="144">
        <f>IF(N105="snížená",J105,0)</f>
        <v>0</v>
      </c>
      <c r="BG105" s="144">
        <f>IF(N105="zákl. přenesená",J105,0)</f>
        <v>0</v>
      </c>
      <c r="BH105" s="144">
        <f>IF(N105="sníž. přenesená",J105,0)</f>
        <v>0</v>
      </c>
      <c r="BI105" s="144">
        <f>IF(N105="nulová",J105,0)</f>
        <v>0</v>
      </c>
      <c r="BJ105" s="18" t="s">
        <v>81</v>
      </c>
      <c r="BK105" s="144">
        <f>ROUND(I105*H105,2)</f>
        <v>0</v>
      </c>
      <c r="BL105" s="18" t="s">
        <v>217</v>
      </c>
      <c r="BM105" s="143" t="s">
        <v>276</v>
      </c>
    </row>
    <row r="106" spans="2:47" s="1" customFormat="1" ht="11.25">
      <c r="B106" s="33"/>
      <c r="D106" s="145" t="s">
        <v>219</v>
      </c>
      <c r="F106" s="146" t="s">
        <v>3485</v>
      </c>
      <c r="I106" s="147"/>
      <c r="L106" s="33"/>
      <c r="M106" s="148"/>
      <c r="T106" s="54"/>
      <c r="AT106" s="18" t="s">
        <v>219</v>
      </c>
      <c r="AU106" s="18" t="s">
        <v>81</v>
      </c>
    </row>
    <row r="107" spans="2:47" s="1" customFormat="1" ht="19.5">
      <c r="B107" s="33"/>
      <c r="D107" s="150" t="s">
        <v>1511</v>
      </c>
      <c r="F107" s="187" t="s">
        <v>3486</v>
      </c>
      <c r="I107" s="147"/>
      <c r="L107" s="33"/>
      <c r="M107" s="148"/>
      <c r="T107" s="54"/>
      <c r="AT107" s="18" t="s">
        <v>1511</v>
      </c>
      <c r="AU107" s="18" t="s">
        <v>81</v>
      </c>
    </row>
    <row r="108" spans="2:63" s="11" customFormat="1" ht="25.9" customHeight="1">
      <c r="B108" s="120"/>
      <c r="D108" s="121" t="s">
        <v>73</v>
      </c>
      <c r="E108" s="122" t="s">
        <v>3487</v>
      </c>
      <c r="F108" s="122" t="s">
        <v>3488</v>
      </c>
      <c r="I108" s="123"/>
      <c r="J108" s="124">
        <f>BK108</f>
        <v>0</v>
      </c>
      <c r="L108" s="120"/>
      <c r="M108" s="125"/>
      <c r="P108" s="126">
        <f>SUM(P109:P119)</f>
        <v>0</v>
      </c>
      <c r="R108" s="126">
        <f>SUM(R109:R119)</f>
        <v>0</v>
      </c>
      <c r="T108" s="127">
        <f>SUM(T109:T119)</f>
        <v>0</v>
      </c>
      <c r="AR108" s="121" t="s">
        <v>81</v>
      </c>
      <c r="AT108" s="128" t="s">
        <v>73</v>
      </c>
      <c r="AU108" s="128" t="s">
        <v>74</v>
      </c>
      <c r="AY108" s="121" t="s">
        <v>210</v>
      </c>
      <c r="BK108" s="129">
        <f>SUM(BK109:BK119)</f>
        <v>0</v>
      </c>
    </row>
    <row r="109" spans="2:65" s="1" customFormat="1" ht="16.5" customHeight="1">
      <c r="B109" s="33"/>
      <c r="C109" s="132" t="s">
        <v>217</v>
      </c>
      <c r="D109" s="132" t="s">
        <v>212</v>
      </c>
      <c r="E109" s="133" t="s">
        <v>3489</v>
      </c>
      <c r="F109" s="134" t="s">
        <v>3490</v>
      </c>
      <c r="G109" s="135" t="s">
        <v>868</v>
      </c>
      <c r="H109" s="136">
        <v>0</v>
      </c>
      <c r="I109" s="137"/>
      <c r="J109" s="138">
        <f>ROUND(I109*H109,2)</f>
        <v>0</v>
      </c>
      <c r="K109" s="134" t="s">
        <v>216</v>
      </c>
      <c r="L109" s="33"/>
      <c r="M109" s="139" t="s">
        <v>19</v>
      </c>
      <c r="N109" s="140" t="s">
        <v>45</v>
      </c>
      <c r="P109" s="141">
        <f>O109*H109</f>
        <v>0</v>
      </c>
      <c r="Q109" s="141">
        <v>0</v>
      </c>
      <c r="R109" s="141">
        <f>Q109*H109</f>
        <v>0</v>
      </c>
      <c r="S109" s="141">
        <v>0</v>
      </c>
      <c r="T109" s="142">
        <f>S109*H109</f>
        <v>0</v>
      </c>
      <c r="AR109" s="143" t="s">
        <v>217</v>
      </c>
      <c r="AT109" s="143" t="s">
        <v>212</v>
      </c>
      <c r="AU109" s="143" t="s">
        <v>81</v>
      </c>
      <c r="AY109" s="18" t="s">
        <v>210</v>
      </c>
      <c r="BE109" s="144">
        <f>IF(N109="základní",J109,0)</f>
        <v>0</v>
      </c>
      <c r="BF109" s="144">
        <f>IF(N109="snížená",J109,0)</f>
        <v>0</v>
      </c>
      <c r="BG109" s="144">
        <f>IF(N109="zákl. přenesená",J109,0)</f>
        <v>0</v>
      </c>
      <c r="BH109" s="144">
        <f>IF(N109="sníž. přenesená",J109,0)</f>
        <v>0</v>
      </c>
      <c r="BI109" s="144">
        <f>IF(N109="nulová",J109,0)</f>
        <v>0</v>
      </c>
      <c r="BJ109" s="18" t="s">
        <v>81</v>
      </c>
      <c r="BK109" s="144">
        <f>ROUND(I109*H109,2)</f>
        <v>0</v>
      </c>
      <c r="BL109" s="18" t="s">
        <v>217</v>
      </c>
      <c r="BM109" s="143" t="s">
        <v>286</v>
      </c>
    </row>
    <row r="110" spans="2:47" s="1" customFormat="1" ht="11.25">
      <c r="B110" s="33"/>
      <c r="D110" s="145" t="s">
        <v>219</v>
      </c>
      <c r="F110" s="146" t="s">
        <v>3491</v>
      </c>
      <c r="I110" s="147"/>
      <c r="L110" s="33"/>
      <c r="M110" s="148"/>
      <c r="T110" s="54"/>
      <c r="AT110" s="18" t="s">
        <v>219</v>
      </c>
      <c r="AU110" s="18" t="s">
        <v>81</v>
      </c>
    </row>
    <row r="111" spans="2:65" s="1" customFormat="1" ht="16.5" customHeight="1">
      <c r="B111" s="33"/>
      <c r="C111" s="132" t="s">
        <v>267</v>
      </c>
      <c r="D111" s="132" t="s">
        <v>212</v>
      </c>
      <c r="E111" s="133" t="s">
        <v>3492</v>
      </c>
      <c r="F111" s="134" t="s">
        <v>3493</v>
      </c>
      <c r="G111" s="135" t="s">
        <v>868</v>
      </c>
      <c r="H111" s="136">
        <v>2</v>
      </c>
      <c r="I111" s="137"/>
      <c r="J111" s="138">
        <f>ROUND(I111*H111,2)</f>
        <v>0</v>
      </c>
      <c r="K111" s="134" t="s">
        <v>216</v>
      </c>
      <c r="L111" s="33"/>
      <c r="M111" s="139" t="s">
        <v>19</v>
      </c>
      <c r="N111" s="140" t="s">
        <v>45</v>
      </c>
      <c r="P111" s="141">
        <f>O111*H111</f>
        <v>0</v>
      </c>
      <c r="Q111" s="141">
        <v>0</v>
      </c>
      <c r="R111" s="141">
        <f>Q111*H111</f>
        <v>0</v>
      </c>
      <c r="S111" s="141">
        <v>0</v>
      </c>
      <c r="T111" s="142">
        <f>S111*H111</f>
        <v>0</v>
      </c>
      <c r="AR111" s="143" t="s">
        <v>217</v>
      </c>
      <c r="AT111" s="143" t="s">
        <v>212</v>
      </c>
      <c r="AU111" s="143" t="s">
        <v>81</v>
      </c>
      <c r="AY111" s="18" t="s">
        <v>210</v>
      </c>
      <c r="BE111" s="144">
        <f>IF(N111="základní",J111,0)</f>
        <v>0</v>
      </c>
      <c r="BF111" s="144">
        <f>IF(N111="snížená",J111,0)</f>
        <v>0</v>
      </c>
      <c r="BG111" s="144">
        <f>IF(N111="zákl. přenesená",J111,0)</f>
        <v>0</v>
      </c>
      <c r="BH111" s="144">
        <f>IF(N111="sníž. přenesená",J111,0)</f>
        <v>0</v>
      </c>
      <c r="BI111" s="144">
        <f>IF(N111="nulová",J111,0)</f>
        <v>0</v>
      </c>
      <c r="BJ111" s="18" t="s">
        <v>81</v>
      </c>
      <c r="BK111" s="144">
        <f>ROUND(I111*H111,2)</f>
        <v>0</v>
      </c>
      <c r="BL111" s="18" t="s">
        <v>217</v>
      </c>
      <c r="BM111" s="143" t="s">
        <v>299</v>
      </c>
    </row>
    <row r="112" spans="2:47" s="1" customFormat="1" ht="11.25">
      <c r="B112" s="33"/>
      <c r="D112" s="145" t="s">
        <v>219</v>
      </c>
      <c r="F112" s="146" t="s">
        <v>3494</v>
      </c>
      <c r="I112" s="147"/>
      <c r="L112" s="33"/>
      <c r="M112" s="148"/>
      <c r="T112" s="54"/>
      <c r="AT112" s="18" t="s">
        <v>219</v>
      </c>
      <c r="AU112" s="18" t="s">
        <v>81</v>
      </c>
    </row>
    <row r="113" spans="2:47" s="1" customFormat="1" ht="19.5">
      <c r="B113" s="33"/>
      <c r="D113" s="150" t="s">
        <v>1511</v>
      </c>
      <c r="F113" s="187" t="s">
        <v>3495</v>
      </c>
      <c r="I113" s="147"/>
      <c r="L113" s="33"/>
      <c r="M113" s="148"/>
      <c r="T113" s="54"/>
      <c r="AT113" s="18" t="s">
        <v>1511</v>
      </c>
      <c r="AU113" s="18" t="s">
        <v>81</v>
      </c>
    </row>
    <row r="114" spans="2:65" s="1" customFormat="1" ht="16.5" customHeight="1">
      <c r="B114" s="33"/>
      <c r="C114" s="132" t="s">
        <v>276</v>
      </c>
      <c r="D114" s="132" t="s">
        <v>212</v>
      </c>
      <c r="E114" s="133" t="s">
        <v>3496</v>
      </c>
      <c r="F114" s="134" t="s">
        <v>3497</v>
      </c>
      <c r="G114" s="135" t="s">
        <v>868</v>
      </c>
      <c r="H114" s="136">
        <v>0</v>
      </c>
      <c r="I114" s="137"/>
      <c r="J114" s="138">
        <f>ROUND(I114*H114,2)</f>
        <v>0</v>
      </c>
      <c r="K114" s="134" t="s">
        <v>216</v>
      </c>
      <c r="L114" s="33"/>
      <c r="M114" s="139" t="s">
        <v>19</v>
      </c>
      <c r="N114" s="140" t="s">
        <v>45</v>
      </c>
      <c r="P114" s="141">
        <f>O114*H114</f>
        <v>0</v>
      </c>
      <c r="Q114" s="141">
        <v>0</v>
      </c>
      <c r="R114" s="141">
        <f>Q114*H114</f>
        <v>0</v>
      </c>
      <c r="S114" s="141">
        <v>0</v>
      </c>
      <c r="T114" s="142">
        <f>S114*H114</f>
        <v>0</v>
      </c>
      <c r="AR114" s="143" t="s">
        <v>217</v>
      </c>
      <c r="AT114" s="143" t="s">
        <v>212</v>
      </c>
      <c r="AU114" s="143" t="s">
        <v>81</v>
      </c>
      <c r="AY114" s="18" t="s">
        <v>210</v>
      </c>
      <c r="BE114" s="144">
        <f>IF(N114="základní",J114,0)</f>
        <v>0</v>
      </c>
      <c r="BF114" s="144">
        <f>IF(N114="snížená",J114,0)</f>
        <v>0</v>
      </c>
      <c r="BG114" s="144">
        <f>IF(N114="zákl. přenesená",J114,0)</f>
        <v>0</v>
      </c>
      <c r="BH114" s="144">
        <f>IF(N114="sníž. přenesená",J114,0)</f>
        <v>0</v>
      </c>
      <c r="BI114" s="144">
        <f>IF(N114="nulová",J114,0)</f>
        <v>0</v>
      </c>
      <c r="BJ114" s="18" t="s">
        <v>81</v>
      </c>
      <c r="BK114" s="144">
        <f>ROUND(I114*H114,2)</f>
        <v>0</v>
      </c>
      <c r="BL114" s="18" t="s">
        <v>217</v>
      </c>
      <c r="BM114" s="143" t="s">
        <v>314</v>
      </c>
    </row>
    <row r="115" spans="2:47" s="1" customFormat="1" ht="11.25">
      <c r="B115" s="33"/>
      <c r="D115" s="145" t="s">
        <v>219</v>
      </c>
      <c r="F115" s="146" t="s">
        <v>3498</v>
      </c>
      <c r="I115" s="147"/>
      <c r="L115" s="33"/>
      <c r="M115" s="148"/>
      <c r="T115" s="54"/>
      <c r="AT115" s="18" t="s">
        <v>219</v>
      </c>
      <c r="AU115" s="18" t="s">
        <v>81</v>
      </c>
    </row>
    <row r="116" spans="2:47" s="1" customFormat="1" ht="19.5">
      <c r="B116" s="33"/>
      <c r="D116" s="150" t="s">
        <v>1511</v>
      </c>
      <c r="F116" s="187" t="s">
        <v>3495</v>
      </c>
      <c r="I116" s="147"/>
      <c r="L116" s="33"/>
      <c r="M116" s="148"/>
      <c r="T116" s="54"/>
      <c r="AT116" s="18" t="s">
        <v>1511</v>
      </c>
      <c r="AU116" s="18" t="s">
        <v>81</v>
      </c>
    </row>
    <row r="117" spans="2:65" s="1" customFormat="1" ht="24.2" customHeight="1">
      <c r="B117" s="33"/>
      <c r="C117" s="132" t="s">
        <v>281</v>
      </c>
      <c r="D117" s="132" t="s">
        <v>212</v>
      </c>
      <c r="E117" s="133" t="s">
        <v>3499</v>
      </c>
      <c r="F117" s="134" t="s">
        <v>3500</v>
      </c>
      <c r="G117" s="135" t="s">
        <v>868</v>
      </c>
      <c r="H117" s="136">
        <v>25</v>
      </c>
      <c r="I117" s="137"/>
      <c r="J117" s="138">
        <f>ROUND(I117*H117,2)</f>
        <v>0</v>
      </c>
      <c r="K117" s="134" t="s">
        <v>216</v>
      </c>
      <c r="L117" s="33"/>
      <c r="M117" s="139" t="s">
        <v>19</v>
      </c>
      <c r="N117" s="140" t="s">
        <v>45</v>
      </c>
      <c r="P117" s="141">
        <f>O117*H117</f>
        <v>0</v>
      </c>
      <c r="Q117" s="141">
        <v>0</v>
      </c>
      <c r="R117" s="141">
        <f>Q117*H117</f>
        <v>0</v>
      </c>
      <c r="S117" s="141">
        <v>0</v>
      </c>
      <c r="T117" s="142">
        <f>S117*H117</f>
        <v>0</v>
      </c>
      <c r="AR117" s="143" t="s">
        <v>217</v>
      </c>
      <c r="AT117" s="143" t="s">
        <v>212</v>
      </c>
      <c r="AU117" s="143" t="s">
        <v>81</v>
      </c>
      <c r="AY117" s="18" t="s">
        <v>210</v>
      </c>
      <c r="BE117" s="144">
        <f>IF(N117="základní",J117,0)</f>
        <v>0</v>
      </c>
      <c r="BF117" s="144">
        <f>IF(N117="snížená",J117,0)</f>
        <v>0</v>
      </c>
      <c r="BG117" s="144">
        <f>IF(N117="zákl. přenesená",J117,0)</f>
        <v>0</v>
      </c>
      <c r="BH117" s="144">
        <f>IF(N117="sníž. přenesená",J117,0)</f>
        <v>0</v>
      </c>
      <c r="BI117" s="144">
        <f>IF(N117="nulová",J117,0)</f>
        <v>0</v>
      </c>
      <c r="BJ117" s="18" t="s">
        <v>81</v>
      </c>
      <c r="BK117" s="144">
        <f>ROUND(I117*H117,2)</f>
        <v>0</v>
      </c>
      <c r="BL117" s="18" t="s">
        <v>217</v>
      </c>
      <c r="BM117" s="143" t="s">
        <v>349</v>
      </c>
    </row>
    <row r="118" spans="2:47" s="1" customFormat="1" ht="11.25">
      <c r="B118" s="33"/>
      <c r="D118" s="145" t="s">
        <v>219</v>
      </c>
      <c r="F118" s="146" t="s">
        <v>3501</v>
      </c>
      <c r="I118" s="147"/>
      <c r="L118" s="33"/>
      <c r="M118" s="148"/>
      <c r="T118" s="54"/>
      <c r="AT118" s="18" t="s">
        <v>219</v>
      </c>
      <c r="AU118" s="18" t="s">
        <v>81</v>
      </c>
    </row>
    <row r="119" spans="2:47" s="1" customFormat="1" ht="19.5">
      <c r="B119" s="33"/>
      <c r="D119" s="150" t="s">
        <v>1511</v>
      </c>
      <c r="F119" s="187" t="s">
        <v>3502</v>
      </c>
      <c r="I119" s="147"/>
      <c r="L119" s="33"/>
      <c r="M119" s="148"/>
      <c r="T119" s="54"/>
      <c r="AT119" s="18" t="s">
        <v>1511</v>
      </c>
      <c r="AU119" s="18" t="s">
        <v>81</v>
      </c>
    </row>
    <row r="120" spans="2:63" s="11" customFormat="1" ht="25.9" customHeight="1">
      <c r="B120" s="120"/>
      <c r="D120" s="121" t="s">
        <v>73</v>
      </c>
      <c r="E120" s="122" t="s">
        <v>3503</v>
      </c>
      <c r="F120" s="122" t="s">
        <v>3504</v>
      </c>
      <c r="I120" s="123"/>
      <c r="J120" s="124">
        <f>BK120</f>
        <v>0</v>
      </c>
      <c r="L120" s="120"/>
      <c r="M120" s="125"/>
      <c r="P120" s="126">
        <f>SUM(P121:P168)</f>
        <v>0</v>
      </c>
      <c r="R120" s="126">
        <f>SUM(R121:R168)</f>
        <v>0</v>
      </c>
      <c r="T120" s="127">
        <f>SUM(T121:T168)</f>
        <v>0</v>
      </c>
      <c r="AR120" s="121" t="s">
        <v>81</v>
      </c>
      <c r="AT120" s="128" t="s">
        <v>73</v>
      </c>
      <c r="AU120" s="128" t="s">
        <v>74</v>
      </c>
      <c r="AY120" s="121" t="s">
        <v>210</v>
      </c>
      <c r="BK120" s="129">
        <f>SUM(BK121:BK168)</f>
        <v>0</v>
      </c>
    </row>
    <row r="121" spans="2:65" s="1" customFormat="1" ht="16.5" customHeight="1">
      <c r="B121" s="33"/>
      <c r="C121" s="132" t="s">
        <v>286</v>
      </c>
      <c r="D121" s="132" t="s">
        <v>212</v>
      </c>
      <c r="E121" s="133" t="s">
        <v>3505</v>
      </c>
      <c r="F121" s="134" t="s">
        <v>3506</v>
      </c>
      <c r="G121" s="135" t="s">
        <v>868</v>
      </c>
      <c r="H121" s="136">
        <v>3</v>
      </c>
      <c r="I121" s="137"/>
      <c r="J121" s="138">
        <f>ROUND(I121*H121,2)</f>
        <v>0</v>
      </c>
      <c r="K121" s="134" t="s">
        <v>216</v>
      </c>
      <c r="L121" s="33"/>
      <c r="M121" s="139" t="s">
        <v>19</v>
      </c>
      <c r="N121" s="140" t="s">
        <v>45</v>
      </c>
      <c r="P121" s="141">
        <f>O121*H121</f>
        <v>0</v>
      </c>
      <c r="Q121" s="141">
        <v>0</v>
      </c>
      <c r="R121" s="141">
        <f>Q121*H121</f>
        <v>0</v>
      </c>
      <c r="S121" s="141">
        <v>0</v>
      </c>
      <c r="T121" s="142">
        <f>S121*H121</f>
        <v>0</v>
      </c>
      <c r="AR121" s="143" t="s">
        <v>217</v>
      </c>
      <c r="AT121" s="143" t="s">
        <v>212</v>
      </c>
      <c r="AU121" s="143" t="s">
        <v>81</v>
      </c>
      <c r="AY121" s="18" t="s">
        <v>210</v>
      </c>
      <c r="BE121" s="144">
        <f>IF(N121="základní",J121,0)</f>
        <v>0</v>
      </c>
      <c r="BF121" s="144">
        <f>IF(N121="snížená",J121,0)</f>
        <v>0</v>
      </c>
      <c r="BG121" s="144">
        <f>IF(N121="zákl. přenesená",J121,0)</f>
        <v>0</v>
      </c>
      <c r="BH121" s="144">
        <f>IF(N121="sníž. přenesená",J121,0)</f>
        <v>0</v>
      </c>
      <c r="BI121" s="144">
        <f>IF(N121="nulová",J121,0)</f>
        <v>0</v>
      </c>
      <c r="BJ121" s="18" t="s">
        <v>81</v>
      </c>
      <c r="BK121" s="144">
        <f>ROUND(I121*H121,2)</f>
        <v>0</v>
      </c>
      <c r="BL121" s="18" t="s">
        <v>217</v>
      </c>
      <c r="BM121" s="143" t="s">
        <v>368</v>
      </c>
    </row>
    <row r="122" spans="2:47" s="1" customFormat="1" ht="11.25">
      <c r="B122" s="33"/>
      <c r="D122" s="145" t="s">
        <v>219</v>
      </c>
      <c r="F122" s="146" t="s">
        <v>3507</v>
      </c>
      <c r="I122" s="147"/>
      <c r="L122" s="33"/>
      <c r="M122" s="148"/>
      <c r="T122" s="54"/>
      <c r="AT122" s="18" t="s">
        <v>219</v>
      </c>
      <c r="AU122" s="18" t="s">
        <v>81</v>
      </c>
    </row>
    <row r="123" spans="2:47" s="1" customFormat="1" ht="19.5">
      <c r="B123" s="33"/>
      <c r="D123" s="150" t="s">
        <v>1511</v>
      </c>
      <c r="F123" s="187" t="s">
        <v>3508</v>
      </c>
      <c r="I123" s="147"/>
      <c r="L123" s="33"/>
      <c r="M123" s="148"/>
      <c r="T123" s="54"/>
      <c r="AT123" s="18" t="s">
        <v>1511</v>
      </c>
      <c r="AU123" s="18" t="s">
        <v>81</v>
      </c>
    </row>
    <row r="124" spans="2:65" s="1" customFormat="1" ht="16.5" customHeight="1">
      <c r="B124" s="33"/>
      <c r="C124" s="132" t="s">
        <v>292</v>
      </c>
      <c r="D124" s="132" t="s">
        <v>212</v>
      </c>
      <c r="E124" s="133" t="s">
        <v>3509</v>
      </c>
      <c r="F124" s="134" t="s">
        <v>3510</v>
      </c>
      <c r="G124" s="135" t="s">
        <v>868</v>
      </c>
      <c r="H124" s="136">
        <v>1</v>
      </c>
      <c r="I124" s="137"/>
      <c r="J124" s="138">
        <f>ROUND(I124*H124,2)</f>
        <v>0</v>
      </c>
      <c r="K124" s="134" t="s">
        <v>216</v>
      </c>
      <c r="L124" s="33"/>
      <c r="M124" s="139" t="s">
        <v>19</v>
      </c>
      <c r="N124" s="140" t="s">
        <v>45</v>
      </c>
      <c r="P124" s="141">
        <f>O124*H124</f>
        <v>0</v>
      </c>
      <c r="Q124" s="141">
        <v>0</v>
      </c>
      <c r="R124" s="141">
        <f>Q124*H124</f>
        <v>0</v>
      </c>
      <c r="S124" s="141">
        <v>0</v>
      </c>
      <c r="T124" s="142">
        <f>S124*H124</f>
        <v>0</v>
      </c>
      <c r="AR124" s="143" t="s">
        <v>217</v>
      </c>
      <c r="AT124" s="143" t="s">
        <v>212</v>
      </c>
      <c r="AU124" s="143" t="s">
        <v>81</v>
      </c>
      <c r="AY124" s="18" t="s">
        <v>210</v>
      </c>
      <c r="BE124" s="144">
        <f>IF(N124="základní",J124,0)</f>
        <v>0</v>
      </c>
      <c r="BF124" s="144">
        <f>IF(N124="snížená",J124,0)</f>
        <v>0</v>
      </c>
      <c r="BG124" s="144">
        <f>IF(N124="zákl. přenesená",J124,0)</f>
        <v>0</v>
      </c>
      <c r="BH124" s="144">
        <f>IF(N124="sníž. přenesená",J124,0)</f>
        <v>0</v>
      </c>
      <c r="BI124" s="144">
        <f>IF(N124="nulová",J124,0)</f>
        <v>0</v>
      </c>
      <c r="BJ124" s="18" t="s">
        <v>81</v>
      </c>
      <c r="BK124" s="144">
        <f>ROUND(I124*H124,2)</f>
        <v>0</v>
      </c>
      <c r="BL124" s="18" t="s">
        <v>217</v>
      </c>
      <c r="BM124" s="143" t="s">
        <v>386</v>
      </c>
    </row>
    <row r="125" spans="2:47" s="1" customFormat="1" ht="11.25">
      <c r="B125" s="33"/>
      <c r="D125" s="145" t="s">
        <v>219</v>
      </c>
      <c r="F125" s="146" t="s">
        <v>3511</v>
      </c>
      <c r="I125" s="147"/>
      <c r="L125" s="33"/>
      <c r="M125" s="148"/>
      <c r="T125" s="54"/>
      <c r="AT125" s="18" t="s">
        <v>219</v>
      </c>
      <c r="AU125" s="18" t="s">
        <v>81</v>
      </c>
    </row>
    <row r="126" spans="2:47" s="1" customFormat="1" ht="19.5">
      <c r="B126" s="33"/>
      <c r="D126" s="150" t="s">
        <v>1511</v>
      </c>
      <c r="F126" s="187" t="s">
        <v>3512</v>
      </c>
      <c r="I126" s="147"/>
      <c r="L126" s="33"/>
      <c r="M126" s="148"/>
      <c r="T126" s="54"/>
      <c r="AT126" s="18" t="s">
        <v>1511</v>
      </c>
      <c r="AU126" s="18" t="s">
        <v>81</v>
      </c>
    </row>
    <row r="127" spans="2:65" s="1" customFormat="1" ht="16.5" customHeight="1">
      <c r="B127" s="33"/>
      <c r="C127" s="132" t="s">
        <v>299</v>
      </c>
      <c r="D127" s="132" t="s">
        <v>212</v>
      </c>
      <c r="E127" s="133" t="s">
        <v>3513</v>
      </c>
      <c r="F127" s="134" t="s">
        <v>3510</v>
      </c>
      <c r="G127" s="135" t="s">
        <v>868</v>
      </c>
      <c r="H127" s="136">
        <v>1</v>
      </c>
      <c r="I127" s="137"/>
      <c r="J127" s="138">
        <f>ROUND(I127*H127,2)</f>
        <v>0</v>
      </c>
      <c r="K127" s="134" t="s">
        <v>216</v>
      </c>
      <c r="L127" s="33"/>
      <c r="M127" s="139" t="s">
        <v>19</v>
      </c>
      <c r="N127" s="140" t="s">
        <v>45</v>
      </c>
      <c r="P127" s="141">
        <f>O127*H127</f>
        <v>0</v>
      </c>
      <c r="Q127" s="141">
        <v>0</v>
      </c>
      <c r="R127" s="141">
        <f>Q127*H127</f>
        <v>0</v>
      </c>
      <c r="S127" s="141">
        <v>0</v>
      </c>
      <c r="T127" s="142">
        <f>S127*H127</f>
        <v>0</v>
      </c>
      <c r="AR127" s="143" t="s">
        <v>217</v>
      </c>
      <c r="AT127" s="143" t="s">
        <v>212</v>
      </c>
      <c r="AU127" s="143" t="s">
        <v>81</v>
      </c>
      <c r="AY127" s="18" t="s">
        <v>210</v>
      </c>
      <c r="BE127" s="144">
        <f>IF(N127="základní",J127,0)</f>
        <v>0</v>
      </c>
      <c r="BF127" s="144">
        <f>IF(N127="snížená",J127,0)</f>
        <v>0</v>
      </c>
      <c r="BG127" s="144">
        <f>IF(N127="zákl. přenesená",J127,0)</f>
        <v>0</v>
      </c>
      <c r="BH127" s="144">
        <f>IF(N127="sníž. přenesená",J127,0)</f>
        <v>0</v>
      </c>
      <c r="BI127" s="144">
        <f>IF(N127="nulová",J127,0)</f>
        <v>0</v>
      </c>
      <c r="BJ127" s="18" t="s">
        <v>81</v>
      </c>
      <c r="BK127" s="144">
        <f>ROUND(I127*H127,2)</f>
        <v>0</v>
      </c>
      <c r="BL127" s="18" t="s">
        <v>217</v>
      </c>
      <c r="BM127" s="143" t="s">
        <v>406</v>
      </c>
    </row>
    <row r="128" spans="2:47" s="1" customFormat="1" ht="11.25">
      <c r="B128" s="33"/>
      <c r="D128" s="145" t="s">
        <v>219</v>
      </c>
      <c r="F128" s="146" t="s">
        <v>3514</v>
      </c>
      <c r="I128" s="147"/>
      <c r="L128" s="33"/>
      <c r="M128" s="148"/>
      <c r="T128" s="54"/>
      <c r="AT128" s="18" t="s">
        <v>219</v>
      </c>
      <c r="AU128" s="18" t="s">
        <v>81</v>
      </c>
    </row>
    <row r="129" spans="2:47" s="1" customFormat="1" ht="19.5">
      <c r="B129" s="33"/>
      <c r="D129" s="150" t="s">
        <v>1511</v>
      </c>
      <c r="F129" s="187" t="s">
        <v>3515</v>
      </c>
      <c r="I129" s="147"/>
      <c r="L129" s="33"/>
      <c r="M129" s="148"/>
      <c r="T129" s="54"/>
      <c r="AT129" s="18" t="s">
        <v>1511</v>
      </c>
      <c r="AU129" s="18" t="s">
        <v>81</v>
      </c>
    </row>
    <row r="130" spans="2:65" s="1" customFormat="1" ht="16.5" customHeight="1">
      <c r="B130" s="33"/>
      <c r="C130" s="132" t="s">
        <v>307</v>
      </c>
      <c r="D130" s="132" t="s">
        <v>212</v>
      </c>
      <c r="E130" s="133" t="s">
        <v>3516</v>
      </c>
      <c r="F130" s="134" t="s">
        <v>3510</v>
      </c>
      <c r="G130" s="135" t="s">
        <v>868</v>
      </c>
      <c r="H130" s="136">
        <v>1</v>
      </c>
      <c r="I130" s="137"/>
      <c r="J130" s="138">
        <f>ROUND(I130*H130,2)</f>
        <v>0</v>
      </c>
      <c r="K130" s="134" t="s">
        <v>216</v>
      </c>
      <c r="L130" s="33"/>
      <c r="M130" s="139" t="s">
        <v>19</v>
      </c>
      <c r="N130" s="140" t="s">
        <v>45</v>
      </c>
      <c r="P130" s="141">
        <f>O130*H130</f>
        <v>0</v>
      </c>
      <c r="Q130" s="141">
        <v>0</v>
      </c>
      <c r="R130" s="141">
        <f>Q130*H130</f>
        <v>0</v>
      </c>
      <c r="S130" s="141">
        <v>0</v>
      </c>
      <c r="T130" s="142">
        <f>S130*H130</f>
        <v>0</v>
      </c>
      <c r="AR130" s="143" t="s">
        <v>217</v>
      </c>
      <c r="AT130" s="143" t="s">
        <v>212</v>
      </c>
      <c r="AU130" s="143" t="s">
        <v>81</v>
      </c>
      <c r="AY130" s="18" t="s">
        <v>210</v>
      </c>
      <c r="BE130" s="144">
        <f>IF(N130="základní",J130,0)</f>
        <v>0</v>
      </c>
      <c r="BF130" s="144">
        <f>IF(N130="snížená",J130,0)</f>
        <v>0</v>
      </c>
      <c r="BG130" s="144">
        <f>IF(N130="zákl. přenesená",J130,0)</f>
        <v>0</v>
      </c>
      <c r="BH130" s="144">
        <f>IF(N130="sníž. přenesená",J130,0)</f>
        <v>0</v>
      </c>
      <c r="BI130" s="144">
        <f>IF(N130="nulová",J130,0)</f>
        <v>0</v>
      </c>
      <c r="BJ130" s="18" t="s">
        <v>81</v>
      </c>
      <c r="BK130" s="144">
        <f>ROUND(I130*H130,2)</f>
        <v>0</v>
      </c>
      <c r="BL130" s="18" t="s">
        <v>217</v>
      </c>
      <c r="BM130" s="143" t="s">
        <v>423</v>
      </c>
    </row>
    <row r="131" spans="2:47" s="1" customFormat="1" ht="11.25">
      <c r="B131" s="33"/>
      <c r="D131" s="145" t="s">
        <v>219</v>
      </c>
      <c r="F131" s="146" t="s">
        <v>3517</v>
      </c>
      <c r="I131" s="147"/>
      <c r="L131" s="33"/>
      <c r="M131" s="148"/>
      <c r="T131" s="54"/>
      <c r="AT131" s="18" t="s">
        <v>219</v>
      </c>
      <c r="AU131" s="18" t="s">
        <v>81</v>
      </c>
    </row>
    <row r="132" spans="2:47" s="1" customFormat="1" ht="19.5">
      <c r="B132" s="33"/>
      <c r="D132" s="150" t="s">
        <v>1511</v>
      </c>
      <c r="F132" s="187" t="s">
        <v>3518</v>
      </c>
      <c r="I132" s="147"/>
      <c r="L132" s="33"/>
      <c r="M132" s="148"/>
      <c r="T132" s="54"/>
      <c r="AT132" s="18" t="s">
        <v>1511</v>
      </c>
      <c r="AU132" s="18" t="s">
        <v>81</v>
      </c>
    </row>
    <row r="133" spans="2:65" s="1" customFormat="1" ht="16.5" customHeight="1">
      <c r="B133" s="33"/>
      <c r="C133" s="132" t="s">
        <v>314</v>
      </c>
      <c r="D133" s="132" t="s">
        <v>212</v>
      </c>
      <c r="E133" s="133" t="s">
        <v>3519</v>
      </c>
      <c r="F133" s="134" t="s">
        <v>3510</v>
      </c>
      <c r="G133" s="135" t="s">
        <v>868</v>
      </c>
      <c r="H133" s="136">
        <v>3</v>
      </c>
      <c r="I133" s="137"/>
      <c r="J133" s="138">
        <f>ROUND(I133*H133,2)</f>
        <v>0</v>
      </c>
      <c r="K133" s="134" t="s">
        <v>216</v>
      </c>
      <c r="L133" s="33"/>
      <c r="M133" s="139" t="s">
        <v>19</v>
      </c>
      <c r="N133" s="140" t="s">
        <v>45</v>
      </c>
      <c r="P133" s="141">
        <f>O133*H133</f>
        <v>0</v>
      </c>
      <c r="Q133" s="141">
        <v>0</v>
      </c>
      <c r="R133" s="141">
        <f>Q133*H133</f>
        <v>0</v>
      </c>
      <c r="S133" s="141">
        <v>0</v>
      </c>
      <c r="T133" s="142">
        <f>S133*H133</f>
        <v>0</v>
      </c>
      <c r="AR133" s="143" t="s">
        <v>217</v>
      </c>
      <c r="AT133" s="143" t="s">
        <v>212</v>
      </c>
      <c r="AU133" s="143" t="s">
        <v>81</v>
      </c>
      <c r="AY133" s="18" t="s">
        <v>210</v>
      </c>
      <c r="BE133" s="144">
        <f>IF(N133="základní",J133,0)</f>
        <v>0</v>
      </c>
      <c r="BF133" s="144">
        <f>IF(N133="snížená",J133,0)</f>
        <v>0</v>
      </c>
      <c r="BG133" s="144">
        <f>IF(N133="zákl. přenesená",J133,0)</f>
        <v>0</v>
      </c>
      <c r="BH133" s="144">
        <f>IF(N133="sníž. přenesená",J133,0)</f>
        <v>0</v>
      </c>
      <c r="BI133" s="144">
        <f>IF(N133="nulová",J133,0)</f>
        <v>0</v>
      </c>
      <c r="BJ133" s="18" t="s">
        <v>81</v>
      </c>
      <c r="BK133" s="144">
        <f>ROUND(I133*H133,2)</f>
        <v>0</v>
      </c>
      <c r="BL133" s="18" t="s">
        <v>217</v>
      </c>
      <c r="BM133" s="143" t="s">
        <v>435</v>
      </c>
    </row>
    <row r="134" spans="2:47" s="1" customFormat="1" ht="11.25">
      <c r="B134" s="33"/>
      <c r="D134" s="145" t="s">
        <v>219</v>
      </c>
      <c r="F134" s="146" t="s">
        <v>3520</v>
      </c>
      <c r="I134" s="147"/>
      <c r="L134" s="33"/>
      <c r="M134" s="148"/>
      <c r="T134" s="54"/>
      <c r="AT134" s="18" t="s">
        <v>219</v>
      </c>
      <c r="AU134" s="18" t="s">
        <v>81</v>
      </c>
    </row>
    <row r="135" spans="2:47" s="1" customFormat="1" ht="19.5">
      <c r="B135" s="33"/>
      <c r="D135" s="150" t="s">
        <v>1511</v>
      </c>
      <c r="F135" s="187" t="s">
        <v>3521</v>
      </c>
      <c r="I135" s="147"/>
      <c r="L135" s="33"/>
      <c r="M135" s="148"/>
      <c r="T135" s="54"/>
      <c r="AT135" s="18" t="s">
        <v>1511</v>
      </c>
      <c r="AU135" s="18" t="s">
        <v>81</v>
      </c>
    </row>
    <row r="136" spans="2:65" s="1" customFormat="1" ht="16.5" customHeight="1">
      <c r="B136" s="33"/>
      <c r="C136" s="132" t="s">
        <v>332</v>
      </c>
      <c r="D136" s="132" t="s">
        <v>212</v>
      </c>
      <c r="E136" s="133" t="s">
        <v>3522</v>
      </c>
      <c r="F136" s="134" t="s">
        <v>3510</v>
      </c>
      <c r="G136" s="135" t="s">
        <v>868</v>
      </c>
      <c r="H136" s="136">
        <v>2</v>
      </c>
      <c r="I136" s="137"/>
      <c r="J136" s="138">
        <f>ROUND(I136*H136,2)</f>
        <v>0</v>
      </c>
      <c r="K136" s="134" t="s">
        <v>216</v>
      </c>
      <c r="L136" s="33"/>
      <c r="M136" s="139" t="s">
        <v>19</v>
      </c>
      <c r="N136" s="140" t="s">
        <v>45</v>
      </c>
      <c r="P136" s="141">
        <f>O136*H136</f>
        <v>0</v>
      </c>
      <c r="Q136" s="141">
        <v>0</v>
      </c>
      <c r="R136" s="141">
        <f>Q136*H136</f>
        <v>0</v>
      </c>
      <c r="S136" s="141">
        <v>0</v>
      </c>
      <c r="T136" s="142">
        <f>S136*H136</f>
        <v>0</v>
      </c>
      <c r="AR136" s="143" t="s">
        <v>217</v>
      </c>
      <c r="AT136" s="143" t="s">
        <v>212</v>
      </c>
      <c r="AU136" s="143" t="s">
        <v>81</v>
      </c>
      <c r="AY136" s="18" t="s">
        <v>210</v>
      </c>
      <c r="BE136" s="144">
        <f>IF(N136="základní",J136,0)</f>
        <v>0</v>
      </c>
      <c r="BF136" s="144">
        <f>IF(N136="snížená",J136,0)</f>
        <v>0</v>
      </c>
      <c r="BG136" s="144">
        <f>IF(N136="zákl. přenesená",J136,0)</f>
        <v>0</v>
      </c>
      <c r="BH136" s="144">
        <f>IF(N136="sníž. přenesená",J136,0)</f>
        <v>0</v>
      </c>
      <c r="BI136" s="144">
        <f>IF(N136="nulová",J136,0)</f>
        <v>0</v>
      </c>
      <c r="BJ136" s="18" t="s">
        <v>81</v>
      </c>
      <c r="BK136" s="144">
        <f>ROUND(I136*H136,2)</f>
        <v>0</v>
      </c>
      <c r="BL136" s="18" t="s">
        <v>217</v>
      </c>
      <c r="BM136" s="143" t="s">
        <v>456</v>
      </c>
    </row>
    <row r="137" spans="2:47" s="1" customFormat="1" ht="11.25">
      <c r="B137" s="33"/>
      <c r="D137" s="145" t="s">
        <v>219</v>
      </c>
      <c r="F137" s="146" t="s">
        <v>3523</v>
      </c>
      <c r="I137" s="147"/>
      <c r="L137" s="33"/>
      <c r="M137" s="148"/>
      <c r="T137" s="54"/>
      <c r="AT137" s="18" t="s">
        <v>219</v>
      </c>
      <c r="AU137" s="18" t="s">
        <v>81</v>
      </c>
    </row>
    <row r="138" spans="2:47" s="1" customFormat="1" ht="19.5">
      <c r="B138" s="33"/>
      <c r="D138" s="150" t="s">
        <v>1511</v>
      </c>
      <c r="F138" s="187" t="s">
        <v>3524</v>
      </c>
      <c r="I138" s="147"/>
      <c r="L138" s="33"/>
      <c r="M138" s="148"/>
      <c r="T138" s="54"/>
      <c r="AT138" s="18" t="s">
        <v>1511</v>
      </c>
      <c r="AU138" s="18" t="s">
        <v>81</v>
      </c>
    </row>
    <row r="139" spans="2:65" s="1" customFormat="1" ht="16.5" customHeight="1">
      <c r="B139" s="33"/>
      <c r="C139" s="132" t="s">
        <v>349</v>
      </c>
      <c r="D139" s="132" t="s">
        <v>212</v>
      </c>
      <c r="E139" s="133" t="s">
        <v>3525</v>
      </c>
      <c r="F139" s="134" t="s">
        <v>3510</v>
      </c>
      <c r="G139" s="135" t="s">
        <v>868</v>
      </c>
      <c r="H139" s="136">
        <v>2</v>
      </c>
      <c r="I139" s="137"/>
      <c r="J139" s="138">
        <f>ROUND(I139*H139,2)</f>
        <v>0</v>
      </c>
      <c r="K139" s="134" t="s">
        <v>216</v>
      </c>
      <c r="L139" s="33"/>
      <c r="M139" s="139" t="s">
        <v>19</v>
      </c>
      <c r="N139" s="140" t="s">
        <v>45</v>
      </c>
      <c r="P139" s="141">
        <f>O139*H139</f>
        <v>0</v>
      </c>
      <c r="Q139" s="141">
        <v>0</v>
      </c>
      <c r="R139" s="141">
        <f>Q139*H139</f>
        <v>0</v>
      </c>
      <c r="S139" s="141">
        <v>0</v>
      </c>
      <c r="T139" s="142">
        <f>S139*H139</f>
        <v>0</v>
      </c>
      <c r="AR139" s="143" t="s">
        <v>217</v>
      </c>
      <c r="AT139" s="143" t="s">
        <v>212</v>
      </c>
      <c r="AU139" s="143" t="s">
        <v>81</v>
      </c>
      <c r="AY139" s="18" t="s">
        <v>210</v>
      </c>
      <c r="BE139" s="144">
        <f>IF(N139="základní",J139,0)</f>
        <v>0</v>
      </c>
      <c r="BF139" s="144">
        <f>IF(N139="snížená",J139,0)</f>
        <v>0</v>
      </c>
      <c r="BG139" s="144">
        <f>IF(N139="zákl. přenesená",J139,0)</f>
        <v>0</v>
      </c>
      <c r="BH139" s="144">
        <f>IF(N139="sníž. přenesená",J139,0)</f>
        <v>0</v>
      </c>
      <c r="BI139" s="144">
        <f>IF(N139="nulová",J139,0)</f>
        <v>0</v>
      </c>
      <c r="BJ139" s="18" t="s">
        <v>81</v>
      </c>
      <c r="BK139" s="144">
        <f>ROUND(I139*H139,2)</f>
        <v>0</v>
      </c>
      <c r="BL139" s="18" t="s">
        <v>217</v>
      </c>
      <c r="BM139" s="143" t="s">
        <v>474</v>
      </c>
    </row>
    <row r="140" spans="2:47" s="1" customFormat="1" ht="11.25">
      <c r="B140" s="33"/>
      <c r="D140" s="145" t="s">
        <v>219</v>
      </c>
      <c r="F140" s="146" t="s">
        <v>3526</v>
      </c>
      <c r="I140" s="147"/>
      <c r="L140" s="33"/>
      <c r="M140" s="148"/>
      <c r="T140" s="54"/>
      <c r="AT140" s="18" t="s">
        <v>219</v>
      </c>
      <c r="AU140" s="18" t="s">
        <v>81</v>
      </c>
    </row>
    <row r="141" spans="2:47" s="1" customFormat="1" ht="19.5">
      <c r="B141" s="33"/>
      <c r="D141" s="150" t="s">
        <v>1511</v>
      </c>
      <c r="F141" s="187" t="s">
        <v>3527</v>
      </c>
      <c r="I141" s="147"/>
      <c r="L141" s="33"/>
      <c r="M141" s="148"/>
      <c r="T141" s="54"/>
      <c r="AT141" s="18" t="s">
        <v>1511</v>
      </c>
      <c r="AU141" s="18" t="s">
        <v>81</v>
      </c>
    </row>
    <row r="142" spans="2:65" s="1" customFormat="1" ht="16.5" customHeight="1">
      <c r="B142" s="33"/>
      <c r="C142" s="132" t="s">
        <v>8</v>
      </c>
      <c r="D142" s="132" t="s">
        <v>212</v>
      </c>
      <c r="E142" s="133" t="s">
        <v>3528</v>
      </c>
      <c r="F142" s="134" t="s">
        <v>3510</v>
      </c>
      <c r="G142" s="135" t="s">
        <v>868</v>
      </c>
      <c r="H142" s="136">
        <v>1</v>
      </c>
      <c r="I142" s="137"/>
      <c r="J142" s="138">
        <f>ROUND(I142*H142,2)</f>
        <v>0</v>
      </c>
      <c r="K142" s="134" t="s">
        <v>216</v>
      </c>
      <c r="L142" s="33"/>
      <c r="M142" s="139" t="s">
        <v>19</v>
      </c>
      <c r="N142" s="140" t="s">
        <v>45</v>
      </c>
      <c r="P142" s="141">
        <f>O142*H142</f>
        <v>0</v>
      </c>
      <c r="Q142" s="141">
        <v>0</v>
      </c>
      <c r="R142" s="141">
        <f>Q142*H142</f>
        <v>0</v>
      </c>
      <c r="S142" s="141">
        <v>0</v>
      </c>
      <c r="T142" s="142">
        <f>S142*H142</f>
        <v>0</v>
      </c>
      <c r="AR142" s="143" t="s">
        <v>217</v>
      </c>
      <c r="AT142" s="143" t="s">
        <v>212</v>
      </c>
      <c r="AU142" s="143" t="s">
        <v>81</v>
      </c>
      <c r="AY142" s="18" t="s">
        <v>210</v>
      </c>
      <c r="BE142" s="144">
        <f>IF(N142="základní",J142,0)</f>
        <v>0</v>
      </c>
      <c r="BF142" s="144">
        <f>IF(N142="snížená",J142,0)</f>
        <v>0</v>
      </c>
      <c r="BG142" s="144">
        <f>IF(N142="zákl. přenesená",J142,0)</f>
        <v>0</v>
      </c>
      <c r="BH142" s="144">
        <f>IF(N142="sníž. přenesená",J142,0)</f>
        <v>0</v>
      </c>
      <c r="BI142" s="144">
        <f>IF(N142="nulová",J142,0)</f>
        <v>0</v>
      </c>
      <c r="BJ142" s="18" t="s">
        <v>81</v>
      </c>
      <c r="BK142" s="144">
        <f>ROUND(I142*H142,2)</f>
        <v>0</v>
      </c>
      <c r="BL142" s="18" t="s">
        <v>217</v>
      </c>
      <c r="BM142" s="143" t="s">
        <v>487</v>
      </c>
    </row>
    <row r="143" spans="2:47" s="1" customFormat="1" ht="11.25">
      <c r="B143" s="33"/>
      <c r="D143" s="145" t="s">
        <v>219</v>
      </c>
      <c r="F143" s="146" t="s">
        <v>3529</v>
      </c>
      <c r="I143" s="147"/>
      <c r="L143" s="33"/>
      <c r="M143" s="148"/>
      <c r="T143" s="54"/>
      <c r="AT143" s="18" t="s">
        <v>219</v>
      </c>
      <c r="AU143" s="18" t="s">
        <v>81</v>
      </c>
    </row>
    <row r="144" spans="2:47" s="1" customFormat="1" ht="19.5">
      <c r="B144" s="33"/>
      <c r="D144" s="150" t="s">
        <v>1511</v>
      </c>
      <c r="F144" s="187" t="s">
        <v>3530</v>
      </c>
      <c r="I144" s="147"/>
      <c r="L144" s="33"/>
      <c r="M144" s="148"/>
      <c r="T144" s="54"/>
      <c r="AT144" s="18" t="s">
        <v>1511</v>
      </c>
      <c r="AU144" s="18" t="s">
        <v>81</v>
      </c>
    </row>
    <row r="145" spans="2:65" s="1" customFormat="1" ht="16.5" customHeight="1">
      <c r="B145" s="33"/>
      <c r="C145" s="132" t="s">
        <v>368</v>
      </c>
      <c r="D145" s="132" t="s">
        <v>212</v>
      </c>
      <c r="E145" s="133" t="s">
        <v>3531</v>
      </c>
      <c r="F145" s="134" t="s">
        <v>3510</v>
      </c>
      <c r="G145" s="135" t="s">
        <v>868</v>
      </c>
      <c r="H145" s="136">
        <v>1</v>
      </c>
      <c r="I145" s="137"/>
      <c r="J145" s="138">
        <f>ROUND(I145*H145,2)</f>
        <v>0</v>
      </c>
      <c r="K145" s="134" t="s">
        <v>216</v>
      </c>
      <c r="L145" s="33"/>
      <c r="M145" s="139" t="s">
        <v>19</v>
      </c>
      <c r="N145" s="140" t="s">
        <v>45</v>
      </c>
      <c r="P145" s="141">
        <f>O145*H145</f>
        <v>0</v>
      </c>
      <c r="Q145" s="141">
        <v>0</v>
      </c>
      <c r="R145" s="141">
        <f>Q145*H145</f>
        <v>0</v>
      </c>
      <c r="S145" s="141">
        <v>0</v>
      </c>
      <c r="T145" s="142">
        <f>S145*H145</f>
        <v>0</v>
      </c>
      <c r="AR145" s="143" t="s">
        <v>217</v>
      </c>
      <c r="AT145" s="143" t="s">
        <v>212</v>
      </c>
      <c r="AU145" s="143" t="s">
        <v>81</v>
      </c>
      <c r="AY145" s="18" t="s">
        <v>210</v>
      </c>
      <c r="BE145" s="144">
        <f>IF(N145="základní",J145,0)</f>
        <v>0</v>
      </c>
      <c r="BF145" s="144">
        <f>IF(N145="snížená",J145,0)</f>
        <v>0</v>
      </c>
      <c r="BG145" s="144">
        <f>IF(N145="zákl. přenesená",J145,0)</f>
        <v>0</v>
      </c>
      <c r="BH145" s="144">
        <f>IF(N145="sníž. přenesená",J145,0)</f>
        <v>0</v>
      </c>
      <c r="BI145" s="144">
        <f>IF(N145="nulová",J145,0)</f>
        <v>0</v>
      </c>
      <c r="BJ145" s="18" t="s">
        <v>81</v>
      </c>
      <c r="BK145" s="144">
        <f>ROUND(I145*H145,2)</f>
        <v>0</v>
      </c>
      <c r="BL145" s="18" t="s">
        <v>217</v>
      </c>
      <c r="BM145" s="143" t="s">
        <v>498</v>
      </c>
    </row>
    <row r="146" spans="2:47" s="1" customFormat="1" ht="11.25">
      <c r="B146" s="33"/>
      <c r="D146" s="145" t="s">
        <v>219</v>
      </c>
      <c r="F146" s="146" t="s">
        <v>3532</v>
      </c>
      <c r="I146" s="147"/>
      <c r="L146" s="33"/>
      <c r="M146" s="148"/>
      <c r="T146" s="54"/>
      <c r="AT146" s="18" t="s">
        <v>219</v>
      </c>
      <c r="AU146" s="18" t="s">
        <v>81</v>
      </c>
    </row>
    <row r="147" spans="2:47" s="1" customFormat="1" ht="19.5">
      <c r="B147" s="33"/>
      <c r="D147" s="150" t="s">
        <v>1511</v>
      </c>
      <c r="F147" s="187" t="s">
        <v>3533</v>
      </c>
      <c r="I147" s="147"/>
      <c r="L147" s="33"/>
      <c r="M147" s="148"/>
      <c r="T147" s="54"/>
      <c r="AT147" s="18" t="s">
        <v>1511</v>
      </c>
      <c r="AU147" s="18" t="s">
        <v>81</v>
      </c>
    </row>
    <row r="148" spans="2:65" s="1" customFormat="1" ht="16.5" customHeight="1">
      <c r="B148" s="33"/>
      <c r="C148" s="132" t="s">
        <v>374</v>
      </c>
      <c r="D148" s="132" t="s">
        <v>212</v>
      </c>
      <c r="E148" s="133" t="s">
        <v>3534</v>
      </c>
      <c r="F148" s="134" t="s">
        <v>3510</v>
      </c>
      <c r="G148" s="135" t="s">
        <v>868</v>
      </c>
      <c r="H148" s="136">
        <v>1</v>
      </c>
      <c r="I148" s="137"/>
      <c r="J148" s="138">
        <f>ROUND(I148*H148,2)</f>
        <v>0</v>
      </c>
      <c r="K148" s="134" t="s">
        <v>216</v>
      </c>
      <c r="L148" s="33"/>
      <c r="M148" s="139" t="s">
        <v>19</v>
      </c>
      <c r="N148" s="140" t="s">
        <v>45</v>
      </c>
      <c r="P148" s="141">
        <f>O148*H148</f>
        <v>0</v>
      </c>
      <c r="Q148" s="141">
        <v>0</v>
      </c>
      <c r="R148" s="141">
        <f>Q148*H148</f>
        <v>0</v>
      </c>
      <c r="S148" s="141">
        <v>0</v>
      </c>
      <c r="T148" s="142">
        <f>S148*H148</f>
        <v>0</v>
      </c>
      <c r="AR148" s="143" t="s">
        <v>217</v>
      </c>
      <c r="AT148" s="143" t="s">
        <v>212</v>
      </c>
      <c r="AU148" s="143" t="s">
        <v>81</v>
      </c>
      <c r="AY148" s="18" t="s">
        <v>210</v>
      </c>
      <c r="BE148" s="144">
        <f>IF(N148="základní",J148,0)</f>
        <v>0</v>
      </c>
      <c r="BF148" s="144">
        <f>IF(N148="snížená",J148,0)</f>
        <v>0</v>
      </c>
      <c r="BG148" s="144">
        <f>IF(N148="zákl. přenesená",J148,0)</f>
        <v>0</v>
      </c>
      <c r="BH148" s="144">
        <f>IF(N148="sníž. přenesená",J148,0)</f>
        <v>0</v>
      </c>
      <c r="BI148" s="144">
        <f>IF(N148="nulová",J148,0)</f>
        <v>0</v>
      </c>
      <c r="BJ148" s="18" t="s">
        <v>81</v>
      </c>
      <c r="BK148" s="144">
        <f>ROUND(I148*H148,2)</f>
        <v>0</v>
      </c>
      <c r="BL148" s="18" t="s">
        <v>217</v>
      </c>
      <c r="BM148" s="143" t="s">
        <v>514</v>
      </c>
    </row>
    <row r="149" spans="2:47" s="1" customFormat="1" ht="11.25">
      <c r="B149" s="33"/>
      <c r="D149" s="145" t="s">
        <v>219</v>
      </c>
      <c r="F149" s="146" t="s">
        <v>3535</v>
      </c>
      <c r="I149" s="147"/>
      <c r="L149" s="33"/>
      <c r="M149" s="148"/>
      <c r="T149" s="54"/>
      <c r="AT149" s="18" t="s">
        <v>219</v>
      </c>
      <c r="AU149" s="18" t="s">
        <v>81</v>
      </c>
    </row>
    <row r="150" spans="2:47" s="1" customFormat="1" ht="19.5">
      <c r="B150" s="33"/>
      <c r="D150" s="150" t="s">
        <v>1511</v>
      </c>
      <c r="F150" s="187" t="s">
        <v>3536</v>
      </c>
      <c r="I150" s="147"/>
      <c r="L150" s="33"/>
      <c r="M150" s="148"/>
      <c r="T150" s="54"/>
      <c r="AT150" s="18" t="s">
        <v>1511</v>
      </c>
      <c r="AU150" s="18" t="s">
        <v>81</v>
      </c>
    </row>
    <row r="151" spans="2:65" s="1" customFormat="1" ht="16.5" customHeight="1">
      <c r="B151" s="33"/>
      <c r="C151" s="132" t="s">
        <v>386</v>
      </c>
      <c r="D151" s="132" t="s">
        <v>212</v>
      </c>
      <c r="E151" s="133" t="s">
        <v>3537</v>
      </c>
      <c r="F151" s="134" t="s">
        <v>3510</v>
      </c>
      <c r="G151" s="135" t="s">
        <v>868</v>
      </c>
      <c r="H151" s="136">
        <v>2</v>
      </c>
      <c r="I151" s="137"/>
      <c r="J151" s="138">
        <f>ROUND(I151*H151,2)</f>
        <v>0</v>
      </c>
      <c r="K151" s="134" t="s">
        <v>216</v>
      </c>
      <c r="L151" s="33"/>
      <c r="M151" s="139" t="s">
        <v>19</v>
      </c>
      <c r="N151" s="140" t="s">
        <v>45</v>
      </c>
      <c r="P151" s="141">
        <f>O151*H151</f>
        <v>0</v>
      </c>
      <c r="Q151" s="141">
        <v>0</v>
      </c>
      <c r="R151" s="141">
        <f>Q151*H151</f>
        <v>0</v>
      </c>
      <c r="S151" s="141">
        <v>0</v>
      </c>
      <c r="T151" s="142">
        <f>S151*H151</f>
        <v>0</v>
      </c>
      <c r="AR151" s="143" t="s">
        <v>217</v>
      </c>
      <c r="AT151" s="143" t="s">
        <v>212</v>
      </c>
      <c r="AU151" s="143" t="s">
        <v>81</v>
      </c>
      <c r="AY151" s="18" t="s">
        <v>210</v>
      </c>
      <c r="BE151" s="144">
        <f>IF(N151="základní",J151,0)</f>
        <v>0</v>
      </c>
      <c r="BF151" s="144">
        <f>IF(N151="snížená",J151,0)</f>
        <v>0</v>
      </c>
      <c r="BG151" s="144">
        <f>IF(N151="zákl. přenesená",J151,0)</f>
        <v>0</v>
      </c>
      <c r="BH151" s="144">
        <f>IF(N151="sníž. přenesená",J151,0)</f>
        <v>0</v>
      </c>
      <c r="BI151" s="144">
        <f>IF(N151="nulová",J151,0)</f>
        <v>0</v>
      </c>
      <c r="BJ151" s="18" t="s">
        <v>81</v>
      </c>
      <c r="BK151" s="144">
        <f>ROUND(I151*H151,2)</f>
        <v>0</v>
      </c>
      <c r="BL151" s="18" t="s">
        <v>217</v>
      </c>
      <c r="BM151" s="143" t="s">
        <v>540</v>
      </c>
    </row>
    <row r="152" spans="2:47" s="1" customFormat="1" ht="11.25">
      <c r="B152" s="33"/>
      <c r="D152" s="145" t="s">
        <v>219</v>
      </c>
      <c r="F152" s="146" t="s">
        <v>3538</v>
      </c>
      <c r="I152" s="147"/>
      <c r="L152" s="33"/>
      <c r="M152" s="148"/>
      <c r="T152" s="54"/>
      <c r="AT152" s="18" t="s">
        <v>219</v>
      </c>
      <c r="AU152" s="18" t="s">
        <v>81</v>
      </c>
    </row>
    <row r="153" spans="2:47" s="1" customFormat="1" ht="19.5">
      <c r="B153" s="33"/>
      <c r="D153" s="150" t="s">
        <v>1511</v>
      </c>
      <c r="F153" s="187" t="s">
        <v>3539</v>
      </c>
      <c r="I153" s="147"/>
      <c r="L153" s="33"/>
      <c r="M153" s="148"/>
      <c r="T153" s="54"/>
      <c r="AT153" s="18" t="s">
        <v>1511</v>
      </c>
      <c r="AU153" s="18" t="s">
        <v>81</v>
      </c>
    </row>
    <row r="154" spans="2:65" s="1" customFormat="1" ht="16.5" customHeight="1">
      <c r="B154" s="33"/>
      <c r="C154" s="132" t="s">
        <v>399</v>
      </c>
      <c r="D154" s="132" t="s">
        <v>212</v>
      </c>
      <c r="E154" s="133" t="s">
        <v>3540</v>
      </c>
      <c r="F154" s="134" t="s">
        <v>3510</v>
      </c>
      <c r="G154" s="135" t="s">
        <v>868</v>
      </c>
      <c r="H154" s="136">
        <v>2</v>
      </c>
      <c r="I154" s="137"/>
      <c r="J154" s="138">
        <f>ROUND(I154*H154,2)</f>
        <v>0</v>
      </c>
      <c r="K154" s="134" t="s">
        <v>216</v>
      </c>
      <c r="L154" s="33"/>
      <c r="M154" s="139" t="s">
        <v>19</v>
      </c>
      <c r="N154" s="140" t="s">
        <v>45</v>
      </c>
      <c r="P154" s="141">
        <f>O154*H154</f>
        <v>0</v>
      </c>
      <c r="Q154" s="141">
        <v>0</v>
      </c>
      <c r="R154" s="141">
        <f>Q154*H154</f>
        <v>0</v>
      </c>
      <c r="S154" s="141">
        <v>0</v>
      </c>
      <c r="T154" s="142">
        <f>S154*H154</f>
        <v>0</v>
      </c>
      <c r="AR154" s="143" t="s">
        <v>217</v>
      </c>
      <c r="AT154" s="143" t="s">
        <v>212</v>
      </c>
      <c r="AU154" s="143" t="s">
        <v>81</v>
      </c>
      <c r="AY154" s="18" t="s">
        <v>210</v>
      </c>
      <c r="BE154" s="144">
        <f>IF(N154="základní",J154,0)</f>
        <v>0</v>
      </c>
      <c r="BF154" s="144">
        <f>IF(N154="snížená",J154,0)</f>
        <v>0</v>
      </c>
      <c r="BG154" s="144">
        <f>IF(N154="zákl. přenesená",J154,0)</f>
        <v>0</v>
      </c>
      <c r="BH154" s="144">
        <f>IF(N154="sníž. přenesená",J154,0)</f>
        <v>0</v>
      </c>
      <c r="BI154" s="144">
        <f>IF(N154="nulová",J154,0)</f>
        <v>0</v>
      </c>
      <c r="BJ154" s="18" t="s">
        <v>81</v>
      </c>
      <c r="BK154" s="144">
        <f>ROUND(I154*H154,2)</f>
        <v>0</v>
      </c>
      <c r="BL154" s="18" t="s">
        <v>217</v>
      </c>
      <c r="BM154" s="143" t="s">
        <v>560</v>
      </c>
    </row>
    <row r="155" spans="2:47" s="1" customFormat="1" ht="11.25">
      <c r="B155" s="33"/>
      <c r="D155" s="145" t="s">
        <v>219</v>
      </c>
      <c r="F155" s="146" t="s">
        <v>3541</v>
      </c>
      <c r="I155" s="147"/>
      <c r="L155" s="33"/>
      <c r="M155" s="148"/>
      <c r="T155" s="54"/>
      <c r="AT155" s="18" t="s">
        <v>219</v>
      </c>
      <c r="AU155" s="18" t="s">
        <v>81</v>
      </c>
    </row>
    <row r="156" spans="2:47" s="1" customFormat="1" ht="19.5">
      <c r="B156" s="33"/>
      <c r="D156" s="150" t="s">
        <v>1511</v>
      </c>
      <c r="F156" s="187" t="s">
        <v>3542</v>
      </c>
      <c r="I156" s="147"/>
      <c r="L156" s="33"/>
      <c r="M156" s="148"/>
      <c r="T156" s="54"/>
      <c r="AT156" s="18" t="s">
        <v>1511</v>
      </c>
      <c r="AU156" s="18" t="s">
        <v>81</v>
      </c>
    </row>
    <row r="157" spans="2:65" s="1" customFormat="1" ht="16.5" customHeight="1">
      <c r="B157" s="33"/>
      <c r="C157" s="132" t="s">
        <v>406</v>
      </c>
      <c r="D157" s="132" t="s">
        <v>212</v>
      </c>
      <c r="E157" s="133" t="s">
        <v>3543</v>
      </c>
      <c r="F157" s="134" t="s">
        <v>3510</v>
      </c>
      <c r="G157" s="135" t="s">
        <v>868</v>
      </c>
      <c r="H157" s="136">
        <v>1</v>
      </c>
      <c r="I157" s="137"/>
      <c r="J157" s="138">
        <f>ROUND(I157*H157,2)</f>
        <v>0</v>
      </c>
      <c r="K157" s="134" t="s">
        <v>216</v>
      </c>
      <c r="L157" s="33"/>
      <c r="M157" s="139" t="s">
        <v>19</v>
      </c>
      <c r="N157" s="140" t="s">
        <v>45</v>
      </c>
      <c r="P157" s="141">
        <f>O157*H157</f>
        <v>0</v>
      </c>
      <c r="Q157" s="141">
        <v>0</v>
      </c>
      <c r="R157" s="141">
        <f>Q157*H157</f>
        <v>0</v>
      </c>
      <c r="S157" s="141">
        <v>0</v>
      </c>
      <c r="T157" s="142">
        <f>S157*H157</f>
        <v>0</v>
      </c>
      <c r="AR157" s="143" t="s">
        <v>217</v>
      </c>
      <c r="AT157" s="143" t="s">
        <v>212</v>
      </c>
      <c r="AU157" s="143" t="s">
        <v>81</v>
      </c>
      <c r="AY157" s="18" t="s">
        <v>210</v>
      </c>
      <c r="BE157" s="144">
        <f>IF(N157="základní",J157,0)</f>
        <v>0</v>
      </c>
      <c r="BF157" s="144">
        <f>IF(N157="snížená",J157,0)</f>
        <v>0</v>
      </c>
      <c r="BG157" s="144">
        <f>IF(N157="zákl. přenesená",J157,0)</f>
        <v>0</v>
      </c>
      <c r="BH157" s="144">
        <f>IF(N157="sníž. přenesená",J157,0)</f>
        <v>0</v>
      </c>
      <c r="BI157" s="144">
        <f>IF(N157="nulová",J157,0)</f>
        <v>0</v>
      </c>
      <c r="BJ157" s="18" t="s">
        <v>81</v>
      </c>
      <c r="BK157" s="144">
        <f>ROUND(I157*H157,2)</f>
        <v>0</v>
      </c>
      <c r="BL157" s="18" t="s">
        <v>217</v>
      </c>
      <c r="BM157" s="143" t="s">
        <v>572</v>
      </c>
    </row>
    <row r="158" spans="2:47" s="1" customFormat="1" ht="11.25">
      <c r="B158" s="33"/>
      <c r="D158" s="145" t="s">
        <v>219</v>
      </c>
      <c r="F158" s="146" t="s">
        <v>3544</v>
      </c>
      <c r="I158" s="147"/>
      <c r="L158" s="33"/>
      <c r="M158" s="148"/>
      <c r="T158" s="54"/>
      <c r="AT158" s="18" t="s">
        <v>219</v>
      </c>
      <c r="AU158" s="18" t="s">
        <v>81</v>
      </c>
    </row>
    <row r="159" spans="2:47" s="1" customFormat="1" ht="19.5">
      <c r="B159" s="33"/>
      <c r="D159" s="150" t="s">
        <v>1511</v>
      </c>
      <c r="F159" s="187" t="s">
        <v>3545</v>
      </c>
      <c r="I159" s="147"/>
      <c r="L159" s="33"/>
      <c r="M159" s="148"/>
      <c r="T159" s="54"/>
      <c r="AT159" s="18" t="s">
        <v>1511</v>
      </c>
      <c r="AU159" s="18" t="s">
        <v>81</v>
      </c>
    </row>
    <row r="160" spans="2:65" s="1" customFormat="1" ht="16.5" customHeight="1">
      <c r="B160" s="33"/>
      <c r="C160" s="132" t="s">
        <v>7</v>
      </c>
      <c r="D160" s="132" t="s">
        <v>212</v>
      </c>
      <c r="E160" s="133" t="s">
        <v>3546</v>
      </c>
      <c r="F160" s="134" t="s">
        <v>3510</v>
      </c>
      <c r="G160" s="135" t="s">
        <v>868</v>
      </c>
      <c r="H160" s="136">
        <v>2</v>
      </c>
      <c r="I160" s="137"/>
      <c r="J160" s="138">
        <f>ROUND(I160*H160,2)</f>
        <v>0</v>
      </c>
      <c r="K160" s="134" t="s">
        <v>216</v>
      </c>
      <c r="L160" s="33"/>
      <c r="M160" s="139" t="s">
        <v>19</v>
      </c>
      <c r="N160" s="140" t="s">
        <v>45</v>
      </c>
      <c r="P160" s="141">
        <f>O160*H160</f>
        <v>0</v>
      </c>
      <c r="Q160" s="141">
        <v>0</v>
      </c>
      <c r="R160" s="141">
        <f>Q160*H160</f>
        <v>0</v>
      </c>
      <c r="S160" s="141">
        <v>0</v>
      </c>
      <c r="T160" s="142">
        <f>S160*H160</f>
        <v>0</v>
      </c>
      <c r="AR160" s="143" t="s">
        <v>217</v>
      </c>
      <c r="AT160" s="143" t="s">
        <v>212</v>
      </c>
      <c r="AU160" s="143" t="s">
        <v>81</v>
      </c>
      <c r="AY160" s="18" t="s">
        <v>210</v>
      </c>
      <c r="BE160" s="144">
        <f>IF(N160="základní",J160,0)</f>
        <v>0</v>
      </c>
      <c r="BF160" s="144">
        <f>IF(N160="snížená",J160,0)</f>
        <v>0</v>
      </c>
      <c r="BG160" s="144">
        <f>IF(N160="zákl. přenesená",J160,0)</f>
        <v>0</v>
      </c>
      <c r="BH160" s="144">
        <f>IF(N160="sníž. přenesená",J160,0)</f>
        <v>0</v>
      </c>
      <c r="BI160" s="144">
        <f>IF(N160="nulová",J160,0)</f>
        <v>0</v>
      </c>
      <c r="BJ160" s="18" t="s">
        <v>81</v>
      </c>
      <c r="BK160" s="144">
        <f>ROUND(I160*H160,2)</f>
        <v>0</v>
      </c>
      <c r="BL160" s="18" t="s">
        <v>217</v>
      </c>
      <c r="BM160" s="143" t="s">
        <v>589</v>
      </c>
    </row>
    <row r="161" spans="2:47" s="1" customFormat="1" ht="11.25">
      <c r="B161" s="33"/>
      <c r="D161" s="145" t="s">
        <v>219</v>
      </c>
      <c r="F161" s="146" t="s">
        <v>3547</v>
      </c>
      <c r="I161" s="147"/>
      <c r="L161" s="33"/>
      <c r="M161" s="148"/>
      <c r="T161" s="54"/>
      <c r="AT161" s="18" t="s">
        <v>219</v>
      </c>
      <c r="AU161" s="18" t="s">
        <v>81</v>
      </c>
    </row>
    <row r="162" spans="2:47" s="1" customFormat="1" ht="19.5">
      <c r="B162" s="33"/>
      <c r="D162" s="150" t="s">
        <v>1511</v>
      </c>
      <c r="F162" s="187" t="s">
        <v>3548</v>
      </c>
      <c r="I162" s="147"/>
      <c r="L162" s="33"/>
      <c r="M162" s="148"/>
      <c r="T162" s="54"/>
      <c r="AT162" s="18" t="s">
        <v>1511</v>
      </c>
      <c r="AU162" s="18" t="s">
        <v>81</v>
      </c>
    </row>
    <row r="163" spans="2:65" s="1" customFormat="1" ht="16.5" customHeight="1">
      <c r="B163" s="33"/>
      <c r="C163" s="132" t="s">
        <v>423</v>
      </c>
      <c r="D163" s="132" t="s">
        <v>212</v>
      </c>
      <c r="E163" s="133" t="s">
        <v>3549</v>
      </c>
      <c r="F163" s="134" t="s">
        <v>3510</v>
      </c>
      <c r="G163" s="135" t="s">
        <v>868</v>
      </c>
      <c r="H163" s="136">
        <v>1</v>
      </c>
      <c r="I163" s="137"/>
      <c r="J163" s="138">
        <f>ROUND(I163*H163,2)</f>
        <v>0</v>
      </c>
      <c r="K163" s="134" t="s">
        <v>216</v>
      </c>
      <c r="L163" s="33"/>
      <c r="M163" s="139" t="s">
        <v>19</v>
      </c>
      <c r="N163" s="140" t="s">
        <v>45</v>
      </c>
      <c r="P163" s="141">
        <f>O163*H163</f>
        <v>0</v>
      </c>
      <c r="Q163" s="141">
        <v>0</v>
      </c>
      <c r="R163" s="141">
        <f>Q163*H163</f>
        <v>0</v>
      </c>
      <c r="S163" s="141">
        <v>0</v>
      </c>
      <c r="T163" s="142">
        <f>S163*H163</f>
        <v>0</v>
      </c>
      <c r="AR163" s="143" t="s">
        <v>217</v>
      </c>
      <c r="AT163" s="143" t="s">
        <v>212</v>
      </c>
      <c r="AU163" s="143" t="s">
        <v>81</v>
      </c>
      <c r="AY163" s="18" t="s">
        <v>210</v>
      </c>
      <c r="BE163" s="144">
        <f>IF(N163="základní",J163,0)</f>
        <v>0</v>
      </c>
      <c r="BF163" s="144">
        <f>IF(N163="snížená",J163,0)</f>
        <v>0</v>
      </c>
      <c r="BG163" s="144">
        <f>IF(N163="zákl. přenesená",J163,0)</f>
        <v>0</v>
      </c>
      <c r="BH163" s="144">
        <f>IF(N163="sníž. přenesená",J163,0)</f>
        <v>0</v>
      </c>
      <c r="BI163" s="144">
        <f>IF(N163="nulová",J163,0)</f>
        <v>0</v>
      </c>
      <c r="BJ163" s="18" t="s">
        <v>81</v>
      </c>
      <c r="BK163" s="144">
        <f>ROUND(I163*H163,2)</f>
        <v>0</v>
      </c>
      <c r="BL163" s="18" t="s">
        <v>217</v>
      </c>
      <c r="BM163" s="143" t="s">
        <v>601</v>
      </c>
    </row>
    <row r="164" spans="2:47" s="1" customFormat="1" ht="11.25">
      <c r="B164" s="33"/>
      <c r="D164" s="145" t="s">
        <v>219</v>
      </c>
      <c r="F164" s="146" t="s">
        <v>3550</v>
      </c>
      <c r="I164" s="147"/>
      <c r="L164" s="33"/>
      <c r="M164" s="148"/>
      <c r="T164" s="54"/>
      <c r="AT164" s="18" t="s">
        <v>219</v>
      </c>
      <c r="AU164" s="18" t="s">
        <v>81</v>
      </c>
    </row>
    <row r="165" spans="2:47" s="1" customFormat="1" ht="19.5">
      <c r="B165" s="33"/>
      <c r="D165" s="150" t="s">
        <v>1511</v>
      </c>
      <c r="F165" s="187" t="s">
        <v>3551</v>
      </c>
      <c r="I165" s="147"/>
      <c r="L165" s="33"/>
      <c r="M165" s="148"/>
      <c r="T165" s="54"/>
      <c r="AT165" s="18" t="s">
        <v>1511</v>
      </c>
      <c r="AU165" s="18" t="s">
        <v>81</v>
      </c>
    </row>
    <row r="166" spans="2:65" s="1" customFormat="1" ht="16.5" customHeight="1">
      <c r="B166" s="33"/>
      <c r="C166" s="132" t="s">
        <v>428</v>
      </c>
      <c r="D166" s="132" t="s">
        <v>212</v>
      </c>
      <c r="E166" s="133" t="s">
        <v>3552</v>
      </c>
      <c r="F166" s="134" t="s">
        <v>3510</v>
      </c>
      <c r="G166" s="135" t="s">
        <v>868</v>
      </c>
      <c r="H166" s="136">
        <v>1</v>
      </c>
      <c r="I166" s="137"/>
      <c r="J166" s="138">
        <f>ROUND(I166*H166,2)</f>
        <v>0</v>
      </c>
      <c r="K166" s="134" t="s">
        <v>216</v>
      </c>
      <c r="L166" s="33"/>
      <c r="M166" s="139" t="s">
        <v>19</v>
      </c>
      <c r="N166" s="140" t="s">
        <v>45</v>
      </c>
      <c r="P166" s="141">
        <f>O166*H166</f>
        <v>0</v>
      </c>
      <c r="Q166" s="141">
        <v>0</v>
      </c>
      <c r="R166" s="141">
        <f>Q166*H166</f>
        <v>0</v>
      </c>
      <c r="S166" s="141">
        <v>0</v>
      </c>
      <c r="T166" s="142">
        <f>S166*H166</f>
        <v>0</v>
      </c>
      <c r="AR166" s="143" t="s">
        <v>217</v>
      </c>
      <c r="AT166" s="143" t="s">
        <v>212</v>
      </c>
      <c r="AU166" s="143" t="s">
        <v>81</v>
      </c>
      <c r="AY166" s="18" t="s">
        <v>210</v>
      </c>
      <c r="BE166" s="144">
        <f>IF(N166="základní",J166,0)</f>
        <v>0</v>
      </c>
      <c r="BF166" s="144">
        <f>IF(N166="snížená",J166,0)</f>
        <v>0</v>
      </c>
      <c r="BG166" s="144">
        <f>IF(N166="zákl. přenesená",J166,0)</f>
        <v>0</v>
      </c>
      <c r="BH166" s="144">
        <f>IF(N166="sníž. přenesená",J166,0)</f>
        <v>0</v>
      </c>
      <c r="BI166" s="144">
        <f>IF(N166="nulová",J166,0)</f>
        <v>0</v>
      </c>
      <c r="BJ166" s="18" t="s">
        <v>81</v>
      </c>
      <c r="BK166" s="144">
        <f>ROUND(I166*H166,2)</f>
        <v>0</v>
      </c>
      <c r="BL166" s="18" t="s">
        <v>217</v>
      </c>
      <c r="BM166" s="143" t="s">
        <v>618</v>
      </c>
    </row>
    <row r="167" spans="2:47" s="1" customFormat="1" ht="11.25">
      <c r="B167" s="33"/>
      <c r="D167" s="145" t="s">
        <v>219</v>
      </c>
      <c r="F167" s="146" t="s">
        <v>3553</v>
      </c>
      <c r="I167" s="147"/>
      <c r="L167" s="33"/>
      <c r="M167" s="148"/>
      <c r="T167" s="54"/>
      <c r="AT167" s="18" t="s">
        <v>219</v>
      </c>
      <c r="AU167" s="18" t="s">
        <v>81</v>
      </c>
    </row>
    <row r="168" spans="2:47" s="1" customFormat="1" ht="19.5">
      <c r="B168" s="33"/>
      <c r="D168" s="150" t="s">
        <v>1511</v>
      </c>
      <c r="F168" s="187" t="s">
        <v>3554</v>
      </c>
      <c r="I168" s="147"/>
      <c r="L168" s="33"/>
      <c r="M168" s="148"/>
      <c r="T168" s="54"/>
      <c r="AT168" s="18" t="s">
        <v>1511</v>
      </c>
      <c r="AU168" s="18" t="s">
        <v>81</v>
      </c>
    </row>
    <row r="169" spans="2:63" s="11" customFormat="1" ht="25.9" customHeight="1">
      <c r="B169" s="120"/>
      <c r="D169" s="121" t="s">
        <v>73</v>
      </c>
      <c r="E169" s="122" t="s">
        <v>3555</v>
      </c>
      <c r="F169" s="122" t="s">
        <v>3556</v>
      </c>
      <c r="I169" s="123"/>
      <c r="J169" s="124">
        <f>BK169</f>
        <v>0</v>
      </c>
      <c r="L169" s="120"/>
      <c r="M169" s="125"/>
      <c r="P169" s="126">
        <f>SUM(P170:P190)</f>
        <v>0</v>
      </c>
      <c r="R169" s="126">
        <f>SUM(R170:R190)</f>
        <v>0</v>
      </c>
      <c r="T169" s="127">
        <f>SUM(T170:T190)</f>
        <v>0</v>
      </c>
      <c r="AR169" s="121" t="s">
        <v>81</v>
      </c>
      <c r="AT169" s="128" t="s">
        <v>73</v>
      </c>
      <c r="AU169" s="128" t="s">
        <v>74</v>
      </c>
      <c r="AY169" s="121" t="s">
        <v>210</v>
      </c>
      <c r="BK169" s="129">
        <f>SUM(BK170:BK190)</f>
        <v>0</v>
      </c>
    </row>
    <row r="170" spans="2:65" s="1" customFormat="1" ht="24.2" customHeight="1">
      <c r="B170" s="33"/>
      <c r="C170" s="132" t="s">
        <v>435</v>
      </c>
      <c r="D170" s="132" t="s">
        <v>212</v>
      </c>
      <c r="E170" s="133" t="s">
        <v>3557</v>
      </c>
      <c r="F170" s="134" t="s">
        <v>3558</v>
      </c>
      <c r="G170" s="135" t="s">
        <v>417</v>
      </c>
      <c r="H170" s="136">
        <v>0</v>
      </c>
      <c r="I170" s="137"/>
      <c r="J170" s="138">
        <f>ROUND(I170*H170,2)</f>
        <v>0</v>
      </c>
      <c r="K170" s="134" t="s">
        <v>216</v>
      </c>
      <c r="L170" s="33"/>
      <c r="M170" s="139" t="s">
        <v>19</v>
      </c>
      <c r="N170" s="140" t="s">
        <v>45</v>
      </c>
      <c r="P170" s="141">
        <f>O170*H170</f>
        <v>0</v>
      </c>
      <c r="Q170" s="141">
        <v>0</v>
      </c>
      <c r="R170" s="141">
        <f>Q170*H170</f>
        <v>0</v>
      </c>
      <c r="S170" s="141">
        <v>0</v>
      </c>
      <c r="T170" s="142">
        <f>S170*H170</f>
        <v>0</v>
      </c>
      <c r="AR170" s="143" t="s">
        <v>217</v>
      </c>
      <c r="AT170" s="143" t="s">
        <v>212</v>
      </c>
      <c r="AU170" s="143" t="s">
        <v>81</v>
      </c>
      <c r="AY170" s="18" t="s">
        <v>210</v>
      </c>
      <c r="BE170" s="144">
        <f>IF(N170="základní",J170,0)</f>
        <v>0</v>
      </c>
      <c r="BF170" s="144">
        <f>IF(N170="snížená",J170,0)</f>
        <v>0</v>
      </c>
      <c r="BG170" s="144">
        <f>IF(N170="zákl. přenesená",J170,0)</f>
        <v>0</v>
      </c>
      <c r="BH170" s="144">
        <f>IF(N170="sníž. přenesená",J170,0)</f>
        <v>0</v>
      </c>
      <c r="BI170" s="144">
        <f>IF(N170="nulová",J170,0)</f>
        <v>0</v>
      </c>
      <c r="BJ170" s="18" t="s">
        <v>81</v>
      </c>
      <c r="BK170" s="144">
        <f>ROUND(I170*H170,2)</f>
        <v>0</v>
      </c>
      <c r="BL170" s="18" t="s">
        <v>217</v>
      </c>
      <c r="BM170" s="143" t="s">
        <v>690</v>
      </c>
    </row>
    <row r="171" spans="2:47" s="1" customFormat="1" ht="11.25">
      <c r="B171" s="33"/>
      <c r="D171" s="145" t="s">
        <v>219</v>
      </c>
      <c r="F171" s="146" t="s">
        <v>3559</v>
      </c>
      <c r="I171" s="147"/>
      <c r="L171" s="33"/>
      <c r="M171" s="148"/>
      <c r="T171" s="54"/>
      <c r="AT171" s="18" t="s">
        <v>219</v>
      </c>
      <c r="AU171" s="18" t="s">
        <v>81</v>
      </c>
    </row>
    <row r="172" spans="2:47" s="1" customFormat="1" ht="19.5">
      <c r="B172" s="33"/>
      <c r="D172" s="150" t="s">
        <v>1511</v>
      </c>
      <c r="F172" s="187" t="s">
        <v>3560</v>
      </c>
      <c r="I172" s="147"/>
      <c r="L172" s="33"/>
      <c r="M172" s="148"/>
      <c r="T172" s="54"/>
      <c r="AT172" s="18" t="s">
        <v>1511</v>
      </c>
      <c r="AU172" s="18" t="s">
        <v>81</v>
      </c>
    </row>
    <row r="173" spans="2:65" s="1" customFormat="1" ht="16.5" customHeight="1">
      <c r="B173" s="33"/>
      <c r="C173" s="132" t="s">
        <v>450</v>
      </c>
      <c r="D173" s="132" t="s">
        <v>212</v>
      </c>
      <c r="E173" s="133" t="s">
        <v>3561</v>
      </c>
      <c r="F173" s="134" t="s">
        <v>3510</v>
      </c>
      <c r="G173" s="135" t="s">
        <v>417</v>
      </c>
      <c r="H173" s="136">
        <v>0</v>
      </c>
      <c r="I173" s="137"/>
      <c r="J173" s="138">
        <f>ROUND(I173*H173,2)</f>
        <v>0</v>
      </c>
      <c r="K173" s="134" t="s">
        <v>216</v>
      </c>
      <c r="L173" s="33"/>
      <c r="M173" s="139" t="s">
        <v>19</v>
      </c>
      <c r="N173" s="140" t="s">
        <v>45</v>
      </c>
      <c r="P173" s="141">
        <f>O173*H173</f>
        <v>0</v>
      </c>
      <c r="Q173" s="141">
        <v>0</v>
      </c>
      <c r="R173" s="141">
        <f>Q173*H173</f>
        <v>0</v>
      </c>
      <c r="S173" s="141">
        <v>0</v>
      </c>
      <c r="T173" s="142">
        <f>S173*H173</f>
        <v>0</v>
      </c>
      <c r="AR173" s="143" t="s">
        <v>217</v>
      </c>
      <c r="AT173" s="143" t="s">
        <v>212</v>
      </c>
      <c r="AU173" s="143" t="s">
        <v>81</v>
      </c>
      <c r="AY173" s="18" t="s">
        <v>210</v>
      </c>
      <c r="BE173" s="144">
        <f>IF(N173="základní",J173,0)</f>
        <v>0</v>
      </c>
      <c r="BF173" s="144">
        <f>IF(N173="snížená",J173,0)</f>
        <v>0</v>
      </c>
      <c r="BG173" s="144">
        <f>IF(N173="zákl. přenesená",J173,0)</f>
        <v>0</v>
      </c>
      <c r="BH173" s="144">
        <f>IF(N173="sníž. přenesená",J173,0)</f>
        <v>0</v>
      </c>
      <c r="BI173" s="144">
        <f>IF(N173="nulová",J173,0)</f>
        <v>0</v>
      </c>
      <c r="BJ173" s="18" t="s">
        <v>81</v>
      </c>
      <c r="BK173" s="144">
        <f>ROUND(I173*H173,2)</f>
        <v>0</v>
      </c>
      <c r="BL173" s="18" t="s">
        <v>217</v>
      </c>
      <c r="BM173" s="143" t="s">
        <v>718</v>
      </c>
    </row>
    <row r="174" spans="2:47" s="1" customFormat="1" ht="11.25">
      <c r="B174" s="33"/>
      <c r="D174" s="145" t="s">
        <v>219</v>
      </c>
      <c r="F174" s="146" t="s">
        <v>3562</v>
      </c>
      <c r="I174" s="147"/>
      <c r="L174" s="33"/>
      <c r="M174" s="148"/>
      <c r="T174" s="54"/>
      <c r="AT174" s="18" t="s">
        <v>219</v>
      </c>
      <c r="AU174" s="18" t="s">
        <v>81</v>
      </c>
    </row>
    <row r="175" spans="2:47" s="1" customFormat="1" ht="19.5">
      <c r="B175" s="33"/>
      <c r="D175" s="150" t="s">
        <v>1511</v>
      </c>
      <c r="F175" s="187" t="s">
        <v>3563</v>
      </c>
      <c r="I175" s="147"/>
      <c r="L175" s="33"/>
      <c r="M175" s="148"/>
      <c r="T175" s="54"/>
      <c r="AT175" s="18" t="s">
        <v>1511</v>
      </c>
      <c r="AU175" s="18" t="s">
        <v>81</v>
      </c>
    </row>
    <row r="176" spans="2:65" s="1" customFormat="1" ht="16.5" customHeight="1">
      <c r="B176" s="33"/>
      <c r="C176" s="132" t="s">
        <v>456</v>
      </c>
      <c r="D176" s="132" t="s">
        <v>212</v>
      </c>
      <c r="E176" s="133" t="s">
        <v>3564</v>
      </c>
      <c r="F176" s="134" t="s">
        <v>3510</v>
      </c>
      <c r="G176" s="135" t="s">
        <v>417</v>
      </c>
      <c r="H176" s="136">
        <v>5</v>
      </c>
      <c r="I176" s="137"/>
      <c r="J176" s="138">
        <f>ROUND(I176*H176,2)</f>
        <v>0</v>
      </c>
      <c r="K176" s="134" t="s">
        <v>216</v>
      </c>
      <c r="L176" s="33"/>
      <c r="M176" s="139" t="s">
        <v>19</v>
      </c>
      <c r="N176" s="140" t="s">
        <v>45</v>
      </c>
      <c r="P176" s="141">
        <f>O176*H176</f>
        <v>0</v>
      </c>
      <c r="Q176" s="141">
        <v>0</v>
      </c>
      <c r="R176" s="141">
        <f>Q176*H176</f>
        <v>0</v>
      </c>
      <c r="S176" s="141">
        <v>0</v>
      </c>
      <c r="T176" s="142">
        <f>S176*H176</f>
        <v>0</v>
      </c>
      <c r="AR176" s="143" t="s">
        <v>217</v>
      </c>
      <c r="AT176" s="143" t="s">
        <v>212</v>
      </c>
      <c r="AU176" s="143" t="s">
        <v>81</v>
      </c>
      <c r="AY176" s="18" t="s">
        <v>210</v>
      </c>
      <c r="BE176" s="144">
        <f>IF(N176="základní",J176,0)</f>
        <v>0</v>
      </c>
      <c r="BF176" s="144">
        <f>IF(N176="snížená",J176,0)</f>
        <v>0</v>
      </c>
      <c r="BG176" s="144">
        <f>IF(N176="zákl. přenesená",J176,0)</f>
        <v>0</v>
      </c>
      <c r="BH176" s="144">
        <f>IF(N176="sníž. přenesená",J176,0)</f>
        <v>0</v>
      </c>
      <c r="BI176" s="144">
        <f>IF(N176="nulová",J176,0)</f>
        <v>0</v>
      </c>
      <c r="BJ176" s="18" t="s">
        <v>81</v>
      </c>
      <c r="BK176" s="144">
        <f>ROUND(I176*H176,2)</f>
        <v>0</v>
      </c>
      <c r="BL176" s="18" t="s">
        <v>217</v>
      </c>
      <c r="BM176" s="143" t="s">
        <v>847</v>
      </c>
    </row>
    <row r="177" spans="2:47" s="1" customFormat="1" ht="11.25">
      <c r="B177" s="33"/>
      <c r="D177" s="145" t="s">
        <v>219</v>
      </c>
      <c r="F177" s="146" t="s">
        <v>3565</v>
      </c>
      <c r="I177" s="147"/>
      <c r="L177" s="33"/>
      <c r="M177" s="148"/>
      <c r="T177" s="54"/>
      <c r="AT177" s="18" t="s">
        <v>219</v>
      </c>
      <c r="AU177" s="18" t="s">
        <v>81</v>
      </c>
    </row>
    <row r="178" spans="2:47" s="1" customFormat="1" ht="19.5">
      <c r="B178" s="33"/>
      <c r="D178" s="150" t="s">
        <v>1511</v>
      </c>
      <c r="F178" s="187" t="s">
        <v>3566</v>
      </c>
      <c r="I178" s="147"/>
      <c r="L178" s="33"/>
      <c r="M178" s="148"/>
      <c r="T178" s="54"/>
      <c r="AT178" s="18" t="s">
        <v>1511</v>
      </c>
      <c r="AU178" s="18" t="s">
        <v>81</v>
      </c>
    </row>
    <row r="179" spans="2:65" s="1" customFormat="1" ht="16.5" customHeight="1">
      <c r="B179" s="33"/>
      <c r="C179" s="132" t="s">
        <v>467</v>
      </c>
      <c r="D179" s="132" t="s">
        <v>212</v>
      </c>
      <c r="E179" s="133" t="s">
        <v>3567</v>
      </c>
      <c r="F179" s="134" t="s">
        <v>3510</v>
      </c>
      <c r="G179" s="135" t="s">
        <v>417</v>
      </c>
      <c r="H179" s="136">
        <v>20</v>
      </c>
      <c r="I179" s="137"/>
      <c r="J179" s="138">
        <f>ROUND(I179*H179,2)</f>
        <v>0</v>
      </c>
      <c r="K179" s="134" t="s">
        <v>216</v>
      </c>
      <c r="L179" s="33"/>
      <c r="M179" s="139" t="s">
        <v>19</v>
      </c>
      <c r="N179" s="140" t="s">
        <v>45</v>
      </c>
      <c r="P179" s="141">
        <f>O179*H179</f>
        <v>0</v>
      </c>
      <c r="Q179" s="141">
        <v>0</v>
      </c>
      <c r="R179" s="141">
        <f>Q179*H179</f>
        <v>0</v>
      </c>
      <c r="S179" s="141">
        <v>0</v>
      </c>
      <c r="T179" s="142">
        <f>S179*H179</f>
        <v>0</v>
      </c>
      <c r="AR179" s="143" t="s">
        <v>217</v>
      </c>
      <c r="AT179" s="143" t="s">
        <v>212</v>
      </c>
      <c r="AU179" s="143" t="s">
        <v>81</v>
      </c>
      <c r="AY179" s="18" t="s">
        <v>210</v>
      </c>
      <c r="BE179" s="144">
        <f>IF(N179="základní",J179,0)</f>
        <v>0</v>
      </c>
      <c r="BF179" s="144">
        <f>IF(N179="snížená",J179,0)</f>
        <v>0</v>
      </c>
      <c r="BG179" s="144">
        <f>IF(N179="zákl. přenesená",J179,0)</f>
        <v>0</v>
      </c>
      <c r="BH179" s="144">
        <f>IF(N179="sníž. přenesená",J179,0)</f>
        <v>0</v>
      </c>
      <c r="BI179" s="144">
        <f>IF(N179="nulová",J179,0)</f>
        <v>0</v>
      </c>
      <c r="BJ179" s="18" t="s">
        <v>81</v>
      </c>
      <c r="BK179" s="144">
        <f>ROUND(I179*H179,2)</f>
        <v>0</v>
      </c>
      <c r="BL179" s="18" t="s">
        <v>217</v>
      </c>
      <c r="BM179" s="143" t="s">
        <v>860</v>
      </c>
    </row>
    <row r="180" spans="2:47" s="1" customFormat="1" ht="11.25">
      <c r="B180" s="33"/>
      <c r="D180" s="145" t="s">
        <v>219</v>
      </c>
      <c r="F180" s="146" t="s">
        <v>3568</v>
      </c>
      <c r="I180" s="147"/>
      <c r="L180" s="33"/>
      <c r="M180" s="148"/>
      <c r="T180" s="54"/>
      <c r="AT180" s="18" t="s">
        <v>219</v>
      </c>
      <c r="AU180" s="18" t="s">
        <v>81</v>
      </c>
    </row>
    <row r="181" spans="2:47" s="1" customFormat="1" ht="19.5">
      <c r="B181" s="33"/>
      <c r="D181" s="150" t="s">
        <v>1511</v>
      </c>
      <c r="F181" s="187" t="s">
        <v>3569</v>
      </c>
      <c r="I181" s="147"/>
      <c r="L181" s="33"/>
      <c r="M181" s="148"/>
      <c r="T181" s="54"/>
      <c r="AT181" s="18" t="s">
        <v>1511</v>
      </c>
      <c r="AU181" s="18" t="s">
        <v>81</v>
      </c>
    </row>
    <row r="182" spans="2:65" s="1" customFormat="1" ht="16.5" customHeight="1">
      <c r="B182" s="33"/>
      <c r="C182" s="132" t="s">
        <v>474</v>
      </c>
      <c r="D182" s="132" t="s">
        <v>212</v>
      </c>
      <c r="E182" s="133" t="s">
        <v>3570</v>
      </c>
      <c r="F182" s="134" t="s">
        <v>3510</v>
      </c>
      <c r="G182" s="135" t="s">
        <v>417</v>
      </c>
      <c r="H182" s="136">
        <v>30</v>
      </c>
      <c r="I182" s="137"/>
      <c r="J182" s="138">
        <f>ROUND(I182*H182,2)</f>
        <v>0</v>
      </c>
      <c r="K182" s="134" t="s">
        <v>216</v>
      </c>
      <c r="L182" s="33"/>
      <c r="M182" s="139" t="s">
        <v>19</v>
      </c>
      <c r="N182" s="140" t="s">
        <v>45</v>
      </c>
      <c r="P182" s="141">
        <f>O182*H182</f>
        <v>0</v>
      </c>
      <c r="Q182" s="141">
        <v>0</v>
      </c>
      <c r="R182" s="141">
        <f>Q182*H182</f>
        <v>0</v>
      </c>
      <c r="S182" s="141">
        <v>0</v>
      </c>
      <c r="T182" s="142">
        <f>S182*H182</f>
        <v>0</v>
      </c>
      <c r="AR182" s="143" t="s">
        <v>217</v>
      </c>
      <c r="AT182" s="143" t="s">
        <v>212</v>
      </c>
      <c r="AU182" s="143" t="s">
        <v>81</v>
      </c>
      <c r="AY182" s="18" t="s">
        <v>210</v>
      </c>
      <c r="BE182" s="144">
        <f>IF(N182="základní",J182,0)</f>
        <v>0</v>
      </c>
      <c r="BF182" s="144">
        <f>IF(N182="snížená",J182,0)</f>
        <v>0</v>
      </c>
      <c r="BG182" s="144">
        <f>IF(N182="zákl. přenesená",J182,0)</f>
        <v>0</v>
      </c>
      <c r="BH182" s="144">
        <f>IF(N182="sníž. přenesená",J182,0)</f>
        <v>0</v>
      </c>
      <c r="BI182" s="144">
        <f>IF(N182="nulová",J182,0)</f>
        <v>0</v>
      </c>
      <c r="BJ182" s="18" t="s">
        <v>81</v>
      </c>
      <c r="BK182" s="144">
        <f>ROUND(I182*H182,2)</f>
        <v>0</v>
      </c>
      <c r="BL182" s="18" t="s">
        <v>217</v>
      </c>
      <c r="BM182" s="143" t="s">
        <v>872</v>
      </c>
    </row>
    <row r="183" spans="2:47" s="1" customFormat="1" ht="11.25">
      <c r="B183" s="33"/>
      <c r="D183" s="145" t="s">
        <v>219</v>
      </c>
      <c r="F183" s="146" t="s">
        <v>3571</v>
      </c>
      <c r="I183" s="147"/>
      <c r="L183" s="33"/>
      <c r="M183" s="148"/>
      <c r="T183" s="54"/>
      <c r="AT183" s="18" t="s">
        <v>219</v>
      </c>
      <c r="AU183" s="18" t="s">
        <v>81</v>
      </c>
    </row>
    <row r="184" spans="2:47" s="1" customFormat="1" ht="19.5">
      <c r="B184" s="33"/>
      <c r="D184" s="150" t="s">
        <v>1511</v>
      </c>
      <c r="F184" s="187" t="s">
        <v>3572</v>
      </c>
      <c r="I184" s="147"/>
      <c r="L184" s="33"/>
      <c r="M184" s="148"/>
      <c r="T184" s="54"/>
      <c r="AT184" s="18" t="s">
        <v>1511</v>
      </c>
      <c r="AU184" s="18" t="s">
        <v>81</v>
      </c>
    </row>
    <row r="185" spans="2:65" s="1" customFormat="1" ht="16.5" customHeight="1">
      <c r="B185" s="33"/>
      <c r="C185" s="132" t="s">
        <v>481</v>
      </c>
      <c r="D185" s="132" t="s">
        <v>212</v>
      </c>
      <c r="E185" s="133" t="s">
        <v>3573</v>
      </c>
      <c r="F185" s="134" t="s">
        <v>3510</v>
      </c>
      <c r="G185" s="135" t="s">
        <v>417</v>
      </c>
      <c r="H185" s="136">
        <v>70</v>
      </c>
      <c r="I185" s="137"/>
      <c r="J185" s="138">
        <f>ROUND(I185*H185,2)</f>
        <v>0</v>
      </c>
      <c r="K185" s="134" t="s">
        <v>216</v>
      </c>
      <c r="L185" s="33"/>
      <c r="M185" s="139" t="s">
        <v>19</v>
      </c>
      <c r="N185" s="140" t="s">
        <v>45</v>
      </c>
      <c r="P185" s="141">
        <f>O185*H185</f>
        <v>0</v>
      </c>
      <c r="Q185" s="141">
        <v>0</v>
      </c>
      <c r="R185" s="141">
        <f>Q185*H185</f>
        <v>0</v>
      </c>
      <c r="S185" s="141">
        <v>0</v>
      </c>
      <c r="T185" s="142">
        <f>S185*H185</f>
        <v>0</v>
      </c>
      <c r="AR185" s="143" t="s">
        <v>217</v>
      </c>
      <c r="AT185" s="143" t="s">
        <v>212</v>
      </c>
      <c r="AU185" s="143" t="s">
        <v>81</v>
      </c>
      <c r="AY185" s="18" t="s">
        <v>210</v>
      </c>
      <c r="BE185" s="144">
        <f>IF(N185="základní",J185,0)</f>
        <v>0</v>
      </c>
      <c r="BF185" s="144">
        <f>IF(N185="snížená",J185,0)</f>
        <v>0</v>
      </c>
      <c r="BG185" s="144">
        <f>IF(N185="zákl. přenesená",J185,0)</f>
        <v>0</v>
      </c>
      <c r="BH185" s="144">
        <f>IF(N185="sníž. přenesená",J185,0)</f>
        <v>0</v>
      </c>
      <c r="BI185" s="144">
        <f>IF(N185="nulová",J185,0)</f>
        <v>0</v>
      </c>
      <c r="BJ185" s="18" t="s">
        <v>81</v>
      </c>
      <c r="BK185" s="144">
        <f>ROUND(I185*H185,2)</f>
        <v>0</v>
      </c>
      <c r="BL185" s="18" t="s">
        <v>217</v>
      </c>
      <c r="BM185" s="143" t="s">
        <v>884</v>
      </c>
    </row>
    <row r="186" spans="2:47" s="1" customFormat="1" ht="11.25">
      <c r="B186" s="33"/>
      <c r="D186" s="145" t="s">
        <v>219</v>
      </c>
      <c r="F186" s="146" t="s">
        <v>3574</v>
      </c>
      <c r="I186" s="147"/>
      <c r="L186" s="33"/>
      <c r="M186" s="148"/>
      <c r="T186" s="54"/>
      <c r="AT186" s="18" t="s">
        <v>219</v>
      </c>
      <c r="AU186" s="18" t="s">
        <v>81</v>
      </c>
    </row>
    <row r="187" spans="2:47" s="1" customFormat="1" ht="19.5">
      <c r="B187" s="33"/>
      <c r="D187" s="150" t="s">
        <v>1511</v>
      </c>
      <c r="F187" s="187" t="s">
        <v>3575</v>
      </c>
      <c r="I187" s="147"/>
      <c r="L187" s="33"/>
      <c r="M187" s="148"/>
      <c r="T187" s="54"/>
      <c r="AT187" s="18" t="s">
        <v>1511</v>
      </c>
      <c r="AU187" s="18" t="s">
        <v>81</v>
      </c>
    </row>
    <row r="188" spans="2:65" s="1" customFormat="1" ht="16.5" customHeight="1">
      <c r="B188" s="33"/>
      <c r="C188" s="132" t="s">
        <v>487</v>
      </c>
      <c r="D188" s="132" t="s">
        <v>212</v>
      </c>
      <c r="E188" s="133" t="s">
        <v>3576</v>
      </c>
      <c r="F188" s="134" t="s">
        <v>3510</v>
      </c>
      <c r="G188" s="135" t="s">
        <v>417</v>
      </c>
      <c r="H188" s="136">
        <v>210</v>
      </c>
      <c r="I188" s="137"/>
      <c r="J188" s="138">
        <f>ROUND(I188*H188,2)</f>
        <v>0</v>
      </c>
      <c r="K188" s="134" t="s">
        <v>216</v>
      </c>
      <c r="L188" s="33"/>
      <c r="M188" s="139" t="s">
        <v>19</v>
      </c>
      <c r="N188" s="140" t="s">
        <v>45</v>
      </c>
      <c r="P188" s="141">
        <f>O188*H188</f>
        <v>0</v>
      </c>
      <c r="Q188" s="141">
        <v>0</v>
      </c>
      <c r="R188" s="141">
        <f>Q188*H188</f>
        <v>0</v>
      </c>
      <c r="S188" s="141">
        <v>0</v>
      </c>
      <c r="T188" s="142">
        <f>S188*H188</f>
        <v>0</v>
      </c>
      <c r="AR188" s="143" t="s">
        <v>217</v>
      </c>
      <c r="AT188" s="143" t="s">
        <v>212</v>
      </c>
      <c r="AU188" s="143" t="s">
        <v>81</v>
      </c>
      <c r="AY188" s="18" t="s">
        <v>210</v>
      </c>
      <c r="BE188" s="144">
        <f>IF(N188="základní",J188,0)</f>
        <v>0</v>
      </c>
      <c r="BF188" s="144">
        <f>IF(N188="snížená",J188,0)</f>
        <v>0</v>
      </c>
      <c r="BG188" s="144">
        <f>IF(N188="zákl. přenesená",J188,0)</f>
        <v>0</v>
      </c>
      <c r="BH188" s="144">
        <f>IF(N188="sníž. přenesená",J188,0)</f>
        <v>0</v>
      </c>
      <c r="BI188" s="144">
        <f>IF(N188="nulová",J188,0)</f>
        <v>0</v>
      </c>
      <c r="BJ188" s="18" t="s">
        <v>81</v>
      </c>
      <c r="BK188" s="144">
        <f>ROUND(I188*H188,2)</f>
        <v>0</v>
      </c>
      <c r="BL188" s="18" t="s">
        <v>217</v>
      </c>
      <c r="BM188" s="143" t="s">
        <v>898</v>
      </c>
    </row>
    <row r="189" spans="2:47" s="1" customFormat="1" ht="11.25">
      <c r="B189" s="33"/>
      <c r="D189" s="145" t="s">
        <v>219</v>
      </c>
      <c r="F189" s="146" t="s">
        <v>3577</v>
      </c>
      <c r="I189" s="147"/>
      <c r="L189" s="33"/>
      <c r="M189" s="148"/>
      <c r="T189" s="54"/>
      <c r="AT189" s="18" t="s">
        <v>219</v>
      </c>
      <c r="AU189" s="18" t="s">
        <v>81</v>
      </c>
    </row>
    <row r="190" spans="2:47" s="1" customFormat="1" ht="19.5">
      <c r="B190" s="33"/>
      <c r="D190" s="150" t="s">
        <v>1511</v>
      </c>
      <c r="F190" s="187" t="s">
        <v>3578</v>
      </c>
      <c r="I190" s="147"/>
      <c r="L190" s="33"/>
      <c r="M190" s="148"/>
      <c r="T190" s="54"/>
      <c r="AT190" s="18" t="s">
        <v>1511</v>
      </c>
      <c r="AU190" s="18" t="s">
        <v>81</v>
      </c>
    </row>
    <row r="191" spans="2:63" s="11" customFormat="1" ht="25.9" customHeight="1">
      <c r="B191" s="120"/>
      <c r="D191" s="121" t="s">
        <v>73</v>
      </c>
      <c r="E191" s="122" t="s">
        <v>3579</v>
      </c>
      <c r="F191" s="122" t="s">
        <v>3580</v>
      </c>
      <c r="I191" s="123"/>
      <c r="J191" s="124">
        <f>BK191</f>
        <v>0</v>
      </c>
      <c r="L191" s="120"/>
      <c r="M191" s="125"/>
      <c r="P191" s="126">
        <f>SUM(P192:P209)</f>
        <v>0</v>
      </c>
      <c r="R191" s="126">
        <f>SUM(R192:R209)</f>
        <v>0</v>
      </c>
      <c r="T191" s="127">
        <f>SUM(T192:T209)</f>
        <v>0</v>
      </c>
      <c r="AR191" s="121" t="s">
        <v>81</v>
      </c>
      <c r="AT191" s="128" t="s">
        <v>73</v>
      </c>
      <c r="AU191" s="128" t="s">
        <v>74</v>
      </c>
      <c r="AY191" s="121" t="s">
        <v>210</v>
      </c>
      <c r="BK191" s="129">
        <f>SUM(BK192:BK209)</f>
        <v>0</v>
      </c>
    </row>
    <row r="192" spans="2:65" s="1" customFormat="1" ht="16.5" customHeight="1">
      <c r="B192" s="33"/>
      <c r="C192" s="132" t="s">
        <v>492</v>
      </c>
      <c r="D192" s="132" t="s">
        <v>212</v>
      </c>
      <c r="E192" s="133" t="s">
        <v>3581</v>
      </c>
      <c r="F192" s="134" t="s">
        <v>3582</v>
      </c>
      <c r="G192" s="135" t="s">
        <v>868</v>
      </c>
      <c r="H192" s="136">
        <v>1</v>
      </c>
      <c r="I192" s="137"/>
      <c r="J192" s="138">
        <f>ROUND(I192*H192,2)</f>
        <v>0</v>
      </c>
      <c r="K192" s="134" t="s">
        <v>216</v>
      </c>
      <c r="L192" s="33"/>
      <c r="M192" s="139" t="s">
        <v>19</v>
      </c>
      <c r="N192" s="140" t="s">
        <v>45</v>
      </c>
      <c r="P192" s="141">
        <f>O192*H192</f>
        <v>0</v>
      </c>
      <c r="Q192" s="141">
        <v>0</v>
      </c>
      <c r="R192" s="141">
        <f>Q192*H192</f>
        <v>0</v>
      </c>
      <c r="S192" s="141">
        <v>0</v>
      </c>
      <c r="T192" s="142">
        <f>S192*H192</f>
        <v>0</v>
      </c>
      <c r="AR192" s="143" t="s">
        <v>217</v>
      </c>
      <c r="AT192" s="143" t="s">
        <v>212</v>
      </c>
      <c r="AU192" s="143" t="s">
        <v>81</v>
      </c>
      <c r="AY192" s="18" t="s">
        <v>210</v>
      </c>
      <c r="BE192" s="144">
        <f>IF(N192="základní",J192,0)</f>
        <v>0</v>
      </c>
      <c r="BF192" s="144">
        <f>IF(N192="snížená",J192,0)</f>
        <v>0</v>
      </c>
      <c r="BG192" s="144">
        <f>IF(N192="zákl. přenesená",J192,0)</f>
        <v>0</v>
      </c>
      <c r="BH192" s="144">
        <f>IF(N192="sníž. přenesená",J192,0)</f>
        <v>0</v>
      </c>
      <c r="BI192" s="144">
        <f>IF(N192="nulová",J192,0)</f>
        <v>0</v>
      </c>
      <c r="BJ192" s="18" t="s">
        <v>81</v>
      </c>
      <c r="BK192" s="144">
        <f>ROUND(I192*H192,2)</f>
        <v>0</v>
      </c>
      <c r="BL192" s="18" t="s">
        <v>217</v>
      </c>
      <c r="BM192" s="143" t="s">
        <v>910</v>
      </c>
    </row>
    <row r="193" spans="2:47" s="1" customFormat="1" ht="11.25">
      <c r="B193" s="33"/>
      <c r="D193" s="145" t="s">
        <v>219</v>
      </c>
      <c r="F193" s="146" t="s">
        <v>3583</v>
      </c>
      <c r="I193" s="147"/>
      <c r="L193" s="33"/>
      <c r="M193" s="148"/>
      <c r="T193" s="54"/>
      <c r="AT193" s="18" t="s">
        <v>219</v>
      </c>
      <c r="AU193" s="18" t="s">
        <v>81</v>
      </c>
    </row>
    <row r="194" spans="2:65" s="1" customFormat="1" ht="16.5" customHeight="1">
      <c r="B194" s="33"/>
      <c r="C194" s="132" t="s">
        <v>498</v>
      </c>
      <c r="D194" s="132" t="s">
        <v>212</v>
      </c>
      <c r="E194" s="133" t="s">
        <v>3584</v>
      </c>
      <c r="F194" s="134" t="s">
        <v>3585</v>
      </c>
      <c r="G194" s="135" t="s">
        <v>868</v>
      </c>
      <c r="H194" s="136">
        <v>1</v>
      </c>
      <c r="I194" s="137"/>
      <c r="J194" s="138">
        <f>ROUND(I194*H194,2)</f>
        <v>0</v>
      </c>
      <c r="K194" s="134" t="s">
        <v>216</v>
      </c>
      <c r="L194" s="33"/>
      <c r="M194" s="139" t="s">
        <v>19</v>
      </c>
      <c r="N194" s="140" t="s">
        <v>45</v>
      </c>
      <c r="P194" s="141">
        <f>O194*H194</f>
        <v>0</v>
      </c>
      <c r="Q194" s="141">
        <v>0</v>
      </c>
      <c r="R194" s="141">
        <f>Q194*H194</f>
        <v>0</v>
      </c>
      <c r="S194" s="141">
        <v>0</v>
      </c>
      <c r="T194" s="142">
        <f>S194*H194</f>
        <v>0</v>
      </c>
      <c r="AR194" s="143" t="s">
        <v>217</v>
      </c>
      <c r="AT194" s="143" t="s">
        <v>212</v>
      </c>
      <c r="AU194" s="143" t="s">
        <v>81</v>
      </c>
      <c r="AY194" s="18" t="s">
        <v>210</v>
      </c>
      <c r="BE194" s="144">
        <f>IF(N194="základní",J194,0)</f>
        <v>0</v>
      </c>
      <c r="BF194" s="144">
        <f>IF(N194="snížená",J194,0)</f>
        <v>0</v>
      </c>
      <c r="BG194" s="144">
        <f>IF(N194="zákl. přenesená",J194,0)</f>
        <v>0</v>
      </c>
      <c r="BH194" s="144">
        <f>IF(N194="sníž. přenesená",J194,0)</f>
        <v>0</v>
      </c>
      <c r="BI194" s="144">
        <f>IF(N194="nulová",J194,0)</f>
        <v>0</v>
      </c>
      <c r="BJ194" s="18" t="s">
        <v>81</v>
      </c>
      <c r="BK194" s="144">
        <f>ROUND(I194*H194,2)</f>
        <v>0</v>
      </c>
      <c r="BL194" s="18" t="s">
        <v>217</v>
      </c>
      <c r="BM194" s="143" t="s">
        <v>926</v>
      </c>
    </row>
    <row r="195" spans="2:47" s="1" customFormat="1" ht="11.25">
      <c r="B195" s="33"/>
      <c r="D195" s="145" t="s">
        <v>219</v>
      </c>
      <c r="F195" s="146" t="s">
        <v>3586</v>
      </c>
      <c r="I195" s="147"/>
      <c r="L195" s="33"/>
      <c r="M195" s="148"/>
      <c r="T195" s="54"/>
      <c r="AT195" s="18" t="s">
        <v>219</v>
      </c>
      <c r="AU195" s="18" t="s">
        <v>81</v>
      </c>
    </row>
    <row r="196" spans="2:65" s="1" customFormat="1" ht="16.5" customHeight="1">
      <c r="B196" s="33"/>
      <c r="C196" s="132" t="s">
        <v>504</v>
      </c>
      <c r="D196" s="132" t="s">
        <v>212</v>
      </c>
      <c r="E196" s="133" t="s">
        <v>3587</v>
      </c>
      <c r="F196" s="134" t="s">
        <v>3588</v>
      </c>
      <c r="G196" s="135" t="s">
        <v>868</v>
      </c>
      <c r="H196" s="136">
        <v>1</v>
      </c>
      <c r="I196" s="137"/>
      <c r="J196" s="138">
        <f>ROUND(I196*H196,2)</f>
        <v>0</v>
      </c>
      <c r="K196" s="134" t="s">
        <v>216</v>
      </c>
      <c r="L196" s="33"/>
      <c r="M196" s="139" t="s">
        <v>19</v>
      </c>
      <c r="N196" s="140" t="s">
        <v>45</v>
      </c>
      <c r="P196" s="141">
        <f>O196*H196</f>
        <v>0</v>
      </c>
      <c r="Q196" s="141">
        <v>0</v>
      </c>
      <c r="R196" s="141">
        <f>Q196*H196</f>
        <v>0</v>
      </c>
      <c r="S196" s="141">
        <v>0</v>
      </c>
      <c r="T196" s="142">
        <f>S196*H196</f>
        <v>0</v>
      </c>
      <c r="AR196" s="143" t="s">
        <v>217</v>
      </c>
      <c r="AT196" s="143" t="s">
        <v>212</v>
      </c>
      <c r="AU196" s="143" t="s">
        <v>81</v>
      </c>
      <c r="AY196" s="18" t="s">
        <v>210</v>
      </c>
      <c r="BE196" s="144">
        <f>IF(N196="základní",J196,0)</f>
        <v>0</v>
      </c>
      <c r="BF196" s="144">
        <f>IF(N196="snížená",J196,0)</f>
        <v>0</v>
      </c>
      <c r="BG196" s="144">
        <f>IF(N196="zákl. přenesená",J196,0)</f>
        <v>0</v>
      </c>
      <c r="BH196" s="144">
        <f>IF(N196="sníž. přenesená",J196,0)</f>
        <v>0</v>
      </c>
      <c r="BI196" s="144">
        <f>IF(N196="nulová",J196,0)</f>
        <v>0</v>
      </c>
      <c r="BJ196" s="18" t="s">
        <v>81</v>
      </c>
      <c r="BK196" s="144">
        <f>ROUND(I196*H196,2)</f>
        <v>0</v>
      </c>
      <c r="BL196" s="18" t="s">
        <v>217</v>
      </c>
      <c r="BM196" s="143" t="s">
        <v>936</v>
      </c>
    </row>
    <row r="197" spans="2:47" s="1" customFormat="1" ht="11.25">
      <c r="B197" s="33"/>
      <c r="D197" s="145" t="s">
        <v>219</v>
      </c>
      <c r="F197" s="146" t="s">
        <v>3589</v>
      </c>
      <c r="I197" s="147"/>
      <c r="L197" s="33"/>
      <c r="M197" s="148"/>
      <c r="T197" s="54"/>
      <c r="AT197" s="18" t="s">
        <v>219</v>
      </c>
      <c r="AU197" s="18" t="s">
        <v>81</v>
      </c>
    </row>
    <row r="198" spans="2:65" s="1" customFormat="1" ht="16.5" customHeight="1">
      <c r="B198" s="33"/>
      <c r="C198" s="132" t="s">
        <v>514</v>
      </c>
      <c r="D198" s="132" t="s">
        <v>212</v>
      </c>
      <c r="E198" s="133" t="s">
        <v>3590</v>
      </c>
      <c r="F198" s="134" t="s">
        <v>3591</v>
      </c>
      <c r="G198" s="135" t="s">
        <v>868</v>
      </c>
      <c r="H198" s="136">
        <v>2</v>
      </c>
      <c r="I198" s="137"/>
      <c r="J198" s="138">
        <f>ROUND(I198*H198,2)</f>
        <v>0</v>
      </c>
      <c r="K198" s="134" t="s">
        <v>216</v>
      </c>
      <c r="L198" s="33"/>
      <c r="M198" s="139" t="s">
        <v>19</v>
      </c>
      <c r="N198" s="140" t="s">
        <v>45</v>
      </c>
      <c r="P198" s="141">
        <f>O198*H198</f>
        <v>0</v>
      </c>
      <c r="Q198" s="141">
        <v>0</v>
      </c>
      <c r="R198" s="141">
        <f>Q198*H198</f>
        <v>0</v>
      </c>
      <c r="S198" s="141">
        <v>0</v>
      </c>
      <c r="T198" s="142">
        <f>S198*H198</f>
        <v>0</v>
      </c>
      <c r="AR198" s="143" t="s">
        <v>217</v>
      </c>
      <c r="AT198" s="143" t="s">
        <v>212</v>
      </c>
      <c r="AU198" s="143" t="s">
        <v>81</v>
      </c>
      <c r="AY198" s="18" t="s">
        <v>210</v>
      </c>
      <c r="BE198" s="144">
        <f>IF(N198="základní",J198,0)</f>
        <v>0</v>
      </c>
      <c r="BF198" s="144">
        <f>IF(N198="snížená",J198,0)</f>
        <v>0</v>
      </c>
      <c r="BG198" s="144">
        <f>IF(N198="zákl. přenesená",J198,0)</f>
        <v>0</v>
      </c>
      <c r="BH198" s="144">
        <f>IF(N198="sníž. přenesená",J198,0)</f>
        <v>0</v>
      </c>
      <c r="BI198" s="144">
        <f>IF(N198="nulová",J198,0)</f>
        <v>0</v>
      </c>
      <c r="BJ198" s="18" t="s">
        <v>81</v>
      </c>
      <c r="BK198" s="144">
        <f>ROUND(I198*H198,2)</f>
        <v>0</v>
      </c>
      <c r="BL198" s="18" t="s">
        <v>217</v>
      </c>
      <c r="BM198" s="143" t="s">
        <v>952</v>
      </c>
    </row>
    <row r="199" spans="2:47" s="1" customFormat="1" ht="11.25">
      <c r="B199" s="33"/>
      <c r="D199" s="145" t="s">
        <v>219</v>
      </c>
      <c r="F199" s="146" t="s">
        <v>3592</v>
      </c>
      <c r="I199" s="147"/>
      <c r="L199" s="33"/>
      <c r="M199" s="148"/>
      <c r="T199" s="54"/>
      <c r="AT199" s="18" t="s">
        <v>219</v>
      </c>
      <c r="AU199" s="18" t="s">
        <v>81</v>
      </c>
    </row>
    <row r="200" spans="2:65" s="1" customFormat="1" ht="16.5" customHeight="1">
      <c r="B200" s="33"/>
      <c r="C200" s="132" t="s">
        <v>521</v>
      </c>
      <c r="D200" s="132" t="s">
        <v>212</v>
      </c>
      <c r="E200" s="133" t="s">
        <v>3593</v>
      </c>
      <c r="F200" s="134" t="s">
        <v>3594</v>
      </c>
      <c r="G200" s="135" t="s">
        <v>270</v>
      </c>
      <c r="H200" s="136">
        <v>0</v>
      </c>
      <c r="I200" s="137"/>
      <c r="J200" s="138">
        <f>ROUND(I200*H200,2)</f>
        <v>0</v>
      </c>
      <c r="K200" s="134" t="s">
        <v>216</v>
      </c>
      <c r="L200" s="33"/>
      <c r="M200" s="139" t="s">
        <v>19</v>
      </c>
      <c r="N200" s="140" t="s">
        <v>45</v>
      </c>
      <c r="P200" s="141">
        <f>O200*H200</f>
        <v>0</v>
      </c>
      <c r="Q200" s="141">
        <v>0</v>
      </c>
      <c r="R200" s="141">
        <f>Q200*H200</f>
        <v>0</v>
      </c>
      <c r="S200" s="141">
        <v>0</v>
      </c>
      <c r="T200" s="142">
        <f>S200*H200</f>
        <v>0</v>
      </c>
      <c r="AR200" s="143" t="s">
        <v>217</v>
      </c>
      <c r="AT200" s="143" t="s">
        <v>212</v>
      </c>
      <c r="AU200" s="143" t="s">
        <v>81</v>
      </c>
      <c r="AY200" s="18" t="s">
        <v>210</v>
      </c>
      <c r="BE200" s="144">
        <f>IF(N200="základní",J200,0)</f>
        <v>0</v>
      </c>
      <c r="BF200" s="144">
        <f>IF(N200="snížená",J200,0)</f>
        <v>0</v>
      </c>
      <c r="BG200" s="144">
        <f>IF(N200="zákl. přenesená",J200,0)</f>
        <v>0</v>
      </c>
      <c r="BH200" s="144">
        <f>IF(N200="sníž. přenesená",J200,0)</f>
        <v>0</v>
      </c>
      <c r="BI200" s="144">
        <f>IF(N200="nulová",J200,0)</f>
        <v>0</v>
      </c>
      <c r="BJ200" s="18" t="s">
        <v>81</v>
      </c>
      <c r="BK200" s="144">
        <f>ROUND(I200*H200,2)</f>
        <v>0</v>
      </c>
      <c r="BL200" s="18" t="s">
        <v>217</v>
      </c>
      <c r="BM200" s="143" t="s">
        <v>964</v>
      </c>
    </row>
    <row r="201" spans="2:47" s="1" customFormat="1" ht="11.25">
      <c r="B201" s="33"/>
      <c r="D201" s="145" t="s">
        <v>219</v>
      </c>
      <c r="F201" s="146" t="s">
        <v>3595</v>
      </c>
      <c r="I201" s="147"/>
      <c r="L201" s="33"/>
      <c r="M201" s="148"/>
      <c r="T201" s="54"/>
      <c r="AT201" s="18" t="s">
        <v>219</v>
      </c>
      <c r="AU201" s="18" t="s">
        <v>81</v>
      </c>
    </row>
    <row r="202" spans="2:65" s="1" customFormat="1" ht="24.2" customHeight="1">
      <c r="B202" s="33"/>
      <c r="C202" s="132" t="s">
        <v>540</v>
      </c>
      <c r="D202" s="132" t="s">
        <v>212</v>
      </c>
      <c r="E202" s="133" t="s">
        <v>3596</v>
      </c>
      <c r="F202" s="134" t="s">
        <v>3597</v>
      </c>
      <c r="G202" s="135" t="s">
        <v>3598</v>
      </c>
      <c r="H202" s="136">
        <v>0</v>
      </c>
      <c r="I202" s="137"/>
      <c r="J202" s="138">
        <f>ROUND(I202*H202,2)</f>
        <v>0</v>
      </c>
      <c r="K202" s="134" t="s">
        <v>216</v>
      </c>
      <c r="L202" s="33"/>
      <c r="M202" s="139" t="s">
        <v>19</v>
      </c>
      <c r="N202" s="140" t="s">
        <v>45</v>
      </c>
      <c r="P202" s="141">
        <f>O202*H202</f>
        <v>0</v>
      </c>
      <c r="Q202" s="141">
        <v>0</v>
      </c>
      <c r="R202" s="141">
        <f>Q202*H202</f>
        <v>0</v>
      </c>
      <c r="S202" s="141">
        <v>0</v>
      </c>
      <c r="T202" s="142">
        <f>S202*H202</f>
        <v>0</v>
      </c>
      <c r="AR202" s="143" t="s">
        <v>217</v>
      </c>
      <c r="AT202" s="143" t="s">
        <v>212</v>
      </c>
      <c r="AU202" s="143" t="s">
        <v>81</v>
      </c>
      <c r="AY202" s="18" t="s">
        <v>210</v>
      </c>
      <c r="BE202" s="144">
        <f>IF(N202="základní",J202,0)</f>
        <v>0</v>
      </c>
      <c r="BF202" s="144">
        <f>IF(N202="snížená",J202,0)</f>
        <v>0</v>
      </c>
      <c r="BG202" s="144">
        <f>IF(N202="zákl. přenesená",J202,0)</f>
        <v>0</v>
      </c>
      <c r="BH202" s="144">
        <f>IF(N202="sníž. přenesená",J202,0)</f>
        <v>0</v>
      </c>
      <c r="BI202" s="144">
        <f>IF(N202="nulová",J202,0)</f>
        <v>0</v>
      </c>
      <c r="BJ202" s="18" t="s">
        <v>81</v>
      </c>
      <c r="BK202" s="144">
        <f>ROUND(I202*H202,2)</f>
        <v>0</v>
      </c>
      <c r="BL202" s="18" t="s">
        <v>217</v>
      </c>
      <c r="BM202" s="143" t="s">
        <v>973</v>
      </c>
    </row>
    <row r="203" spans="2:47" s="1" customFormat="1" ht="11.25">
      <c r="B203" s="33"/>
      <c r="D203" s="145" t="s">
        <v>219</v>
      </c>
      <c r="F203" s="146" t="s">
        <v>3599</v>
      </c>
      <c r="I203" s="147"/>
      <c r="L203" s="33"/>
      <c r="M203" s="148"/>
      <c r="T203" s="54"/>
      <c r="AT203" s="18" t="s">
        <v>219</v>
      </c>
      <c r="AU203" s="18" t="s">
        <v>81</v>
      </c>
    </row>
    <row r="204" spans="2:65" s="1" customFormat="1" ht="21.75" customHeight="1">
      <c r="B204" s="33"/>
      <c r="C204" s="132" t="s">
        <v>548</v>
      </c>
      <c r="D204" s="132" t="s">
        <v>212</v>
      </c>
      <c r="E204" s="133" t="s">
        <v>3600</v>
      </c>
      <c r="F204" s="134" t="s">
        <v>3601</v>
      </c>
      <c r="G204" s="135" t="s">
        <v>868</v>
      </c>
      <c r="H204" s="136">
        <v>0</v>
      </c>
      <c r="I204" s="137"/>
      <c r="J204" s="138">
        <f>ROUND(I204*H204,2)</f>
        <v>0</v>
      </c>
      <c r="K204" s="134" t="s">
        <v>216</v>
      </c>
      <c r="L204" s="33"/>
      <c r="M204" s="139" t="s">
        <v>19</v>
      </c>
      <c r="N204" s="140" t="s">
        <v>45</v>
      </c>
      <c r="P204" s="141">
        <f>O204*H204</f>
        <v>0</v>
      </c>
      <c r="Q204" s="141">
        <v>0</v>
      </c>
      <c r="R204" s="141">
        <f>Q204*H204</f>
        <v>0</v>
      </c>
      <c r="S204" s="141">
        <v>0</v>
      </c>
      <c r="T204" s="142">
        <f>S204*H204</f>
        <v>0</v>
      </c>
      <c r="AR204" s="143" t="s">
        <v>217</v>
      </c>
      <c r="AT204" s="143" t="s">
        <v>212</v>
      </c>
      <c r="AU204" s="143" t="s">
        <v>81</v>
      </c>
      <c r="AY204" s="18" t="s">
        <v>210</v>
      </c>
      <c r="BE204" s="144">
        <f>IF(N204="základní",J204,0)</f>
        <v>0</v>
      </c>
      <c r="BF204" s="144">
        <f>IF(N204="snížená",J204,0)</f>
        <v>0</v>
      </c>
      <c r="BG204" s="144">
        <f>IF(N204="zákl. přenesená",J204,0)</f>
        <v>0</v>
      </c>
      <c r="BH204" s="144">
        <f>IF(N204="sníž. přenesená",J204,0)</f>
        <v>0</v>
      </c>
      <c r="BI204" s="144">
        <f>IF(N204="nulová",J204,0)</f>
        <v>0</v>
      </c>
      <c r="BJ204" s="18" t="s">
        <v>81</v>
      </c>
      <c r="BK204" s="144">
        <f>ROUND(I204*H204,2)</f>
        <v>0</v>
      </c>
      <c r="BL204" s="18" t="s">
        <v>217</v>
      </c>
      <c r="BM204" s="143" t="s">
        <v>1012</v>
      </c>
    </row>
    <row r="205" spans="2:47" s="1" customFormat="1" ht="11.25">
      <c r="B205" s="33"/>
      <c r="D205" s="145" t="s">
        <v>219</v>
      </c>
      <c r="F205" s="146" t="s">
        <v>3602</v>
      </c>
      <c r="I205" s="147"/>
      <c r="L205" s="33"/>
      <c r="M205" s="148"/>
      <c r="T205" s="54"/>
      <c r="AT205" s="18" t="s">
        <v>219</v>
      </c>
      <c r="AU205" s="18" t="s">
        <v>81</v>
      </c>
    </row>
    <row r="206" spans="2:65" s="1" customFormat="1" ht="16.5" customHeight="1">
      <c r="B206" s="33"/>
      <c r="C206" s="132" t="s">
        <v>560</v>
      </c>
      <c r="D206" s="132" t="s">
        <v>212</v>
      </c>
      <c r="E206" s="133" t="s">
        <v>3603</v>
      </c>
      <c r="F206" s="134" t="s">
        <v>3604</v>
      </c>
      <c r="G206" s="135" t="s">
        <v>868</v>
      </c>
      <c r="H206" s="136">
        <v>5</v>
      </c>
      <c r="I206" s="137"/>
      <c r="J206" s="138">
        <f>ROUND(I206*H206,2)</f>
        <v>0</v>
      </c>
      <c r="K206" s="134" t="s">
        <v>216</v>
      </c>
      <c r="L206" s="33"/>
      <c r="M206" s="139" t="s">
        <v>19</v>
      </c>
      <c r="N206" s="140" t="s">
        <v>45</v>
      </c>
      <c r="P206" s="141">
        <f>O206*H206</f>
        <v>0</v>
      </c>
      <c r="Q206" s="141">
        <v>0</v>
      </c>
      <c r="R206" s="141">
        <f>Q206*H206</f>
        <v>0</v>
      </c>
      <c r="S206" s="141">
        <v>0</v>
      </c>
      <c r="T206" s="142">
        <f>S206*H206</f>
        <v>0</v>
      </c>
      <c r="AR206" s="143" t="s">
        <v>217</v>
      </c>
      <c r="AT206" s="143" t="s">
        <v>212</v>
      </c>
      <c r="AU206" s="143" t="s">
        <v>81</v>
      </c>
      <c r="AY206" s="18" t="s">
        <v>210</v>
      </c>
      <c r="BE206" s="144">
        <f>IF(N206="základní",J206,0)</f>
        <v>0</v>
      </c>
      <c r="BF206" s="144">
        <f>IF(N206="snížená",J206,0)</f>
        <v>0</v>
      </c>
      <c r="BG206" s="144">
        <f>IF(N206="zákl. přenesená",J206,0)</f>
        <v>0</v>
      </c>
      <c r="BH206" s="144">
        <f>IF(N206="sníž. přenesená",J206,0)</f>
        <v>0</v>
      </c>
      <c r="BI206" s="144">
        <f>IF(N206="nulová",J206,0)</f>
        <v>0</v>
      </c>
      <c r="BJ206" s="18" t="s">
        <v>81</v>
      </c>
      <c r="BK206" s="144">
        <f>ROUND(I206*H206,2)</f>
        <v>0</v>
      </c>
      <c r="BL206" s="18" t="s">
        <v>217</v>
      </c>
      <c r="BM206" s="143" t="s">
        <v>3605</v>
      </c>
    </row>
    <row r="207" spans="2:47" s="1" customFormat="1" ht="11.25">
      <c r="B207" s="33"/>
      <c r="D207" s="145" t="s">
        <v>219</v>
      </c>
      <c r="F207" s="146" t="s">
        <v>3606</v>
      </c>
      <c r="I207" s="147"/>
      <c r="L207" s="33"/>
      <c r="M207" s="148"/>
      <c r="T207" s="54"/>
      <c r="AT207" s="18" t="s">
        <v>219</v>
      </c>
      <c r="AU207" s="18" t="s">
        <v>81</v>
      </c>
    </row>
    <row r="208" spans="2:65" s="1" customFormat="1" ht="16.5" customHeight="1">
      <c r="B208" s="33"/>
      <c r="C208" s="132" t="s">
        <v>566</v>
      </c>
      <c r="D208" s="132" t="s">
        <v>212</v>
      </c>
      <c r="E208" s="133" t="s">
        <v>3607</v>
      </c>
      <c r="F208" s="134" t="s">
        <v>3608</v>
      </c>
      <c r="G208" s="135" t="s">
        <v>868</v>
      </c>
      <c r="H208" s="136">
        <v>1</v>
      </c>
      <c r="I208" s="137"/>
      <c r="J208" s="138">
        <f>ROUND(I208*H208,2)</f>
        <v>0</v>
      </c>
      <c r="K208" s="134" t="s">
        <v>216</v>
      </c>
      <c r="L208" s="33"/>
      <c r="M208" s="139" t="s">
        <v>19</v>
      </c>
      <c r="N208" s="140" t="s">
        <v>45</v>
      </c>
      <c r="P208" s="141">
        <f>O208*H208</f>
        <v>0</v>
      </c>
      <c r="Q208" s="141">
        <v>0</v>
      </c>
      <c r="R208" s="141">
        <f>Q208*H208</f>
        <v>0</v>
      </c>
      <c r="S208" s="141">
        <v>0</v>
      </c>
      <c r="T208" s="142">
        <f>S208*H208</f>
        <v>0</v>
      </c>
      <c r="AR208" s="143" t="s">
        <v>217</v>
      </c>
      <c r="AT208" s="143" t="s">
        <v>212</v>
      </c>
      <c r="AU208" s="143" t="s">
        <v>81</v>
      </c>
      <c r="AY208" s="18" t="s">
        <v>210</v>
      </c>
      <c r="BE208" s="144">
        <f>IF(N208="základní",J208,0)</f>
        <v>0</v>
      </c>
      <c r="BF208" s="144">
        <f>IF(N208="snížená",J208,0)</f>
        <v>0</v>
      </c>
      <c r="BG208" s="144">
        <f>IF(N208="zákl. přenesená",J208,0)</f>
        <v>0</v>
      </c>
      <c r="BH208" s="144">
        <f>IF(N208="sníž. přenesená",J208,0)</f>
        <v>0</v>
      </c>
      <c r="BI208" s="144">
        <f>IF(N208="nulová",J208,0)</f>
        <v>0</v>
      </c>
      <c r="BJ208" s="18" t="s">
        <v>81</v>
      </c>
      <c r="BK208" s="144">
        <f>ROUND(I208*H208,2)</f>
        <v>0</v>
      </c>
      <c r="BL208" s="18" t="s">
        <v>217</v>
      </c>
      <c r="BM208" s="143" t="s">
        <v>1024</v>
      </c>
    </row>
    <row r="209" spans="2:47" s="1" customFormat="1" ht="11.25">
      <c r="B209" s="33"/>
      <c r="D209" s="145" t="s">
        <v>219</v>
      </c>
      <c r="F209" s="146" t="s">
        <v>3609</v>
      </c>
      <c r="I209" s="147"/>
      <c r="L209" s="33"/>
      <c r="M209" s="148"/>
      <c r="T209" s="54"/>
      <c r="AT209" s="18" t="s">
        <v>219</v>
      </c>
      <c r="AU209" s="18" t="s">
        <v>81</v>
      </c>
    </row>
    <row r="210" spans="2:63" s="11" customFormat="1" ht="25.9" customHeight="1">
      <c r="B210" s="120"/>
      <c r="D210" s="121" t="s">
        <v>73</v>
      </c>
      <c r="E210" s="122" t="s">
        <v>3610</v>
      </c>
      <c r="F210" s="122" t="s">
        <v>3611</v>
      </c>
      <c r="I210" s="123"/>
      <c r="J210" s="124">
        <f>BK210</f>
        <v>0</v>
      </c>
      <c r="L210" s="120"/>
      <c r="M210" s="125"/>
      <c r="P210" s="126">
        <f>SUM(P211:P219)</f>
        <v>0</v>
      </c>
      <c r="R210" s="126">
        <f>SUM(R211:R219)</f>
        <v>0</v>
      </c>
      <c r="T210" s="127">
        <f>SUM(T211:T219)</f>
        <v>0</v>
      </c>
      <c r="AR210" s="121" t="s">
        <v>81</v>
      </c>
      <c r="AT210" s="128" t="s">
        <v>73</v>
      </c>
      <c r="AU210" s="128" t="s">
        <v>74</v>
      </c>
      <c r="AY210" s="121" t="s">
        <v>210</v>
      </c>
      <c r="BK210" s="129">
        <f>SUM(BK211:BK219)</f>
        <v>0</v>
      </c>
    </row>
    <row r="211" spans="2:65" s="1" customFormat="1" ht="16.5" customHeight="1">
      <c r="B211" s="33"/>
      <c r="C211" s="132" t="s">
        <v>572</v>
      </c>
      <c r="D211" s="132" t="s">
        <v>212</v>
      </c>
      <c r="E211" s="133" t="s">
        <v>3612</v>
      </c>
      <c r="F211" s="134" t="s">
        <v>3613</v>
      </c>
      <c r="G211" s="135" t="s">
        <v>868</v>
      </c>
      <c r="H211" s="136">
        <v>1</v>
      </c>
      <c r="I211" s="137"/>
      <c r="J211" s="138">
        <f>ROUND(I211*H211,2)</f>
        <v>0</v>
      </c>
      <c r="K211" s="134" t="s">
        <v>216</v>
      </c>
      <c r="L211" s="33"/>
      <c r="M211" s="139" t="s">
        <v>19</v>
      </c>
      <c r="N211" s="140" t="s">
        <v>45</v>
      </c>
      <c r="P211" s="141">
        <f>O211*H211</f>
        <v>0</v>
      </c>
      <c r="Q211" s="141">
        <v>0</v>
      </c>
      <c r="R211" s="141">
        <f>Q211*H211</f>
        <v>0</v>
      </c>
      <c r="S211" s="141">
        <v>0</v>
      </c>
      <c r="T211" s="142">
        <f>S211*H211</f>
        <v>0</v>
      </c>
      <c r="AR211" s="143" t="s">
        <v>217</v>
      </c>
      <c r="AT211" s="143" t="s">
        <v>212</v>
      </c>
      <c r="AU211" s="143" t="s">
        <v>81</v>
      </c>
      <c r="AY211" s="18" t="s">
        <v>210</v>
      </c>
      <c r="BE211" s="144">
        <f>IF(N211="základní",J211,0)</f>
        <v>0</v>
      </c>
      <c r="BF211" s="144">
        <f>IF(N211="snížená",J211,0)</f>
        <v>0</v>
      </c>
      <c r="BG211" s="144">
        <f>IF(N211="zákl. přenesená",J211,0)</f>
        <v>0</v>
      </c>
      <c r="BH211" s="144">
        <f>IF(N211="sníž. přenesená",J211,0)</f>
        <v>0</v>
      </c>
      <c r="BI211" s="144">
        <f>IF(N211="nulová",J211,0)</f>
        <v>0</v>
      </c>
      <c r="BJ211" s="18" t="s">
        <v>81</v>
      </c>
      <c r="BK211" s="144">
        <f>ROUND(I211*H211,2)</f>
        <v>0</v>
      </c>
      <c r="BL211" s="18" t="s">
        <v>217</v>
      </c>
      <c r="BM211" s="143" t="s">
        <v>1038</v>
      </c>
    </row>
    <row r="212" spans="2:47" s="1" customFormat="1" ht="11.25">
      <c r="B212" s="33"/>
      <c r="D212" s="145" t="s">
        <v>219</v>
      </c>
      <c r="F212" s="146" t="s">
        <v>3614</v>
      </c>
      <c r="I212" s="147"/>
      <c r="L212" s="33"/>
      <c r="M212" s="148"/>
      <c r="T212" s="54"/>
      <c r="AT212" s="18" t="s">
        <v>219</v>
      </c>
      <c r="AU212" s="18" t="s">
        <v>81</v>
      </c>
    </row>
    <row r="213" spans="2:65" s="1" customFormat="1" ht="16.5" customHeight="1">
      <c r="B213" s="33"/>
      <c r="C213" s="132" t="s">
        <v>578</v>
      </c>
      <c r="D213" s="132" t="s">
        <v>212</v>
      </c>
      <c r="E213" s="133" t="s">
        <v>3615</v>
      </c>
      <c r="F213" s="134" t="s">
        <v>3616</v>
      </c>
      <c r="G213" s="135" t="s">
        <v>868</v>
      </c>
      <c r="H213" s="136">
        <v>1</v>
      </c>
      <c r="I213" s="137"/>
      <c r="J213" s="138">
        <f>ROUND(I213*H213,2)</f>
        <v>0</v>
      </c>
      <c r="K213" s="134" t="s">
        <v>216</v>
      </c>
      <c r="L213" s="33"/>
      <c r="M213" s="139" t="s">
        <v>19</v>
      </c>
      <c r="N213" s="140" t="s">
        <v>45</v>
      </c>
      <c r="P213" s="141">
        <f>O213*H213</f>
        <v>0</v>
      </c>
      <c r="Q213" s="141">
        <v>0</v>
      </c>
      <c r="R213" s="141">
        <f>Q213*H213</f>
        <v>0</v>
      </c>
      <c r="S213" s="141">
        <v>0</v>
      </c>
      <c r="T213" s="142">
        <f>S213*H213</f>
        <v>0</v>
      </c>
      <c r="AR213" s="143" t="s">
        <v>217</v>
      </c>
      <c r="AT213" s="143" t="s">
        <v>212</v>
      </c>
      <c r="AU213" s="143" t="s">
        <v>81</v>
      </c>
      <c r="AY213" s="18" t="s">
        <v>210</v>
      </c>
      <c r="BE213" s="144">
        <f>IF(N213="základní",J213,0)</f>
        <v>0</v>
      </c>
      <c r="BF213" s="144">
        <f>IF(N213="snížená",J213,0)</f>
        <v>0</v>
      </c>
      <c r="BG213" s="144">
        <f>IF(N213="zákl. přenesená",J213,0)</f>
        <v>0</v>
      </c>
      <c r="BH213" s="144">
        <f>IF(N213="sníž. přenesená",J213,0)</f>
        <v>0</v>
      </c>
      <c r="BI213" s="144">
        <f>IF(N213="nulová",J213,0)</f>
        <v>0</v>
      </c>
      <c r="BJ213" s="18" t="s">
        <v>81</v>
      </c>
      <c r="BK213" s="144">
        <f>ROUND(I213*H213,2)</f>
        <v>0</v>
      </c>
      <c r="BL213" s="18" t="s">
        <v>217</v>
      </c>
      <c r="BM213" s="143" t="s">
        <v>1049</v>
      </c>
    </row>
    <row r="214" spans="2:47" s="1" customFormat="1" ht="11.25">
      <c r="B214" s="33"/>
      <c r="D214" s="145" t="s">
        <v>219</v>
      </c>
      <c r="F214" s="146" t="s">
        <v>3617</v>
      </c>
      <c r="I214" s="147"/>
      <c r="L214" s="33"/>
      <c r="M214" s="148"/>
      <c r="T214" s="54"/>
      <c r="AT214" s="18" t="s">
        <v>219</v>
      </c>
      <c r="AU214" s="18" t="s">
        <v>81</v>
      </c>
    </row>
    <row r="215" spans="2:47" s="1" customFormat="1" ht="58.5">
      <c r="B215" s="33"/>
      <c r="D215" s="150" t="s">
        <v>1511</v>
      </c>
      <c r="F215" s="187" t="s">
        <v>3618</v>
      </c>
      <c r="I215" s="147"/>
      <c r="L215" s="33"/>
      <c r="M215" s="148"/>
      <c r="T215" s="54"/>
      <c r="AT215" s="18" t="s">
        <v>1511</v>
      </c>
      <c r="AU215" s="18" t="s">
        <v>81</v>
      </c>
    </row>
    <row r="216" spans="2:65" s="1" customFormat="1" ht="16.5" customHeight="1">
      <c r="B216" s="33"/>
      <c r="C216" s="132" t="s">
        <v>589</v>
      </c>
      <c r="D216" s="132" t="s">
        <v>212</v>
      </c>
      <c r="E216" s="133" t="s">
        <v>3619</v>
      </c>
      <c r="F216" s="134" t="s">
        <v>3109</v>
      </c>
      <c r="G216" s="135" t="s">
        <v>295</v>
      </c>
      <c r="H216" s="136">
        <v>1</v>
      </c>
      <c r="I216" s="137"/>
      <c r="J216" s="138">
        <f>ROUND(I216*H216,2)</f>
        <v>0</v>
      </c>
      <c r="K216" s="134" t="s">
        <v>216</v>
      </c>
      <c r="L216" s="33"/>
      <c r="M216" s="139" t="s">
        <v>19</v>
      </c>
      <c r="N216" s="140" t="s">
        <v>45</v>
      </c>
      <c r="P216" s="141">
        <f>O216*H216</f>
        <v>0</v>
      </c>
      <c r="Q216" s="141">
        <v>0</v>
      </c>
      <c r="R216" s="141">
        <f>Q216*H216</f>
        <v>0</v>
      </c>
      <c r="S216" s="141">
        <v>0</v>
      </c>
      <c r="T216" s="142">
        <f>S216*H216</f>
        <v>0</v>
      </c>
      <c r="AR216" s="143" t="s">
        <v>217</v>
      </c>
      <c r="AT216" s="143" t="s">
        <v>212</v>
      </c>
      <c r="AU216" s="143" t="s">
        <v>81</v>
      </c>
      <c r="AY216" s="18" t="s">
        <v>210</v>
      </c>
      <c r="BE216" s="144">
        <f>IF(N216="základní",J216,0)</f>
        <v>0</v>
      </c>
      <c r="BF216" s="144">
        <f>IF(N216="snížená",J216,0)</f>
        <v>0</v>
      </c>
      <c r="BG216" s="144">
        <f>IF(N216="zákl. přenesená",J216,0)</f>
        <v>0</v>
      </c>
      <c r="BH216" s="144">
        <f>IF(N216="sníž. přenesená",J216,0)</f>
        <v>0</v>
      </c>
      <c r="BI216" s="144">
        <f>IF(N216="nulová",J216,0)</f>
        <v>0</v>
      </c>
      <c r="BJ216" s="18" t="s">
        <v>81</v>
      </c>
      <c r="BK216" s="144">
        <f>ROUND(I216*H216,2)</f>
        <v>0</v>
      </c>
      <c r="BL216" s="18" t="s">
        <v>217</v>
      </c>
      <c r="BM216" s="143" t="s">
        <v>3620</v>
      </c>
    </row>
    <row r="217" spans="2:47" s="1" customFormat="1" ht="11.25">
      <c r="B217" s="33"/>
      <c r="D217" s="145" t="s">
        <v>219</v>
      </c>
      <c r="F217" s="146" t="s">
        <v>3621</v>
      </c>
      <c r="I217" s="147"/>
      <c r="L217" s="33"/>
      <c r="M217" s="148"/>
      <c r="T217" s="54"/>
      <c r="AT217" s="18" t="s">
        <v>219</v>
      </c>
      <c r="AU217" s="18" t="s">
        <v>81</v>
      </c>
    </row>
    <row r="218" spans="2:65" s="1" customFormat="1" ht="16.5" customHeight="1">
      <c r="B218" s="33"/>
      <c r="C218" s="132" t="s">
        <v>595</v>
      </c>
      <c r="D218" s="132" t="s">
        <v>212</v>
      </c>
      <c r="E218" s="133" t="s">
        <v>3622</v>
      </c>
      <c r="F218" s="134" t="s">
        <v>3623</v>
      </c>
      <c r="G218" s="135" t="s">
        <v>295</v>
      </c>
      <c r="H218" s="136">
        <v>1</v>
      </c>
      <c r="I218" s="137"/>
      <c r="J218" s="138">
        <f>ROUND(I218*H218,2)</f>
        <v>0</v>
      </c>
      <c r="K218" s="134" t="s">
        <v>216</v>
      </c>
      <c r="L218" s="33"/>
      <c r="M218" s="139" t="s">
        <v>19</v>
      </c>
      <c r="N218" s="140" t="s">
        <v>45</v>
      </c>
      <c r="P218" s="141">
        <f>O218*H218</f>
        <v>0</v>
      </c>
      <c r="Q218" s="141">
        <v>0</v>
      </c>
      <c r="R218" s="141">
        <f>Q218*H218</f>
        <v>0</v>
      </c>
      <c r="S218" s="141">
        <v>0</v>
      </c>
      <c r="T218" s="142">
        <f>S218*H218</f>
        <v>0</v>
      </c>
      <c r="AR218" s="143" t="s">
        <v>217</v>
      </c>
      <c r="AT218" s="143" t="s">
        <v>212</v>
      </c>
      <c r="AU218" s="143" t="s">
        <v>81</v>
      </c>
      <c r="AY218" s="18" t="s">
        <v>210</v>
      </c>
      <c r="BE218" s="144">
        <f>IF(N218="základní",J218,0)</f>
        <v>0</v>
      </c>
      <c r="BF218" s="144">
        <f>IF(N218="snížená",J218,0)</f>
        <v>0</v>
      </c>
      <c r="BG218" s="144">
        <f>IF(N218="zákl. přenesená",J218,0)</f>
        <v>0</v>
      </c>
      <c r="BH218" s="144">
        <f>IF(N218="sníž. přenesená",J218,0)</f>
        <v>0</v>
      </c>
      <c r="BI218" s="144">
        <f>IF(N218="nulová",J218,0)</f>
        <v>0</v>
      </c>
      <c r="BJ218" s="18" t="s">
        <v>81</v>
      </c>
      <c r="BK218" s="144">
        <f>ROUND(I218*H218,2)</f>
        <v>0</v>
      </c>
      <c r="BL218" s="18" t="s">
        <v>217</v>
      </c>
      <c r="BM218" s="143" t="s">
        <v>3624</v>
      </c>
    </row>
    <row r="219" spans="2:47" s="1" customFormat="1" ht="11.25">
      <c r="B219" s="33"/>
      <c r="D219" s="145" t="s">
        <v>219</v>
      </c>
      <c r="F219" s="146" t="s">
        <v>3625</v>
      </c>
      <c r="I219" s="147"/>
      <c r="L219" s="33"/>
      <c r="M219" s="197"/>
      <c r="N219" s="191"/>
      <c r="O219" s="191"/>
      <c r="P219" s="191"/>
      <c r="Q219" s="191"/>
      <c r="R219" s="191"/>
      <c r="S219" s="191"/>
      <c r="T219" s="198"/>
      <c r="AT219" s="18" t="s">
        <v>219</v>
      </c>
      <c r="AU219" s="18" t="s">
        <v>81</v>
      </c>
    </row>
    <row r="220" spans="2:12" s="1" customFormat="1" ht="6.95" customHeight="1">
      <c r="B220" s="42"/>
      <c r="C220" s="43"/>
      <c r="D220" s="43"/>
      <c r="E220" s="43"/>
      <c r="F220" s="43"/>
      <c r="G220" s="43"/>
      <c r="H220" s="43"/>
      <c r="I220" s="43"/>
      <c r="J220" s="43"/>
      <c r="K220" s="43"/>
      <c r="L220" s="33"/>
    </row>
  </sheetData>
  <sheetProtection algorithmName="SHA-512" hashValue="wkTQt0nNl6aAcntHeYHHZsxMFMqpah9C+2j6ocnbjISWM2ODOYskDnlNfd5j5LgO/8079dL3s51P3MhSAANQ3Q==" saltValue="SjD0dwO4p79LnQYOuSv2nyDLB1Id1kAed1lLgIP6EO7x+SovWxMN17jZTC7tCyS+6B/0uPhwaMrazFjDFkFUdw==" spinCount="100000" sheet="1" objects="1" scenarios="1" formatColumns="0" formatRows="0" autoFilter="0"/>
  <autoFilter ref="C96:K219"/>
  <mergeCells count="15">
    <mergeCell ref="E83:H83"/>
    <mergeCell ref="E87:H87"/>
    <mergeCell ref="E85:H85"/>
    <mergeCell ref="E89:H89"/>
    <mergeCell ref="L2:V2"/>
    <mergeCell ref="E31:H31"/>
    <mergeCell ref="E52:H52"/>
    <mergeCell ref="E56:H56"/>
    <mergeCell ref="E54:H54"/>
    <mergeCell ref="E58:H58"/>
    <mergeCell ref="E7:H7"/>
    <mergeCell ref="E11:H11"/>
    <mergeCell ref="E9:H9"/>
    <mergeCell ref="E13:H13"/>
    <mergeCell ref="E22:H22"/>
  </mergeCells>
  <hyperlinks>
    <hyperlink ref="F100" r:id="rId1" display="https://podminky.urs.cz/item/CS_URS_2023_01/Pol1"/>
    <hyperlink ref="F103" r:id="rId2" display="https://podminky.urs.cz/item/CS_URS_2023_01/Pol2"/>
    <hyperlink ref="F106" r:id="rId3" display="https://podminky.urs.cz/item/CS_URS_2023_01/Pol3"/>
    <hyperlink ref="F110" r:id="rId4" display="https://podminky.urs.cz/item/CS_URS_2023_01/Pol4"/>
    <hyperlink ref="F112" r:id="rId5" display="https://podminky.urs.cz/item/CS_URS_2023_01/Pol5"/>
    <hyperlink ref="F115" r:id="rId6" display="https://podminky.urs.cz/item/CS_URS_2023_01/Pol6"/>
    <hyperlink ref="F118" r:id="rId7" display="https://podminky.urs.cz/item/CS_URS_2023_01/Pol7"/>
    <hyperlink ref="F122" r:id="rId8" display="https://podminky.urs.cz/item/CS_URS_2023_01/Pol8"/>
    <hyperlink ref="F125" r:id="rId9" display="https://podminky.urs.cz/item/CS_URS_2023_01/Pol9"/>
    <hyperlink ref="F128" r:id="rId10" display="https://podminky.urs.cz/item/CS_URS_2023_01/Pol10"/>
    <hyperlink ref="F131" r:id="rId11" display="https://podminky.urs.cz/item/CS_URS_2023_01/Pol11"/>
    <hyperlink ref="F134" r:id="rId12" display="https://podminky.urs.cz/item/CS_URS_2023_01/Pol12"/>
    <hyperlink ref="F137" r:id="rId13" display="https://podminky.urs.cz/item/CS_URS_2023_01/Pol13"/>
    <hyperlink ref="F140" r:id="rId14" display="https://podminky.urs.cz/item/CS_URS_2023_01/Pol14"/>
    <hyperlink ref="F143" r:id="rId15" display="https://podminky.urs.cz/item/CS_URS_2023_01/Pol15"/>
    <hyperlink ref="F146" r:id="rId16" display="https://podminky.urs.cz/item/CS_URS_2023_01/Pol16"/>
    <hyperlink ref="F149" r:id="rId17" display="https://podminky.urs.cz/item/CS_URS_2023_01/Pol17"/>
    <hyperlink ref="F152" r:id="rId18" display="https://podminky.urs.cz/item/CS_URS_2023_01/Pol18"/>
    <hyperlink ref="F155" r:id="rId19" display="https://podminky.urs.cz/item/CS_URS_2023_01/Pol19"/>
    <hyperlink ref="F158" r:id="rId20" display="https://podminky.urs.cz/item/CS_URS_2023_01/Pol20"/>
    <hyperlink ref="F161" r:id="rId21" display="https://podminky.urs.cz/item/CS_URS_2023_01/Pol21"/>
    <hyperlink ref="F164" r:id="rId22" display="https://podminky.urs.cz/item/CS_URS_2023_01/Pol22"/>
    <hyperlink ref="F167" r:id="rId23" display="https://podminky.urs.cz/item/CS_URS_2023_01/Pol23"/>
    <hyperlink ref="F171" r:id="rId24" display="https://podminky.urs.cz/item/CS_URS_2023_01/Pol24"/>
    <hyperlink ref="F174" r:id="rId25" display="https://podminky.urs.cz/item/CS_URS_2023_01/Pol25"/>
    <hyperlink ref="F177" r:id="rId26" display="https://podminky.urs.cz/item/CS_URS_2023_01/Pol26"/>
    <hyperlink ref="F180" r:id="rId27" display="https://podminky.urs.cz/item/CS_URS_2023_01/Pol27"/>
    <hyperlink ref="F183" r:id="rId28" display="https://podminky.urs.cz/item/CS_URS_2023_01/Pol28"/>
    <hyperlink ref="F186" r:id="rId29" display="https://podminky.urs.cz/item/CS_URS_2023_01/Pol29"/>
    <hyperlink ref="F189" r:id="rId30" display="https://podminky.urs.cz/item/CS_URS_2023_01/Pol30"/>
    <hyperlink ref="F193" r:id="rId31" display="https://podminky.urs.cz/item/CS_URS_2023_01/Pol31"/>
    <hyperlink ref="F195" r:id="rId32" display="https://podminky.urs.cz/item/CS_URS_2023_01/Pol32"/>
    <hyperlink ref="F197" r:id="rId33" display="https://podminky.urs.cz/item/CS_URS_2023_01/Pol33"/>
    <hyperlink ref="F199" r:id="rId34" display="https://podminky.urs.cz/item/CS_URS_2023_01/Pol34"/>
    <hyperlink ref="F201" r:id="rId35" display="https://podminky.urs.cz/item/CS_URS_2023_01/Pol35"/>
    <hyperlink ref="F203" r:id="rId36" display="https://podminky.urs.cz/item/CS_URS_2023_01/Pol36"/>
    <hyperlink ref="F205" r:id="rId37" display="https://podminky.urs.cz/item/CS_URS_2023_01/Pol37"/>
    <hyperlink ref="F207" r:id="rId38" display="https://podminky.urs.cz/item/CS_URS_2023_01/Pol38"/>
    <hyperlink ref="F209" r:id="rId39" display="https://podminky.urs.cz/item/CS_URS_2023_01/Pol39"/>
    <hyperlink ref="F212" r:id="rId40" display="https://podminky.urs.cz/item/CS_URS_2023_01/Pol40"/>
    <hyperlink ref="F214" r:id="rId41" display="https://podminky.urs.cz/item/CS_URS_2023_01/Pol41"/>
    <hyperlink ref="F217" r:id="rId42" display="https://podminky.urs.cz/item/CS_URS_2023_01/R%20001"/>
    <hyperlink ref="F219" r:id="rId43" display="https://podminky.urs.cz/item/CS_URS_2023_01/R%20002"/>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BM184"/>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8"/>
      <c r="M2" s="288"/>
      <c r="N2" s="288"/>
      <c r="O2" s="288"/>
      <c r="P2" s="288"/>
      <c r="Q2" s="288"/>
      <c r="R2" s="288"/>
      <c r="S2" s="288"/>
      <c r="T2" s="288"/>
      <c r="U2" s="288"/>
      <c r="V2" s="288"/>
      <c r="AT2" s="18" t="s">
        <v>112</v>
      </c>
    </row>
    <row r="3" spans="2:46" ht="6.95" customHeight="1">
      <c r="B3" s="19"/>
      <c r="C3" s="20"/>
      <c r="D3" s="20"/>
      <c r="E3" s="20"/>
      <c r="F3" s="20"/>
      <c r="G3" s="20"/>
      <c r="H3" s="20"/>
      <c r="I3" s="20"/>
      <c r="J3" s="20"/>
      <c r="K3" s="20"/>
      <c r="L3" s="21"/>
      <c r="AT3" s="18" t="s">
        <v>83</v>
      </c>
    </row>
    <row r="4" spans="2:46" ht="24.95" customHeight="1">
      <c r="B4" s="21"/>
      <c r="D4" s="22" t="s">
        <v>166</v>
      </c>
      <c r="L4" s="21"/>
      <c r="M4" s="91" t="s">
        <v>10</v>
      </c>
      <c r="AT4" s="18" t="s">
        <v>4</v>
      </c>
    </row>
    <row r="5" spans="2:12" ht="6.95" customHeight="1">
      <c r="B5" s="21"/>
      <c r="L5" s="21"/>
    </row>
    <row r="6" spans="2:12" ht="12" customHeight="1">
      <c r="B6" s="21"/>
      <c r="D6" s="28" t="s">
        <v>16</v>
      </c>
      <c r="L6" s="21"/>
    </row>
    <row r="7" spans="2:12" ht="16.5" customHeight="1">
      <c r="B7" s="21"/>
      <c r="E7" s="326" t="str">
        <f>'Rekapitulace stavby'!K6</f>
        <v>Revitalizace Starého děkanství, Nymburk</v>
      </c>
      <c r="F7" s="327"/>
      <c r="G7" s="327"/>
      <c r="H7" s="327"/>
      <c r="L7" s="21"/>
    </row>
    <row r="8" spans="2:12" ht="12.75">
      <c r="B8" s="21"/>
      <c r="D8" s="28" t="s">
        <v>167</v>
      </c>
      <c r="L8" s="21"/>
    </row>
    <row r="9" spans="2:12" ht="16.5" customHeight="1">
      <c r="B9" s="21"/>
      <c r="E9" s="326" t="s">
        <v>2260</v>
      </c>
      <c r="F9" s="288"/>
      <c r="G9" s="288"/>
      <c r="H9" s="288"/>
      <c r="L9" s="21"/>
    </row>
    <row r="10" spans="2:12" ht="12" customHeight="1">
      <c r="B10" s="21"/>
      <c r="D10" s="28" t="s">
        <v>169</v>
      </c>
      <c r="L10" s="21"/>
    </row>
    <row r="11" spans="2:12" s="1" customFormat="1" ht="16.5" customHeight="1">
      <c r="B11" s="33"/>
      <c r="E11" s="322" t="s">
        <v>170</v>
      </c>
      <c r="F11" s="328"/>
      <c r="G11" s="328"/>
      <c r="H11" s="328"/>
      <c r="L11" s="33"/>
    </row>
    <row r="12" spans="2:12" s="1" customFormat="1" ht="12" customHeight="1">
      <c r="B12" s="33"/>
      <c r="D12" s="28" t="s">
        <v>171</v>
      </c>
      <c r="L12" s="33"/>
    </row>
    <row r="13" spans="2:12" s="1" customFormat="1" ht="16.5" customHeight="1">
      <c r="B13" s="33"/>
      <c r="E13" s="309" t="s">
        <v>3626</v>
      </c>
      <c r="F13" s="328"/>
      <c r="G13" s="328"/>
      <c r="H13" s="328"/>
      <c r="L13" s="33"/>
    </row>
    <row r="14" spans="2:12" s="1" customFormat="1" ht="11.25">
      <c r="B14" s="33"/>
      <c r="L14" s="33"/>
    </row>
    <row r="15" spans="2:12" s="1" customFormat="1" ht="12" customHeight="1">
      <c r="B15" s="33"/>
      <c r="D15" s="28" t="s">
        <v>18</v>
      </c>
      <c r="F15" s="26" t="s">
        <v>19</v>
      </c>
      <c r="I15" s="28" t="s">
        <v>20</v>
      </c>
      <c r="J15" s="26" t="s">
        <v>19</v>
      </c>
      <c r="L15" s="33"/>
    </row>
    <row r="16" spans="2:12" s="1" customFormat="1" ht="12" customHeight="1">
      <c r="B16" s="33"/>
      <c r="D16" s="28" t="s">
        <v>21</v>
      </c>
      <c r="F16" s="26" t="s">
        <v>27</v>
      </c>
      <c r="I16" s="28" t="s">
        <v>23</v>
      </c>
      <c r="J16" s="50" t="str">
        <f>'Rekapitulace stavby'!AN8</f>
        <v>2. 5. 2022</v>
      </c>
      <c r="L16" s="33"/>
    </row>
    <row r="17" spans="2:12" s="1" customFormat="1" ht="10.9" customHeight="1">
      <c r="B17" s="33"/>
      <c r="L17" s="33"/>
    </row>
    <row r="18" spans="2:12" s="1" customFormat="1" ht="12" customHeight="1">
      <c r="B18" s="33"/>
      <c r="D18" s="28" t="s">
        <v>25</v>
      </c>
      <c r="I18" s="28" t="s">
        <v>26</v>
      </c>
      <c r="J18" s="26" t="str">
        <f>IF('Rekapitulace stavby'!AN10="","",'Rekapitulace stavby'!AN10)</f>
        <v/>
      </c>
      <c r="L18" s="33"/>
    </row>
    <row r="19" spans="2:12" s="1" customFormat="1" ht="18" customHeight="1">
      <c r="B19" s="33"/>
      <c r="E19" s="26" t="str">
        <f>IF('Rekapitulace stavby'!E11="","",'Rekapitulace stavby'!E11)</f>
        <v xml:space="preserve"> </v>
      </c>
      <c r="I19" s="28" t="s">
        <v>28</v>
      </c>
      <c r="J19" s="26" t="str">
        <f>IF('Rekapitulace stavby'!AN11="","",'Rekapitulace stavby'!AN11)</f>
        <v/>
      </c>
      <c r="L19" s="33"/>
    </row>
    <row r="20" spans="2:12" s="1" customFormat="1" ht="6.95" customHeight="1">
      <c r="B20" s="33"/>
      <c r="L20" s="33"/>
    </row>
    <row r="21" spans="2:12" s="1" customFormat="1" ht="12" customHeight="1">
      <c r="B21" s="33"/>
      <c r="D21" s="28" t="s">
        <v>29</v>
      </c>
      <c r="I21" s="28" t="s">
        <v>26</v>
      </c>
      <c r="J21" s="29" t="str">
        <f>'Rekapitulace stavby'!AN13</f>
        <v>Vyplň údaj</v>
      </c>
      <c r="L21" s="33"/>
    </row>
    <row r="22" spans="2:12" s="1" customFormat="1" ht="18" customHeight="1">
      <c r="B22" s="33"/>
      <c r="E22" s="329" t="str">
        <f>'Rekapitulace stavby'!E14</f>
        <v>Vyplň údaj</v>
      </c>
      <c r="F22" s="287"/>
      <c r="G22" s="287"/>
      <c r="H22" s="287"/>
      <c r="I22" s="28" t="s">
        <v>28</v>
      </c>
      <c r="J22" s="29" t="str">
        <f>'Rekapitulace stavby'!AN14</f>
        <v>Vyplň údaj</v>
      </c>
      <c r="L22" s="33"/>
    </row>
    <row r="23" spans="2:12" s="1" customFormat="1" ht="6.95" customHeight="1">
      <c r="B23" s="33"/>
      <c r="L23" s="33"/>
    </row>
    <row r="24" spans="2:12" s="1" customFormat="1" ht="12" customHeight="1">
      <c r="B24" s="33"/>
      <c r="D24" s="28" t="s">
        <v>31</v>
      </c>
      <c r="I24" s="28" t="s">
        <v>26</v>
      </c>
      <c r="J24" s="26" t="s">
        <v>32</v>
      </c>
      <c r="L24" s="33"/>
    </row>
    <row r="25" spans="2:12" s="1" customFormat="1" ht="18" customHeight="1">
      <c r="B25" s="33"/>
      <c r="E25" s="26" t="s">
        <v>33</v>
      </c>
      <c r="I25" s="28" t="s">
        <v>28</v>
      </c>
      <c r="J25" s="26" t="s">
        <v>19</v>
      </c>
      <c r="L25" s="33"/>
    </row>
    <row r="26" spans="2:12" s="1" customFormat="1" ht="6.95" customHeight="1">
      <c r="B26" s="33"/>
      <c r="L26" s="33"/>
    </row>
    <row r="27" spans="2:12" s="1" customFormat="1" ht="12" customHeight="1">
      <c r="B27" s="33"/>
      <c r="D27" s="28" t="s">
        <v>35</v>
      </c>
      <c r="I27" s="28" t="s">
        <v>26</v>
      </c>
      <c r="J27" s="26" t="str">
        <f>IF('Rekapitulace stavby'!AN19="","",'Rekapitulace stavby'!AN19)</f>
        <v>47747528</v>
      </c>
      <c r="L27" s="33"/>
    </row>
    <row r="28" spans="2:12" s="1" customFormat="1" ht="18" customHeight="1">
      <c r="B28" s="33"/>
      <c r="E28" s="26" t="str">
        <f>IF('Rekapitulace stavby'!E20="","",'Rekapitulace stavby'!E20)</f>
        <v>Veronika Šoulová</v>
      </c>
      <c r="I28" s="28" t="s">
        <v>28</v>
      </c>
      <c r="J28" s="26" t="str">
        <f>IF('Rekapitulace stavby'!AN20="","",'Rekapitulace stavby'!AN20)</f>
        <v/>
      </c>
      <c r="L28" s="33"/>
    </row>
    <row r="29" spans="2:12" s="1" customFormat="1" ht="6.95" customHeight="1">
      <c r="B29" s="33"/>
      <c r="L29" s="33"/>
    </row>
    <row r="30" spans="2:12" s="1" customFormat="1" ht="12" customHeight="1">
      <c r="B30" s="33"/>
      <c r="D30" s="28" t="s">
        <v>38</v>
      </c>
      <c r="L30" s="33"/>
    </row>
    <row r="31" spans="2:12" s="7" customFormat="1" ht="16.5" customHeight="1">
      <c r="B31" s="92"/>
      <c r="E31" s="292" t="s">
        <v>3627</v>
      </c>
      <c r="F31" s="292"/>
      <c r="G31" s="292"/>
      <c r="H31" s="292"/>
      <c r="L31" s="92"/>
    </row>
    <row r="32" spans="2:12" s="1" customFormat="1" ht="6.95" customHeight="1">
      <c r="B32" s="33"/>
      <c r="L32" s="33"/>
    </row>
    <row r="33" spans="2:12" s="1" customFormat="1" ht="6.95" customHeight="1">
      <c r="B33" s="33"/>
      <c r="D33" s="51"/>
      <c r="E33" s="51"/>
      <c r="F33" s="51"/>
      <c r="G33" s="51"/>
      <c r="H33" s="51"/>
      <c r="I33" s="51"/>
      <c r="J33" s="51"/>
      <c r="K33" s="51"/>
      <c r="L33" s="33"/>
    </row>
    <row r="34" spans="2:12" s="1" customFormat="1" ht="25.35" customHeight="1">
      <c r="B34" s="33"/>
      <c r="D34" s="93" t="s">
        <v>40</v>
      </c>
      <c r="J34" s="64">
        <f>ROUND(J97,2)</f>
        <v>0</v>
      </c>
      <c r="L34" s="33"/>
    </row>
    <row r="35" spans="2:12" s="1" customFormat="1" ht="6.95" customHeight="1">
      <c r="B35" s="33"/>
      <c r="D35" s="51"/>
      <c r="E35" s="51"/>
      <c r="F35" s="51"/>
      <c r="G35" s="51"/>
      <c r="H35" s="51"/>
      <c r="I35" s="51"/>
      <c r="J35" s="51"/>
      <c r="K35" s="51"/>
      <c r="L35" s="33"/>
    </row>
    <row r="36" spans="2:12" s="1" customFormat="1" ht="14.45" customHeight="1">
      <c r="B36" s="33"/>
      <c r="F36" s="36" t="s">
        <v>42</v>
      </c>
      <c r="I36" s="36" t="s">
        <v>41</v>
      </c>
      <c r="J36" s="36" t="s">
        <v>43</v>
      </c>
      <c r="L36" s="33"/>
    </row>
    <row r="37" spans="2:12" s="1" customFormat="1" ht="14.45" customHeight="1">
      <c r="B37" s="33"/>
      <c r="D37" s="53" t="s">
        <v>44</v>
      </c>
      <c r="E37" s="28" t="s">
        <v>45</v>
      </c>
      <c r="F37" s="83">
        <f>ROUND((SUM(BE97:BE183)),2)</f>
        <v>0</v>
      </c>
      <c r="I37" s="94">
        <v>0.21</v>
      </c>
      <c r="J37" s="83">
        <f>ROUND(((SUM(BE97:BE183))*I37),2)</f>
        <v>0</v>
      </c>
      <c r="L37" s="33"/>
    </row>
    <row r="38" spans="2:12" s="1" customFormat="1" ht="14.45" customHeight="1">
      <c r="B38" s="33"/>
      <c r="E38" s="28" t="s">
        <v>46</v>
      </c>
      <c r="F38" s="83">
        <f>ROUND((SUM(BF97:BF183)),2)</f>
        <v>0</v>
      </c>
      <c r="I38" s="94">
        <v>0.15</v>
      </c>
      <c r="J38" s="83">
        <f>ROUND(((SUM(BF97:BF183))*I38),2)</f>
        <v>0</v>
      </c>
      <c r="L38" s="33"/>
    </row>
    <row r="39" spans="2:12" s="1" customFormat="1" ht="14.45" customHeight="1" hidden="1">
      <c r="B39" s="33"/>
      <c r="E39" s="28" t="s">
        <v>47</v>
      </c>
      <c r="F39" s="83">
        <f>ROUND((SUM(BG97:BG183)),2)</f>
        <v>0</v>
      </c>
      <c r="I39" s="94">
        <v>0.21</v>
      </c>
      <c r="J39" s="83">
        <f>0</f>
        <v>0</v>
      </c>
      <c r="L39" s="33"/>
    </row>
    <row r="40" spans="2:12" s="1" customFormat="1" ht="14.45" customHeight="1" hidden="1">
      <c r="B40" s="33"/>
      <c r="E40" s="28" t="s">
        <v>48</v>
      </c>
      <c r="F40" s="83">
        <f>ROUND((SUM(BH97:BH183)),2)</f>
        <v>0</v>
      </c>
      <c r="I40" s="94">
        <v>0.15</v>
      </c>
      <c r="J40" s="83">
        <f>0</f>
        <v>0</v>
      </c>
      <c r="L40" s="33"/>
    </row>
    <row r="41" spans="2:12" s="1" customFormat="1" ht="14.45" customHeight="1" hidden="1">
      <c r="B41" s="33"/>
      <c r="E41" s="28" t="s">
        <v>49</v>
      </c>
      <c r="F41" s="83">
        <f>ROUND((SUM(BI97:BI183)),2)</f>
        <v>0</v>
      </c>
      <c r="I41" s="94">
        <v>0</v>
      </c>
      <c r="J41" s="83">
        <f>0</f>
        <v>0</v>
      </c>
      <c r="L41" s="33"/>
    </row>
    <row r="42" spans="2:12" s="1" customFormat="1" ht="6.95" customHeight="1">
      <c r="B42" s="33"/>
      <c r="L42" s="33"/>
    </row>
    <row r="43" spans="2:12" s="1" customFormat="1" ht="25.35" customHeight="1">
      <c r="B43" s="33"/>
      <c r="C43" s="95"/>
      <c r="D43" s="96" t="s">
        <v>50</v>
      </c>
      <c r="E43" s="55"/>
      <c r="F43" s="55"/>
      <c r="G43" s="97" t="s">
        <v>51</v>
      </c>
      <c r="H43" s="98" t="s">
        <v>52</v>
      </c>
      <c r="I43" s="55"/>
      <c r="J43" s="99">
        <f>SUM(J34:J41)</f>
        <v>0</v>
      </c>
      <c r="K43" s="100"/>
      <c r="L43" s="33"/>
    </row>
    <row r="44" spans="2:12" s="1" customFormat="1" ht="14.45" customHeight="1">
      <c r="B44" s="42"/>
      <c r="C44" s="43"/>
      <c r="D44" s="43"/>
      <c r="E44" s="43"/>
      <c r="F44" s="43"/>
      <c r="G44" s="43"/>
      <c r="H44" s="43"/>
      <c r="I44" s="43"/>
      <c r="J44" s="43"/>
      <c r="K44" s="43"/>
      <c r="L44" s="33"/>
    </row>
    <row r="48" spans="2:12" s="1" customFormat="1" ht="6.95" customHeight="1">
      <c r="B48" s="44"/>
      <c r="C48" s="45"/>
      <c r="D48" s="45"/>
      <c r="E48" s="45"/>
      <c r="F48" s="45"/>
      <c r="G48" s="45"/>
      <c r="H48" s="45"/>
      <c r="I48" s="45"/>
      <c r="J48" s="45"/>
      <c r="K48" s="45"/>
      <c r="L48" s="33"/>
    </row>
    <row r="49" spans="2:12" s="1" customFormat="1" ht="24.95" customHeight="1">
      <c r="B49" s="33"/>
      <c r="C49" s="22" t="s">
        <v>173</v>
      </c>
      <c r="L49" s="33"/>
    </row>
    <row r="50" spans="2:12" s="1" customFormat="1" ht="6.95" customHeight="1">
      <c r="B50" s="33"/>
      <c r="L50" s="33"/>
    </row>
    <row r="51" spans="2:12" s="1" customFormat="1" ht="12" customHeight="1">
      <c r="B51" s="33"/>
      <c r="C51" s="28" t="s">
        <v>16</v>
      </c>
      <c r="L51" s="33"/>
    </row>
    <row r="52" spans="2:12" s="1" customFormat="1" ht="16.5" customHeight="1">
      <c r="B52" s="33"/>
      <c r="E52" s="326" t="str">
        <f>E7</f>
        <v>Revitalizace Starého děkanství, Nymburk</v>
      </c>
      <c r="F52" s="327"/>
      <c r="G52" s="327"/>
      <c r="H52" s="327"/>
      <c r="L52" s="33"/>
    </row>
    <row r="53" spans="2:12" ht="12" customHeight="1">
      <c r="B53" s="21"/>
      <c r="C53" s="28" t="s">
        <v>167</v>
      </c>
      <c r="L53" s="21"/>
    </row>
    <row r="54" spans="2:12" ht="16.5" customHeight="1">
      <c r="B54" s="21"/>
      <c r="E54" s="326" t="s">
        <v>2260</v>
      </c>
      <c r="F54" s="288"/>
      <c r="G54" s="288"/>
      <c r="H54" s="288"/>
      <c r="L54" s="21"/>
    </row>
    <row r="55" spans="2:12" ht="12" customHeight="1">
      <c r="B55" s="21"/>
      <c r="C55" s="28" t="s">
        <v>169</v>
      </c>
      <c r="L55" s="21"/>
    </row>
    <row r="56" spans="2:12" s="1" customFormat="1" ht="16.5" customHeight="1">
      <c r="B56" s="33"/>
      <c r="E56" s="322" t="s">
        <v>170</v>
      </c>
      <c r="F56" s="328"/>
      <c r="G56" s="328"/>
      <c r="H56" s="328"/>
      <c r="L56" s="33"/>
    </row>
    <row r="57" spans="2:12" s="1" customFormat="1" ht="12" customHeight="1">
      <c r="B57" s="33"/>
      <c r="C57" s="28" t="s">
        <v>171</v>
      </c>
      <c r="L57" s="33"/>
    </row>
    <row r="58" spans="2:12" s="1" customFormat="1" ht="16.5" customHeight="1">
      <c r="B58" s="33"/>
      <c r="E58" s="309" t="str">
        <f>E13</f>
        <v>01.7 - Zařízení silnoproudé elektrotechniky</v>
      </c>
      <c r="F58" s="328"/>
      <c r="G58" s="328"/>
      <c r="H58" s="328"/>
      <c r="L58" s="33"/>
    </row>
    <row r="59" spans="2:12" s="1" customFormat="1" ht="6.95" customHeight="1">
      <c r="B59" s="33"/>
      <c r="L59" s="33"/>
    </row>
    <row r="60" spans="2:12" s="1" customFormat="1" ht="12" customHeight="1">
      <c r="B60" s="33"/>
      <c r="C60" s="28" t="s">
        <v>21</v>
      </c>
      <c r="F60" s="26" t="str">
        <f>F16</f>
        <v xml:space="preserve"> </v>
      </c>
      <c r="I60" s="28" t="s">
        <v>23</v>
      </c>
      <c r="J60" s="50" t="str">
        <f>IF(J16="","",J16)</f>
        <v>2. 5. 2022</v>
      </c>
      <c r="L60" s="33"/>
    </row>
    <row r="61" spans="2:12" s="1" customFormat="1" ht="6.95" customHeight="1">
      <c r="B61" s="33"/>
      <c r="L61" s="33"/>
    </row>
    <row r="62" spans="2:12" s="1" customFormat="1" ht="15.2" customHeight="1">
      <c r="B62" s="33"/>
      <c r="C62" s="28" t="s">
        <v>25</v>
      </c>
      <c r="F62" s="26" t="str">
        <f>E19</f>
        <v xml:space="preserve"> </v>
      </c>
      <c r="I62" s="28" t="s">
        <v>31</v>
      </c>
      <c r="J62" s="31" t="str">
        <f>E25</f>
        <v>FAPAL s.r.o.</v>
      </c>
      <c r="L62" s="33"/>
    </row>
    <row r="63" spans="2:12" s="1" customFormat="1" ht="15.2" customHeight="1">
      <c r="B63" s="33"/>
      <c r="C63" s="28" t="s">
        <v>29</v>
      </c>
      <c r="F63" s="26" t="str">
        <f>IF(E22="","",E22)</f>
        <v>Vyplň údaj</v>
      </c>
      <c r="I63" s="28" t="s">
        <v>35</v>
      </c>
      <c r="J63" s="31" t="str">
        <f>E28</f>
        <v>Veronika Šoulová</v>
      </c>
      <c r="L63" s="33"/>
    </row>
    <row r="64" spans="2:12" s="1" customFormat="1" ht="10.35" customHeight="1">
      <c r="B64" s="33"/>
      <c r="L64" s="33"/>
    </row>
    <row r="65" spans="2:12" s="1" customFormat="1" ht="29.25" customHeight="1">
      <c r="B65" s="33"/>
      <c r="C65" s="101" t="s">
        <v>174</v>
      </c>
      <c r="D65" s="95"/>
      <c r="E65" s="95"/>
      <c r="F65" s="95"/>
      <c r="G65" s="95"/>
      <c r="H65" s="95"/>
      <c r="I65" s="95"/>
      <c r="J65" s="102" t="s">
        <v>175</v>
      </c>
      <c r="K65" s="95"/>
      <c r="L65" s="33"/>
    </row>
    <row r="66" spans="2:12" s="1" customFormat="1" ht="10.35" customHeight="1">
      <c r="B66" s="33"/>
      <c r="L66" s="33"/>
    </row>
    <row r="67" spans="2:47" s="1" customFormat="1" ht="22.9" customHeight="1">
      <c r="B67" s="33"/>
      <c r="C67" s="103" t="s">
        <v>72</v>
      </c>
      <c r="J67" s="64">
        <f>J97</f>
        <v>0</v>
      </c>
      <c r="L67" s="33"/>
      <c r="AU67" s="18" t="s">
        <v>176</v>
      </c>
    </row>
    <row r="68" spans="2:12" s="8" customFormat="1" ht="24.95" customHeight="1">
      <c r="B68" s="104"/>
      <c r="D68" s="105" t="s">
        <v>3628</v>
      </c>
      <c r="E68" s="106"/>
      <c r="F68" s="106"/>
      <c r="G68" s="106"/>
      <c r="H68" s="106"/>
      <c r="I68" s="106"/>
      <c r="J68" s="107">
        <f>J98</f>
        <v>0</v>
      </c>
      <c r="L68" s="104"/>
    </row>
    <row r="69" spans="2:12" s="9" customFormat="1" ht="19.9" customHeight="1">
      <c r="B69" s="108"/>
      <c r="D69" s="109" t="s">
        <v>3629</v>
      </c>
      <c r="E69" s="110"/>
      <c r="F69" s="110"/>
      <c r="G69" s="110"/>
      <c r="H69" s="110"/>
      <c r="I69" s="110"/>
      <c r="J69" s="111">
        <f>J99</f>
        <v>0</v>
      </c>
      <c r="L69" s="108"/>
    </row>
    <row r="70" spans="2:12" s="9" customFormat="1" ht="19.9" customHeight="1">
      <c r="B70" s="108"/>
      <c r="D70" s="109" t="s">
        <v>3630</v>
      </c>
      <c r="E70" s="110"/>
      <c r="F70" s="110"/>
      <c r="G70" s="110"/>
      <c r="H70" s="110"/>
      <c r="I70" s="110"/>
      <c r="J70" s="111">
        <f>J104</f>
        <v>0</v>
      </c>
      <c r="L70" s="108"/>
    </row>
    <row r="71" spans="2:12" s="9" customFormat="1" ht="19.9" customHeight="1">
      <c r="B71" s="108"/>
      <c r="D71" s="109" t="s">
        <v>3631</v>
      </c>
      <c r="E71" s="110"/>
      <c r="F71" s="110"/>
      <c r="G71" s="110"/>
      <c r="H71" s="110"/>
      <c r="I71" s="110"/>
      <c r="J71" s="111">
        <f>J156</f>
        <v>0</v>
      </c>
      <c r="L71" s="108"/>
    </row>
    <row r="72" spans="2:12" s="9" customFormat="1" ht="19.9" customHeight="1">
      <c r="B72" s="108"/>
      <c r="D72" s="109" t="s">
        <v>3632</v>
      </c>
      <c r="E72" s="110"/>
      <c r="F72" s="110"/>
      <c r="G72" s="110"/>
      <c r="H72" s="110"/>
      <c r="I72" s="110"/>
      <c r="J72" s="111">
        <f>J159</f>
        <v>0</v>
      </c>
      <c r="L72" s="108"/>
    </row>
    <row r="73" spans="2:12" s="9" customFormat="1" ht="19.9" customHeight="1">
      <c r="B73" s="108"/>
      <c r="D73" s="109" t="s">
        <v>3633</v>
      </c>
      <c r="E73" s="110"/>
      <c r="F73" s="110"/>
      <c r="G73" s="110"/>
      <c r="H73" s="110"/>
      <c r="I73" s="110"/>
      <c r="J73" s="111">
        <f>J176</f>
        <v>0</v>
      </c>
      <c r="L73" s="108"/>
    </row>
    <row r="74" spans="2:12" s="1" customFormat="1" ht="21.75" customHeight="1">
      <c r="B74" s="33"/>
      <c r="L74" s="33"/>
    </row>
    <row r="75" spans="2:12" s="1" customFormat="1" ht="6.95" customHeight="1">
      <c r="B75" s="42"/>
      <c r="C75" s="43"/>
      <c r="D75" s="43"/>
      <c r="E75" s="43"/>
      <c r="F75" s="43"/>
      <c r="G75" s="43"/>
      <c r="H75" s="43"/>
      <c r="I75" s="43"/>
      <c r="J75" s="43"/>
      <c r="K75" s="43"/>
      <c r="L75" s="33"/>
    </row>
    <row r="79" spans="2:12" s="1" customFormat="1" ht="6.95" customHeight="1">
      <c r="B79" s="44"/>
      <c r="C79" s="45"/>
      <c r="D79" s="45"/>
      <c r="E79" s="45"/>
      <c r="F79" s="45"/>
      <c r="G79" s="45"/>
      <c r="H79" s="45"/>
      <c r="I79" s="45"/>
      <c r="J79" s="45"/>
      <c r="K79" s="45"/>
      <c r="L79" s="33"/>
    </row>
    <row r="80" spans="2:12" s="1" customFormat="1" ht="24.95" customHeight="1">
      <c r="B80" s="33"/>
      <c r="C80" s="22" t="s">
        <v>195</v>
      </c>
      <c r="L80" s="33"/>
    </row>
    <row r="81" spans="2:12" s="1" customFormat="1" ht="6.95" customHeight="1">
      <c r="B81" s="33"/>
      <c r="L81" s="33"/>
    </row>
    <row r="82" spans="2:12" s="1" customFormat="1" ht="12" customHeight="1">
      <c r="B82" s="33"/>
      <c r="C82" s="28" t="s">
        <v>16</v>
      </c>
      <c r="L82" s="33"/>
    </row>
    <row r="83" spans="2:12" s="1" customFormat="1" ht="16.5" customHeight="1">
      <c r="B83" s="33"/>
      <c r="E83" s="326" t="str">
        <f>E7</f>
        <v>Revitalizace Starého děkanství, Nymburk</v>
      </c>
      <c r="F83" s="327"/>
      <c r="G83" s="327"/>
      <c r="H83" s="327"/>
      <c r="L83" s="33"/>
    </row>
    <row r="84" spans="2:12" ht="12" customHeight="1">
      <c r="B84" s="21"/>
      <c r="C84" s="28" t="s">
        <v>167</v>
      </c>
      <c r="L84" s="21"/>
    </row>
    <row r="85" spans="2:12" ht="16.5" customHeight="1">
      <c r="B85" s="21"/>
      <c r="E85" s="326" t="s">
        <v>2260</v>
      </c>
      <c r="F85" s="288"/>
      <c r="G85" s="288"/>
      <c r="H85" s="288"/>
      <c r="L85" s="21"/>
    </row>
    <row r="86" spans="2:12" ht="12" customHeight="1">
      <c r="B86" s="21"/>
      <c r="C86" s="28" t="s">
        <v>169</v>
      </c>
      <c r="L86" s="21"/>
    </row>
    <row r="87" spans="2:12" s="1" customFormat="1" ht="16.5" customHeight="1">
      <c r="B87" s="33"/>
      <c r="E87" s="322" t="s">
        <v>170</v>
      </c>
      <c r="F87" s="328"/>
      <c r="G87" s="328"/>
      <c r="H87" s="328"/>
      <c r="L87" s="33"/>
    </row>
    <row r="88" spans="2:12" s="1" customFormat="1" ht="12" customHeight="1">
      <c r="B88" s="33"/>
      <c r="C88" s="28" t="s">
        <v>171</v>
      </c>
      <c r="L88" s="33"/>
    </row>
    <row r="89" spans="2:12" s="1" customFormat="1" ht="16.5" customHeight="1">
      <c r="B89" s="33"/>
      <c r="E89" s="309" t="str">
        <f>E13</f>
        <v>01.7 - Zařízení silnoproudé elektrotechniky</v>
      </c>
      <c r="F89" s="328"/>
      <c r="G89" s="328"/>
      <c r="H89" s="328"/>
      <c r="L89" s="33"/>
    </row>
    <row r="90" spans="2:12" s="1" customFormat="1" ht="6.95" customHeight="1">
      <c r="B90" s="33"/>
      <c r="L90" s="33"/>
    </row>
    <row r="91" spans="2:12" s="1" customFormat="1" ht="12" customHeight="1">
      <c r="B91" s="33"/>
      <c r="C91" s="28" t="s">
        <v>21</v>
      </c>
      <c r="F91" s="26" t="str">
        <f>F16</f>
        <v xml:space="preserve"> </v>
      </c>
      <c r="I91" s="28" t="s">
        <v>23</v>
      </c>
      <c r="J91" s="50" t="str">
        <f>IF(J16="","",J16)</f>
        <v>2. 5. 2022</v>
      </c>
      <c r="L91" s="33"/>
    </row>
    <row r="92" spans="2:12" s="1" customFormat="1" ht="6.95" customHeight="1">
      <c r="B92" s="33"/>
      <c r="L92" s="33"/>
    </row>
    <row r="93" spans="2:12" s="1" customFormat="1" ht="15.2" customHeight="1">
      <c r="B93" s="33"/>
      <c r="C93" s="28" t="s">
        <v>25</v>
      </c>
      <c r="F93" s="26" t="str">
        <f>E19</f>
        <v xml:space="preserve"> </v>
      </c>
      <c r="I93" s="28" t="s">
        <v>31</v>
      </c>
      <c r="J93" s="31" t="str">
        <f>E25</f>
        <v>FAPAL s.r.o.</v>
      </c>
      <c r="L93" s="33"/>
    </row>
    <row r="94" spans="2:12" s="1" customFormat="1" ht="15.2" customHeight="1">
      <c r="B94" s="33"/>
      <c r="C94" s="28" t="s">
        <v>29</v>
      </c>
      <c r="F94" s="26" t="str">
        <f>IF(E22="","",E22)</f>
        <v>Vyplň údaj</v>
      </c>
      <c r="I94" s="28" t="s">
        <v>35</v>
      </c>
      <c r="J94" s="31" t="str">
        <f>E28</f>
        <v>Veronika Šoulová</v>
      </c>
      <c r="L94" s="33"/>
    </row>
    <row r="95" spans="2:12" s="1" customFormat="1" ht="10.35" customHeight="1">
      <c r="B95" s="33"/>
      <c r="L95" s="33"/>
    </row>
    <row r="96" spans="2:20" s="10" customFormat="1" ht="29.25" customHeight="1">
      <c r="B96" s="112"/>
      <c r="C96" s="113" t="s">
        <v>196</v>
      </c>
      <c r="D96" s="114" t="s">
        <v>59</v>
      </c>
      <c r="E96" s="114" t="s">
        <v>55</v>
      </c>
      <c r="F96" s="114" t="s">
        <v>56</v>
      </c>
      <c r="G96" s="114" t="s">
        <v>197</v>
      </c>
      <c r="H96" s="114" t="s">
        <v>198</v>
      </c>
      <c r="I96" s="114" t="s">
        <v>199</v>
      </c>
      <c r="J96" s="114" t="s">
        <v>175</v>
      </c>
      <c r="K96" s="115" t="s">
        <v>200</v>
      </c>
      <c r="L96" s="112"/>
      <c r="M96" s="57" t="s">
        <v>19</v>
      </c>
      <c r="N96" s="58" t="s">
        <v>44</v>
      </c>
      <c r="O96" s="58" t="s">
        <v>201</v>
      </c>
      <c r="P96" s="58" t="s">
        <v>202</v>
      </c>
      <c r="Q96" s="58" t="s">
        <v>203</v>
      </c>
      <c r="R96" s="58" t="s">
        <v>204</v>
      </c>
      <c r="S96" s="58" t="s">
        <v>205</v>
      </c>
      <c r="T96" s="59" t="s">
        <v>206</v>
      </c>
    </row>
    <row r="97" spans="2:63" s="1" customFormat="1" ht="22.9" customHeight="1">
      <c r="B97" s="33"/>
      <c r="C97" s="62" t="s">
        <v>207</v>
      </c>
      <c r="J97" s="116">
        <f>BK97</f>
        <v>0</v>
      </c>
      <c r="L97" s="33"/>
      <c r="M97" s="60"/>
      <c r="N97" s="51"/>
      <c r="O97" s="51"/>
      <c r="P97" s="117">
        <f>P98</f>
        <v>0</v>
      </c>
      <c r="Q97" s="51"/>
      <c r="R97" s="117">
        <f>R98</f>
        <v>0</v>
      </c>
      <c r="S97" s="51"/>
      <c r="T97" s="118">
        <f>T98</f>
        <v>0</v>
      </c>
      <c r="AT97" s="18" t="s">
        <v>73</v>
      </c>
      <c r="AU97" s="18" t="s">
        <v>176</v>
      </c>
      <c r="BK97" s="119">
        <f>BK98</f>
        <v>0</v>
      </c>
    </row>
    <row r="98" spans="2:63" s="11" customFormat="1" ht="25.9" customHeight="1">
      <c r="B98" s="120"/>
      <c r="D98" s="121" t="s">
        <v>73</v>
      </c>
      <c r="E98" s="122" t="s">
        <v>941</v>
      </c>
      <c r="F98" s="122" t="s">
        <v>941</v>
      </c>
      <c r="I98" s="123"/>
      <c r="J98" s="124">
        <f>BK98</f>
        <v>0</v>
      </c>
      <c r="L98" s="120"/>
      <c r="M98" s="125"/>
      <c r="P98" s="126">
        <f>P99+P104+P156+P159+P176</f>
        <v>0</v>
      </c>
      <c r="R98" s="126">
        <f>R99+R104+R156+R159+R176</f>
        <v>0</v>
      </c>
      <c r="T98" s="127">
        <f>T99+T104+T156+T159+T176</f>
        <v>0</v>
      </c>
      <c r="AR98" s="121" t="s">
        <v>83</v>
      </c>
      <c r="AT98" s="128" t="s">
        <v>73</v>
      </c>
      <c r="AU98" s="128" t="s">
        <v>74</v>
      </c>
      <c r="AY98" s="121" t="s">
        <v>210</v>
      </c>
      <c r="BK98" s="129">
        <f>BK99+BK104+BK156+BK159+BK176</f>
        <v>0</v>
      </c>
    </row>
    <row r="99" spans="2:63" s="11" customFormat="1" ht="22.9" customHeight="1">
      <c r="B99" s="120"/>
      <c r="D99" s="121" t="s">
        <v>73</v>
      </c>
      <c r="E99" s="130" t="s">
        <v>3634</v>
      </c>
      <c r="F99" s="130" t="s">
        <v>3635</v>
      </c>
      <c r="I99" s="123"/>
      <c r="J99" s="131">
        <f>BK99</f>
        <v>0</v>
      </c>
      <c r="L99" s="120"/>
      <c r="M99" s="125"/>
      <c r="P99" s="126">
        <f>SUM(P100:P103)</f>
        <v>0</v>
      </c>
      <c r="R99" s="126">
        <f>SUM(R100:R103)</f>
        <v>0</v>
      </c>
      <c r="T99" s="127">
        <f>SUM(T100:T103)</f>
        <v>0</v>
      </c>
      <c r="AR99" s="121" t="s">
        <v>83</v>
      </c>
      <c r="AT99" s="128" t="s">
        <v>73</v>
      </c>
      <c r="AU99" s="128" t="s">
        <v>81</v>
      </c>
      <c r="AY99" s="121" t="s">
        <v>210</v>
      </c>
      <c r="BK99" s="129">
        <f>SUM(BK100:BK103)</f>
        <v>0</v>
      </c>
    </row>
    <row r="100" spans="2:65" s="1" customFormat="1" ht="16.5" customHeight="1">
      <c r="B100" s="33"/>
      <c r="C100" s="177" t="s">
        <v>81</v>
      </c>
      <c r="D100" s="177" t="s">
        <v>424</v>
      </c>
      <c r="E100" s="178" t="s">
        <v>3636</v>
      </c>
      <c r="F100" s="179" t="s">
        <v>3637</v>
      </c>
      <c r="G100" s="180" t="s">
        <v>868</v>
      </c>
      <c r="H100" s="181">
        <v>1</v>
      </c>
      <c r="I100" s="182"/>
      <c r="J100" s="183">
        <f>ROUND(I100*H100,2)</f>
        <v>0</v>
      </c>
      <c r="K100" s="179" t="s">
        <v>19</v>
      </c>
      <c r="L100" s="184"/>
      <c r="M100" s="185" t="s">
        <v>19</v>
      </c>
      <c r="N100" s="186" t="s">
        <v>45</v>
      </c>
      <c r="P100" s="141">
        <f>O100*H100</f>
        <v>0</v>
      </c>
      <c r="Q100" s="141">
        <v>0</v>
      </c>
      <c r="R100" s="141">
        <f>Q100*H100</f>
        <v>0</v>
      </c>
      <c r="S100" s="141">
        <v>0</v>
      </c>
      <c r="T100" s="142">
        <f>S100*H100</f>
        <v>0</v>
      </c>
      <c r="AR100" s="143" t="s">
        <v>498</v>
      </c>
      <c r="AT100" s="143" t="s">
        <v>424</v>
      </c>
      <c r="AU100" s="143" t="s">
        <v>83</v>
      </c>
      <c r="AY100" s="18" t="s">
        <v>210</v>
      </c>
      <c r="BE100" s="144">
        <f>IF(N100="základní",J100,0)</f>
        <v>0</v>
      </c>
      <c r="BF100" s="144">
        <f>IF(N100="snížená",J100,0)</f>
        <v>0</v>
      </c>
      <c r="BG100" s="144">
        <f>IF(N100="zákl. přenesená",J100,0)</f>
        <v>0</v>
      </c>
      <c r="BH100" s="144">
        <f>IF(N100="sníž. přenesená",J100,0)</f>
        <v>0</v>
      </c>
      <c r="BI100" s="144">
        <f>IF(N100="nulová",J100,0)</f>
        <v>0</v>
      </c>
      <c r="BJ100" s="18" t="s">
        <v>81</v>
      </c>
      <c r="BK100" s="144">
        <f>ROUND(I100*H100,2)</f>
        <v>0</v>
      </c>
      <c r="BL100" s="18" t="s">
        <v>368</v>
      </c>
      <c r="BM100" s="143" t="s">
        <v>3638</v>
      </c>
    </row>
    <row r="101" spans="2:47" s="1" customFormat="1" ht="29.25">
      <c r="B101" s="33"/>
      <c r="D101" s="150" t="s">
        <v>1511</v>
      </c>
      <c r="F101" s="187" t="s">
        <v>3639</v>
      </c>
      <c r="I101" s="147"/>
      <c r="L101" s="33"/>
      <c r="M101" s="148"/>
      <c r="T101" s="54"/>
      <c r="AT101" s="18" t="s">
        <v>1511</v>
      </c>
      <c r="AU101" s="18" t="s">
        <v>83</v>
      </c>
    </row>
    <row r="102" spans="2:65" s="1" customFormat="1" ht="16.5" customHeight="1">
      <c r="B102" s="33"/>
      <c r="C102" s="177" t="s">
        <v>83</v>
      </c>
      <c r="D102" s="177" t="s">
        <v>424</v>
      </c>
      <c r="E102" s="178" t="s">
        <v>3640</v>
      </c>
      <c r="F102" s="179" t="s">
        <v>3641</v>
      </c>
      <c r="G102" s="180" t="s">
        <v>868</v>
      </c>
      <c r="H102" s="181">
        <v>48</v>
      </c>
      <c r="I102" s="182"/>
      <c r="J102" s="183">
        <f>ROUND(I102*H102,2)</f>
        <v>0</v>
      </c>
      <c r="K102" s="179" t="s">
        <v>19</v>
      </c>
      <c r="L102" s="184"/>
      <c r="M102" s="185" t="s">
        <v>19</v>
      </c>
      <c r="N102" s="186" t="s">
        <v>45</v>
      </c>
      <c r="P102" s="141">
        <f>O102*H102</f>
        <v>0</v>
      </c>
      <c r="Q102" s="141">
        <v>0</v>
      </c>
      <c r="R102" s="141">
        <f>Q102*H102</f>
        <v>0</v>
      </c>
      <c r="S102" s="141">
        <v>0</v>
      </c>
      <c r="T102" s="142">
        <f>S102*H102</f>
        <v>0</v>
      </c>
      <c r="AR102" s="143" t="s">
        <v>498</v>
      </c>
      <c r="AT102" s="143" t="s">
        <v>424</v>
      </c>
      <c r="AU102" s="143" t="s">
        <v>83</v>
      </c>
      <c r="AY102" s="18" t="s">
        <v>210</v>
      </c>
      <c r="BE102" s="144">
        <f>IF(N102="základní",J102,0)</f>
        <v>0</v>
      </c>
      <c r="BF102" s="144">
        <f>IF(N102="snížená",J102,0)</f>
        <v>0</v>
      </c>
      <c r="BG102" s="144">
        <f>IF(N102="zákl. přenesená",J102,0)</f>
        <v>0</v>
      </c>
      <c r="BH102" s="144">
        <f>IF(N102="sníž. přenesená",J102,0)</f>
        <v>0</v>
      </c>
      <c r="BI102" s="144">
        <f>IF(N102="nulová",J102,0)</f>
        <v>0</v>
      </c>
      <c r="BJ102" s="18" t="s">
        <v>81</v>
      </c>
      <c r="BK102" s="144">
        <f>ROUND(I102*H102,2)</f>
        <v>0</v>
      </c>
      <c r="BL102" s="18" t="s">
        <v>368</v>
      </c>
      <c r="BM102" s="143" t="s">
        <v>3642</v>
      </c>
    </row>
    <row r="103" spans="2:65" s="1" customFormat="1" ht="16.5" customHeight="1">
      <c r="B103" s="33"/>
      <c r="C103" s="177" t="s">
        <v>91</v>
      </c>
      <c r="D103" s="177" t="s">
        <v>424</v>
      </c>
      <c r="E103" s="178" t="s">
        <v>3643</v>
      </c>
      <c r="F103" s="179" t="s">
        <v>3644</v>
      </c>
      <c r="G103" s="180" t="s">
        <v>868</v>
      </c>
      <c r="H103" s="181">
        <v>9</v>
      </c>
      <c r="I103" s="182"/>
      <c r="J103" s="183">
        <f>ROUND(I103*H103,2)</f>
        <v>0</v>
      </c>
      <c r="K103" s="179" t="s">
        <v>19</v>
      </c>
      <c r="L103" s="184"/>
      <c r="M103" s="185" t="s">
        <v>19</v>
      </c>
      <c r="N103" s="186" t="s">
        <v>45</v>
      </c>
      <c r="P103" s="141">
        <f>O103*H103</f>
        <v>0</v>
      </c>
      <c r="Q103" s="141">
        <v>0</v>
      </c>
      <c r="R103" s="141">
        <f>Q103*H103</f>
        <v>0</v>
      </c>
      <c r="S103" s="141">
        <v>0</v>
      </c>
      <c r="T103" s="142">
        <f>S103*H103</f>
        <v>0</v>
      </c>
      <c r="AR103" s="143" t="s">
        <v>498</v>
      </c>
      <c r="AT103" s="143" t="s">
        <v>424</v>
      </c>
      <c r="AU103" s="143" t="s">
        <v>83</v>
      </c>
      <c r="AY103" s="18" t="s">
        <v>210</v>
      </c>
      <c r="BE103" s="144">
        <f>IF(N103="základní",J103,0)</f>
        <v>0</v>
      </c>
      <c r="BF103" s="144">
        <f>IF(N103="snížená",J103,0)</f>
        <v>0</v>
      </c>
      <c r="BG103" s="144">
        <f>IF(N103="zákl. přenesená",J103,0)</f>
        <v>0</v>
      </c>
      <c r="BH103" s="144">
        <f>IF(N103="sníž. přenesená",J103,0)</f>
        <v>0</v>
      </c>
      <c r="BI103" s="144">
        <f>IF(N103="nulová",J103,0)</f>
        <v>0</v>
      </c>
      <c r="BJ103" s="18" t="s">
        <v>81</v>
      </c>
      <c r="BK103" s="144">
        <f>ROUND(I103*H103,2)</f>
        <v>0</v>
      </c>
      <c r="BL103" s="18" t="s">
        <v>368</v>
      </c>
      <c r="BM103" s="143" t="s">
        <v>3645</v>
      </c>
    </row>
    <row r="104" spans="2:63" s="11" customFormat="1" ht="22.9" customHeight="1">
      <c r="B104" s="120"/>
      <c r="D104" s="121" t="s">
        <v>73</v>
      </c>
      <c r="E104" s="130" t="s">
        <v>3646</v>
      </c>
      <c r="F104" s="130" t="s">
        <v>3647</v>
      </c>
      <c r="I104" s="123"/>
      <c r="J104" s="131">
        <f>BK104</f>
        <v>0</v>
      </c>
      <c r="L104" s="120"/>
      <c r="M104" s="125"/>
      <c r="P104" s="126">
        <f>SUM(P105:P155)</f>
        <v>0</v>
      </c>
      <c r="R104" s="126">
        <f>SUM(R105:R155)</f>
        <v>0</v>
      </c>
      <c r="T104" s="127">
        <f>SUM(T105:T155)</f>
        <v>0</v>
      </c>
      <c r="AR104" s="121" t="s">
        <v>83</v>
      </c>
      <c r="AT104" s="128" t="s">
        <v>73</v>
      </c>
      <c r="AU104" s="128" t="s">
        <v>81</v>
      </c>
      <c r="AY104" s="121" t="s">
        <v>210</v>
      </c>
      <c r="BK104" s="129">
        <f>SUM(BK105:BK155)</f>
        <v>0</v>
      </c>
    </row>
    <row r="105" spans="2:65" s="1" customFormat="1" ht="16.5" customHeight="1">
      <c r="B105" s="33"/>
      <c r="C105" s="177" t="s">
        <v>217</v>
      </c>
      <c r="D105" s="177" t="s">
        <v>424</v>
      </c>
      <c r="E105" s="178" t="s">
        <v>3648</v>
      </c>
      <c r="F105" s="179" t="s">
        <v>3649</v>
      </c>
      <c r="G105" s="180" t="s">
        <v>868</v>
      </c>
      <c r="H105" s="181">
        <v>48</v>
      </c>
      <c r="I105" s="182"/>
      <c r="J105" s="183">
        <f aca="true" t="shared" si="0" ref="J105:J136">ROUND(I105*H105,2)</f>
        <v>0</v>
      </c>
      <c r="K105" s="179" t="s">
        <v>19</v>
      </c>
      <c r="L105" s="184"/>
      <c r="M105" s="185" t="s">
        <v>19</v>
      </c>
      <c r="N105" s="186" t="s">
        <v>45</v>
      </c>
      <c r="P105" s="141">
        <f aca="true" t="shared" si="1" ref="P105:P136">O105*H105</f>
        <v>0</v>
      </c>
      <c r="Q105" s="141">
        <v>0</v>
      </c>
      <c r="R105" s="141">
        <f aca="true" t="shared" si="2" ref="R105:R136">Q105*H105</f>
        <v>0</v>
      </c>
      <c r="S105" s="141">
        <v>0</v>
      </c>
      <c r="T105" s="142">
        <f aca="true" t="shared" si="3" ref="T105:T136">S105*H105</f>
        <v>0</v>
      </c>
      <c r="AR105" s="143" t="s">
        <v>498</v>
      </c>
      <c r="AT105" s="143" t="s">
        <v>424</v>
      </c>
      <c r="AU105" s="143" t="s">
        <v>83</v>
      </c>
      <c r="AY105" s="18" t="s">
        <v>210</v>
      </c>
      <c r="BE105" s="144">
        <f aca="true" t="shared" si="4" ref="BE105:BE136">IF(N105="základní",J105,0)</f>
        <v>0</v>
      </c>
      <c r="BF105" s="144">
        <f aca="true" t="shared" si="5" ref="BF105:BF136">IF(N105="snížená",J105,0)</f>
        <v>0</v>
      </c>
      <c r="BG105" s="144">
        <f aca="true" t="shared" si="6" ref="BG105:BG136">IF(N105="zákl. přenesená",J105,0)</f>
        <v>0</v>
      </c>
      <c r="BH105" s="144">
        <f aca="true" t="shared" si="7" ref="BH105:BH136">IF(N105="sníž. přenesená",J105,0)</f>
        <v>0</v>
      </c>
      <c r="BI105" s="144">
        <f aca="true" t="shared" si="8" ref="BI105:BI136">IF(N105="nulová",J105,0)</f>
        <v>0</v>
      </c>
      <c r="BJ105" s="18" t="s">
        <v>81</v>
      </c>
      <c r="BK105" s="144">
        <f aca="true" t="shared" si="9" ref="BK105:BK136">ROUND(I105*H105,2)</f>
        <v>0</v>
      </c>
      <c r="BL105" s="18" t="s">
        <v>368</v>
      </c>
      <c r="BM105" s="143" t="s">
        <v>3650</v>
      </c>
    </row>
    <row r="106" spans="2:65" s="1" customFormat="1" ht="16.5" customHeight="1">
      <c r="B106" s="33"/>
      <c r="C106" s="177" t="s">
        <v>267</v>
      </c>
      <c r="D106" s="177" t="s">
        <v>424</v>
      </c>
      <c r="E106" s="178" t="s">
        <v>3651</v>
      </c>
      <c r="F106" s="179" t="s">
        <v>3652</v>
      </c>
      <c r="G106" s="180" t="s">
        <v>868</v>
      </c>
      <c r="H106" s="181">
        <v>33</v>
      </c>
      <c r="I106" s="182"/>
      <c r="J106" s="183">
        <f t="shared" si="0"/>
        <v>0</v>
      </c>
      <c r="K106" s="179" t="s">
        <v>19</v>
      </c>
      <c r="L106" s="184"/>
      <c r="M106" s="185" t="s">
        <v>19</v>
      </c>
      <c r="N106" s="186" t="s">
        <v>45</v>
      </c>
      <c r="P106" s="141">
        <f t="shared" si="1"/>
        <v>0</v>
      </c>
      <c r="Q106" s="141">
        <v>0</v>
      </c>
      <c r="R106" s="141">
        <f t="shared" si="2"/>
        <v>0</v>
      </c>
      <c r="S106" s="141">
        <v>0</v>
      </c>
      <c r="T106" s="142">
        <f t="shared" si="3"/>
        <v>0</v>
      </c>
      <c r="AR106" s="143" t="s">
        <v>498</v>
      </c>
      <c r="AT106" s="143" t="s">
        <v>424</v>
      </c>
      <c r="AU106" s="143" t="s">
        <v>83</v>
      </c>
      <c r="AY106" s="18" t="s">
        <v>210</v>
      </c>
      <c r="BE106" s="144">
        <f t="shared" si="4"/>
        <v>0</v>
      </c>
      <c r="BF106" s="144">
        <f t="shared" si="5"/>
        <v>0</v>
      </c>
      <c r="BG106" s="144">
        <f t="shared" si="6"/>
        <v>0</v>
      </c>
      <c r="BH106" s="144">
        <f t="shared" si="7"/>
        <v>0</v>
      </c>
      <c r="BI106" s="144">
        <f t="shared" si="8"/>
        <v>0</v>
      </c>
      <c r="BJ106" s="18" t="s">
        <v>81</v>
      </c>
      <c r="BK106" s="144">
        <f t="shared" si="9"/>
        <v>0</v>
      </c>
      <c r="BL106" s="18" t="s">
        <v>368</v>
      </c>
      <c r="BM106" s="143" t="s">
        <v>3653</v>
      </c>
    </row>
    <row r="107" spans="2:65" s="1" customFormat="1" ht="16.5" customHeight="1">
      <c r="B107" s="33"/>
      <c r="C107" s="177" t="s">
        <v>276</v>
      </c>
      <c r="D107" s="177" t="s">
        <v>424</v>
      </c>
      <c r="E107" s="178" t="s">
        <v>3654</v>
      </c>
      <c r="F107" s="179" t="s">
        <v>3655</v>
      </c>
      <c r="G107" s="180" t="s">
        <v>868</v>
      </c>
      <c r="H107" s="181">
        <v>2</v>
      </c>
      <c r="I107" s="182"/>
      <c r="J107" s="183">
        <f t="shared" si="0"/>
        <v>0</v>
      </c>
      <c r="K107" s="179" t="s">
        <v>19</v>
      </c>
      <c r="L107" s="184"/>
      <c r="M107" s="185" t="s">
        <v>19</v>
      </c>
      <c r="N107" s="186" t="s">
        <v>45</v>
      </c>
      <c r="P107" s="141">
        <f t="shared" si="1"/>
        <v>0</v>
      </c>
      <c r="Q107" s="141">
        <v>0</v>
      </c>
      <c r="R107" s="141">
        <f t="shared" si="2"/>
        <v>0</v>
      </c>
      <c r="S107" s="141">
        <v>0</v>
      </c>
      <c r="T107" s="142">
        <f t="shared" si="3"/>
        <v>0</v>
      </c>
      <c r="AR107" s="143" t="s">
        <v>498</v>
      </c>
      <c r="AT107" s="143" t="s">
        <v>424</v>
      </c>
      <c r="AU107" s="143" t="s">
        <v>83</v>
      </c>
      <c r="AY107" s="18" t="s">
        <v>210</v>
      </c>
      <c r="BE107" s="144">
        <f t="shared" si="4"/>
        <v>0</v>
      </c>
      <c r="BF107" s="144">
        <f t="shared" si="5"/>
        <v>0</v>
      </c>
      <c r="BG107" s="144">
        <f t="shared" si="6"/>
        <v>0</v>
      </c>
      <c r="BH107" s="144">
        <f t="shared" si="7"/>
        <v>0</v>
      </c>
      <c r="BI107" s="144">
        <f t="shared" si="8"/>
        <v>0</v>
      </c>
      <c r="BJ107" s="18" t="s">
        <v>81</v>
      </c>
      <c r="BK107" s="144">
        <f t="shared" si="9"/>
        <v>0</v>
      </c>
      <c r="BL107" s="18" t="s">
        <v>368</v>
      </c>
      <c r="BM107" s="143" t="s">
        <v>3656</v>
      </c>
    </row>
    <row r="108" spans="2:65" s="1" customFormat="1" ht="16.5" customHeight="1">
      <c r="B108" s="33"/>
      <c r="C108" s="177" t="s">
        <v>281</v>
      </c>
      <c r="D108" s="177" t="s">
        <v>424</v>
      </c>
      <c r="E108" s="178" t="s">
        <v>3657</v>
      </c>
      <c r="F108" s="179" t="s">
        <v>3658</v>
      </c>
      <c r="G108" s="180" t="s">
        <v>868</v>
      </c>
      <c r="H108" s="181">
        <v>7</v>
      </c>
      <c r="I108" s="182"/>
      <c r="J108" s="183">
        <f t="shared" si="0"/>
        <v>0</v>
      </c>
      <c r="K108" s="179" t="s">
        <v>19</v>
      </c>
      <c r="L108" s="184"/>
      <c r="M108" s="185" t="s">
        <v>19</v>
      </c>
      <c r="N108" s="186" t="s">
        <v>45</v>
      </c>
      <c r="P108" s="141">
        <f t="shared" si="1"/>
        <v>0</v>
      </c>
      <c r="Q108" s="141">
        <v>0</v>
      </c>
      <c r="R108" s="141">
        <f t="shared" si="2"/>
        <v>0</v>
      </c>
      <c r="S108" s="141">
        <v>0</v>
      </c>
      <c r="T108" s="142">
        <f t="shared" si="3"/>
        <v>0</v>
      </c>
      <c r="AR108" s="143" t="s">
        <v>498</v>
      </c>
      <c r="AT108" s="143" t="s">
        <v>424</v>
      </c>
      <c r="AU108" s="143" t="s">
        <v>83</v>
      </c>
      <c r="AY108" s="18" t="s">
        <v>210</v>
      </c>
      <c r="BE108" s="144">
        <f t="shared" si="4"/>
        <v>0</v>
      </c>
      <c r="BF108" s="144">
        <f t="shared" si="5"/>
        <v>0</v>
      </c>
      <c r="BG108" s="144">
        <f t="shared" si="6"/>
        <v>0</v>
      </c>
      <c r="BH108" s="144">
        <f t="shared" si="7"/>
        <v>0</v>
      </c>
      <c r="BI108" s="144">
        <f t="shared" si="8"/>
        <v>0</v>
      </c>
      <c r="BJ108" s="18" t="s">
        <v>81</v>
      </c>
      <c r="BK108" s="144">
        <f t="shared" si="9"/>
        <v>0</v>
      </c>
      <c r="BL108" s="18" t="s">
        <v>368</v>
      </c>
      <c r="BM108" s="143" t="s">
        <v>3659</v>
      </c>
    </row>
    <row r="109" spans="2:65" s="1" customFormat="1" ht="16.5" customHeight="1">
      <c r="B109" s="33"/>
      <c r="C109" s="177" t="s">
        <v>286</v>
      </c>
      <c r="D109" s="177" t="s">
        <v>424</v>
      </c>
      <c r="E109" s="178" t="s">
        <v>3660</v>
      </c>
      <c r="F109" s="179" t="s">
        <v>3661</v>
      </c>
      <c r="G109" s="180" t="s">
        <v>868</v>
      </c>
      <c r="H109" s="181">
        <v>2</v>
      </c>
      <c r="I109" s="182"/>
      <c r="J109" s="183">
        <f t="shared" si="0"/>
        <v>0</v>
      </c>
      <c r="K109" s="179" t="s">
        <v>19</v>
      </c>
      <c r="L109" s="184"/>
      <c r="M109" s="185" t="s">
        <v>19</v>
      </c>
      <c r="N109" s="186" t="s">
        <v>45</v>
      </c>
      <c r="P109" s="141">
        <f t="shared" si="1"/>
        <v>0</v>
      </c>
      <c r="Q109" s="141">
        <v>0</v>
      </c>
      <c r="R109" s="141">
        <f t="shared" si="2"/>
        <v>0</v>
      </c>
      <c r="S109" s="141">
        <v>0</v>
      </c>
      <c r="T109" s="142">
        <f t="shared" si="3"/>
        <v>0</v>
      </c>
      <c r="AR109" s="143" t="s">
        <v>498</v>
      </c>
      <c r="AT109" s="143" t="s">
        <v>424</v>
      </c>
      <c r="AU109" s="143" t="s">
        <v>83</v>
      </c>
      <c r="AY109" s="18" t="s">
        <v>210</v>
      </c>
      <c r="BE109" s="144">
        <f t="shared" si="4"/>
        <v>0</v>
      </c>
      <c r="BF109" s="144">
        <f t="shared" si="5"/>
        <v>0</v>
      </c>
      <c r="BG109" s="144">
        <f t="shared" si="6"/>
        <v>0</v>
      </c>
      <c r="BH109" s="144">
        <f t="shared" si="7"/>
        <v>0</v>
      </c>
      <c r="BI109" s="144">
        <f t="shared" si="8"/>
        <v>0</v>
      </c>
      <c r="BJ109" s="18" t="s">
        <v>81</v>
      </c>
      <c r="BK109" s="144">
        <f t="shared" si="9"/>
        <v>0</v>
      </c>
      <c r="BL109" s="18" t="s">
        <v>368</v>
      </c>
      <c r="BM109" s="143" t="s">
        <v>3662</v>
      </c>
    </row>
    <row r="110" spans="2:65" s="1" customFormat="1" ht="16.5" customHeight="1">
      <c r="B110" s="33"/>
      <c r="C110" s="177" t="s">
        <v>292</v>
      </c>
      <c r="D110" s="177" t="s">
        <v>424</v>
      </c>
      <c r="E110" s="178" t="s">
        <v>3663</v>
      </c>
      <c r="F110" s="179" t="s">
        <v>3664</v>
      </c>
      <c r="G110" s="180" t="s">
        <v>868</v>
      </c>
      <c r="H110" s="181">
        <v>5</v>
      </c>
      <c r="I110" s="182"/>
      <c r="J110" s="183">
        <f t="shared" si="0"/>
        <v>0</v>
      </c>
      <c r="K110" s="179" t="s">
        <v>19</v>
      </c>
      <c r="L110" s="184"/>
      <c r="M110" s="185" t="s">
        <v>19</v>
      </c>
      <c r="N110" s="186" t="s">
        <v>45</v>
      </c>
      <c r="P110" s="141">
        <f t="shared" si="1"/>
        <v>0</v>
      </c>
      <c r="Q110" s="141">
        <v>0</v>
      </c>
      <c r="R110" s="141">
        <f t="shared" si="2"/>
        <v>0</v>
      </c>
      <c r="S110" s="141">
        <v>0</v>
      </c>
      <c r="T110" s="142">
        <f t="shared" si="3"/>
        <v>0</v>
      </c>
      <c r="AR110" s="143" t="s">
        <v>498</v>
      </c>
      <c r="AT110" s="143" t="s">
        <v>424</v>
      </c>
      <c r="AU110" s="143" t="s">
        <v>83</v>
      </c>
      <c r="AY110" s="18" t="s">
        <v>210</v>
      </c>
      <c r="BE110" s="144">
        <f t="shared" si="4"/>
        <v>0</v>
      </c>
      <c r="BF110" s="144">
        <f t="shared" si="5"/>
        <v>0</v>
      </c>
      <c r="BG110" s="144">
        <f t="shared" si="6"/>
        <v>0</v>
      </c>
      <c r="BH110" s="144">
        <f t="shared" si="7"/>
        <v>0</v>
      </c>
      <c r="BI110" s="144">
        <f t="shared" si="8"/>
        <v>0</v>
      </c>
      <c r="BJ110" s="18" t="s">
        <v>81</v>
      </c>
      <c r="BK110" s="144">
        <f t="shared" si="9"/>
        <v>0</v>
      </c>
      <c r="BL110" s="18" t="s">
        <v>368</v>
      </c>
      <c r="BM110" s="143" t="s">
        <v>3665</v>
      </c>
    </row>
    <row r="111" spans="2:65" s="1" customFormat="1" ht="16.5" customHeight="1">
      <c r="B111" s="33"/>
      <c r="C111" s="177" t="s">
        <v>299</v>
      </c>
      <c r="D111" s="177" t="s">
        <v>424</v>
      </c>
      <c r="E111" s="178" t="s">
        <v>3666</v>
      </c>
      <c r="F111" s="179" t="s">
        <v>3667</v>
      </c>
      <c r="G111" s="180" t="s">
        <v>868</v>
      </c>
      <c r="H111" s="181">
        <v>79</v>
      </c>
      <c r="I111" s="182"/>
      <c r="J111" s="183">
        <f t="shared" si="0"/>
        <v>0</v>
      </c>
      <c r="K111" s="179" t="s">
        <v>19</v>
      </c>
      <c r="L111" s="184"/>
      <c r="M111" s="185" t="s">
        <v>19</v>
      </c>
      <c r="N111" s="186" t="s">
        <v>45</v>
      </c>
      <c r="P111" s="141">
        <f t="shared" si="1"/>
        <v>0</v>
      </c>
      <c r="Q111" s="141">
        <v>0</v>
      </c>
      <c r="R111" s="141">
        <f t="shared" si="2"/>
        <v>0</v>
      </c>
      <c r="S111" s="141">
        <v>0</v>
      </c>
      <c r="T111" s="142">
        <f t="shared" si="3"/>
        <v>0</v>
      </c>
      <c r="AR111" s="143" t="s">
        <v>498</v>
      </c>
      <c r="AT111" s="143" t="s">
        <v>424</v>
      </c>
      <c r="AU111" s="143" t="s">
        <v>83</v>
      </c>
      <c r="AY111" s="18" t="s">
        <v>210</v>
      </c>
      <c r="BE111" s="144">
        <f t="shared" si="4"/>
        <v>0</v>
      </c>
      <c r="BF111" s="144">
        <f t="shared" si="5"/>
        <v>0</v>
      </c>
      <c r="BG111" s="144">
        <f t="shared" si="6"/>
        <v>0</v>
      </c>
      <c r="BH111" s="144">
        <f t="shared" si="7"/>
        <v>0</v>
      </c>
      <c r="BI111" s="144">
        <f t="shared" si="8"/>
        <v>0</v>
      </c>
      <c r="BJ111" s="18" t="s">
        <v>81</v>
      </c>
      <c r="BK111" s="144">
        <f t="shared" si="9"/>
        <v>0</v>
      </c>
      <c r="BL111" s="18" t="s">
        <v>368</v>
      </c>
      <c r="BM111" s="143" t="s">
        <v>3668</v>
      </c>
    </row>
    <row r="112" spans="2:65" s="1" customFormat="1" ht="16.5" customHeight="1">
      <c r="B112" s="33"/>
      <c r="C112" s="177" t="s">
        <v>307</v>
      </c>
      <c r="D112" s="177" t="s">
        <v>424</v>
      </c>
      <c r="E112" s="178" t="s">
        <v>3669</v>
      </c>
      <c r="F112" s="179" t="s">
        <v>3670</v>
      </c>
      <c r="G112" s="180" t="s">
        <v>868</v>
      </c>
      <c r="H112" s="181">
        <v>5</v>
      </c>
      <c r="I112" s="182"/>
      <c r="J112" s="183">
        <f t="shared" si="0"/>
        <v>0</v>
      </c>
      <c r="K112" s="179" t="s">
        <v>19</v>
      </c>
      <c r="L112" s="184"/>
      <c r="M112" s="185" t="s">
        <v>19</v>
      </c>
      <c r="N112" s="186" t="s">
        <v>45</v>
      </c>
      <c r="P112" s="141">
        <f t="shared" si="1"/>
        <v>0</v>
      </c>
      <c r="Q112" s="141">
        <v>0</v>
      </c>
      <c r="R112" s="141">
        <f t="shared" si="2"/>
        <v>0</v>
      </c>
      <c r="S112" s="141">
        <v>0</v>
      </c>
      <c r="T112" s="142">
        <f t="shared" si="3"/>
        <v>0</v>
      </c>
      <c r="AR112" s="143" t="s">
        <v>498</v>
      </c>
      <c r="AT112" s="143" t="s">
        <v>424</v>
      </c>
      <c r="AU112" s="143" t="s">
        <v>83</v>
      </c>
      <c r="AY112" s="18" t="s">
        <v>210</v>
      </c>
      <c r="BE112" s="144">
        <f t="shared" si="4"/>
        <v>0</v>
      </c>
      <c r="BF112" s="144">
        <f t="shared" si="5"/>
        <v>0</v>
      </c>
      <c r="BG112" s="144">
        <f t="shared" si="6"/>
        <v>0</v>
      </c>
      <c r="BH112" s="144">
        <f t="shared" si="7"/>
        <v>0</v>
      </c>
      <c r="BI112" s="144">
        <f t="shared" si="8"/>
        <v>0</v>
      </c>
      <c r="BJ112" s="18" t="s">
        <v>81</v>
      </c>
      <c r="BK112" s="144">
        <f t="shared" si="9"/>
        <v>0</v>
      </c>
      <c r="BL112" s="18" t="s">
        <v>368</v>
      </c>
      <c r="BM112" s="143" t="s">
        <v>3671</v>
      </c>
    </row>
    <row r="113" spans="2:65" s="1" customFormat="1" ht="16.5" customHeight="1">
      <c r="B113" s="33"/>
      <c r="C113" s="177" t="s">
        <v>314</v>
      </c>
      <c r="D113" s="177" t="s">
        <v>424</v>
      </c>
      <c r="E113" s="178" t="s">
        <v>3672</v>
      </c>
      <c r="F113" s="179" t="s">
        <v>3673</v>
      </c>
      <c r="G113" s="180" t="s">
        <v>868</v>
      </c>
      <c r="H113" s="181">
        <v>11</v>
      </c>
      <c r="I113" s="182"/>
      <c r="J113" s="183">
        <f t="shared" si="0"/>
        <v>0</v>
      </c>
      <c r="K113" s="179" t="s">
        <v>19</v>
      </c>
      <c r="L113" s="184"/>
      <c r="M113" s="185" t="s">
        <v>19</v>
      </c>
      <c r="N113" s="186" t="s">
        <v>45</v>
      </c>
      <c r="P113" s="141">
        <f t="shared" si="1"/>
        <v>0</v>
      </c>
      <c r="Q113" s="141">
        <v>0</v>
      </c>
      <c r="R113" s="141">
        <f t="shared" si="2"/>
        <v>0</v>
      </c>
      <c r="S113" s="141">
        <v>0</v>
      </c>
      <c r="T113" s="142">
        <f t="shared" si="3"/>
        <v>0</v>
      </c>
      <c r="AR113" s="143" t="s">
        <v>498</v>
      </c>
      <c r="AT113" s="143" t="s">
        <v>424</v>
      </c>
      <c r="AU113" s="143" t="s">
        <v>83</v>
      </c>
      <c r="AY113" s="18" t="s">
        <v>210</v>
      </c>
      <c r="BE113" s="144">
        <f t="shared" si="4"/>
        <v>0</v>
      </c>
      <c r="BF113" s="144">
        <f t="shared" si="5"/>
        <v>0</v>
      </c>
      <c r="BG113" s="144">
        <f t="shared" si="6"/>
        <v>0</v>
      </c>
      <c r="BH113" s="144">
        <f t="shared" si="7"/>
        <v>0</v>
      </c>
      <c r="BI113" s="144">
        <f t="shared" si="8"/>
        <v>0</v>
      </c>
      <c r="BJ113" s="18" t="s">
        <v>81</v>
      </c>
      <c r="BK113" s="144">
        <f t="shared" si="9"/>
        <v>0</v>
      </c>
      <c r="BL113" s="18" t="s">
        <v>368</v>
      </c>
      <c r="BM113" s="143" t="s">
        <v>3674</v>
      </c>
    </row>
    <row r="114" spans="2:65" s="1" customFormat="1" ht="16.5" customHeight="1">
      <c r="B114" s="33"/>
      <c r="C114" s="177" t="s">
        <v>332</v>
      </c>
      <c r="D114" s="177" t="s">
        <v>424</v>
      </c>
      <c r="E114" s="178" t="s">
        <v>3675</v>
      </c>
      <c r="F114" s="179" t="s">
        <v>3676</v>
      </c>
      <c r="G114" s="180" t="s">
        <v>868</v>
      </c>
      <c r="H114" s="181">
        <v>1</v>
      </c>
      <c r="I114" s="182"/>
      <c r="J114" s="183">
        <f t="shared" si="0"/>
        <v>0</v>
      </c>
      <c r="K114" s="179" t="s">
        <v>19</v>
      </c>
      <c r="L114" s="184"/>
      <c r="M114" s="185" t="s">
        <v>19</v>
      </c>
      <c r="N114" s="186" t="s">
        <v>45</v>
      </c>
      <c r="P114" s="141">
        <f t="shared" si="1"/>
        <v>0</v>
      </c>
      <c r="Q114" s="141">
        <v>0</v>
      </c>
      <c r="R114" s="141">
        <f t="shared" si="2"/>
        <v>0</v>
      </c>
      <c r="S114" s="141">
        <v>0</v>
      </c>
      <c r="T114" s="142">
        <f t="shared" si="3"/>
        <v>0</v>
      </c>
      <c r="AR114" s="143" t="s">
        <v>498</v>
      </c>
      <c r="AT114" s="143" t="s">
        <v>424</v>
      </c>
      <c r="AU114" s="143" t="s">
        <v>83</v>
      </c>
      <c r="AY114" s="18" t="s">
        <v>210</v>
      </c>
      <c r="BE114" s="144">
        <f t="shared" si="4"/>
        <v>0</v>
      </c>
      <c r="BF114" s="144">
        <f t="shared" si="5"/>
        <v>0</v>
      </c>
      <c r="BG114" s="144">
        <f t="shared" si="6"/>
        <v>0</v>
      </c>
      <c r="BH114" s="144">
        <f t="shared" si="7"/>
        <v>0</v>
      </c>
      <c r="BI114" s="144">
        <f t="shared" si="8"/>
        <v>0</v>
      </c>
      <c r="BJ114" s="18" t="s">
        <v>81</v>
      </c>
      <c r="BK114" s="144">
        <f t="shared" si="9"/>
        <v>0</v>
      </c>
      <c r="BL114" s="18" t="s">
        <v>368</v>
      </c>
      <c r="BM114" s="143" t="s">
        <v>3677</v>
      </c>
    </row>
    <row r="115" spans="2:65" s="1" customFormat="1" ht="16.5" customHeight="1">
      <c r="B115" s="33"/>
      <c r="C115" s="177" t="s">
        <v>349</v>
      </c>
      <c r="D115" s="177" t="s">
        <v>424</v>
      </c>
      <c r="E115" s="178" t="s">
        <v>3678</v>
      </c>
      <c r="F115" s="179" t="s">
        <v>3679</v>
      </c>
      <c r="G115" s="180" t="s">
        <v>295</v>
      </c>
      <c r="H115" s="181">
        <v>1</v>
      </c>
      <c r="I115" s="182"/>
      <c r="J115" s="183">
        <f t="shared" si="0"/>
        <v>0</v>
      </c>
      <c r="K115" s="179" t="s">
        <v>19</v>
      </c>
      <c r="L115" s="184"/>
      <c r="M115" s="185" t="s">
        <v>19</v>
      </c>
      <c r="N115" s="186" t="s">
        <v>45</v>
      </c>
      <c r="P115" s="141">
        <f t="shared" si="1"/>
        <v>0</v>
      </c>
      <c r="Q115" s="141">
        <v>0</v>
      </c>
      <c r="R115" s="141">
        <f t="shared" si="2"/>
        <v>0</v>
      </c>
      <c r="S115" s="141">
        <v>0</v>
      </c>
      <c r="T115" s="142">
        <f t="shared" si="3"/>
        <v>0</v>
      </c>
      <c r="AR115" s="143" t="s">
        <v>498</v>
      </c>
      <c r="AT115" s="143" t="s">
        <v>424</v>
      </c>
      <c r="AU115" s="143" t="s">
        <v>83</v>
      </c>
      <c r="AY115" s="18" t="s">
        <v>210</v>
      </c>
      <c r="BE115" s="144">
        <f t="shared" si="4"/>
        <v>0</v>
      </c>
      <c r="BF115" s="144">
        <f t="shared" si="5"/>
        <v>0</v>
      </c>
      <c r="BG115" s="144">
        <f t="shared" si="6"/>
        <v>0</v>
      </c>
      <c r="BH115" s="144">
        <f t="shared" si="7"/>
        <v>0</v>
      </c>
      <c r="BI115" s="144">
        <f t="shared" si="8"/>
        <v>0</v>
      </c>
      <c r="BJ115" s="18" t="s">
        <v>81</v>
      </c>
      <c r="BK115" s="144">
        <f t="shared" si="9"/>
        <v>0</v>
      </c>
      <c r="BL115" s="18" t="s">
        <v>368</v>
      </c>
      <c r="BM115" s="143" t="s">
        <v>3680</v>
      </c>
    </row>
    <row r="116" spans="2:65" s="1" customFormat="1" ht="16.5" customHeight="1">
      <c r="B116" s="33"/>
      <c r="C116" s="177" t="s">
        <v>8</v>
      </c>
      <c r="D116" s="177" t="s">
        <v>424</v>
      </c>
      <c r="E116" s="178" t="s">
        <v>3681</v>
      </c>
      <c r="F116" s="179" t="s">
        <v>3682</v>
      </c>
      <c r="G116" s="180" t="s">
        <v>868</v>
      </c>
      <c r="H116" s="181">
        <v>192</v>
      </c>
      <c r="I116" s="182"/>
      <c r="J116" s="183">
        <f t="shared" si="0"/>
        <v>0</v>
      </c>
      <c r="K116" s="179" t="s">
        <v>19</v>
      </c>
      <c r="L116" s="184"/>
      <c r="M116" s="185" t="s">
        <v>19</v>
      </c>
      <c r="N116" s="186" t="s">
        <v>45</v>
      </c>
      <c r="P116" s="141">
        <f t="shared" si="1"/>
        <v>0</v>
      </c>
      <c r="Q116" s="141">
        <v>0</v>
      </c>
      <c r="R116" s="141">
        <f t="shared" si="2"/>
        <v>0</v>
      </c>
      <c r="S116" s="141">
        <v>0</v>
      </c>
      <c r="T116" s="142">
        <f t="shared" si="3"/>
        <v>0</v>
      </c>
      <c r="AR116" s="143" t="s">
        <v>498</v>
      </c>
      <c r="AT116" s="143" t="s">
        <v>424</v>
      </c>
      <c r="AU116" s="143" t="s">
        <v>83</v>
      </c>
      <c r="AY116" s="18" t="s">
        <v>210</v>
      </c>
      <c r="BE116" s="144">
        <f t="shared" si="4"/>
        <v>0</v>
      </c>
      <c r="BF116" s="144">
        <f t="shared" si="5"/>
        <v>0</v>
      </c>
      <c r="BG116" s="144">
        <f t="shared" si="6"/>
        <v>0</v>
      </c>
      <c r="BH116" s="144">
        <f t="shared" si="7"/>
        <v>0</v>
      </c>
      <c r="BI116" s="144">
        <f t="shared" si="8"/>
        <v>0</v>
      </c>
      <c r="BJ116" s="18" t="s">
        <v>81</v>
      </c>
      <c r="BK116" s="144">
        <f t="shared" si="9"/>
        <v>0</v>
      </c>
      <c r="BL116" s="18" t="s">
        <v>368</v>
      </c>
      <c r="BM116" s="143" t="s">
        <v>3683</v>
      </c>
    </row>
    <row r="117" spans="2:65" s="1" customFormat="1" ht="16.5" customHeight="1">
      <c r="B117" s="33"/>
      <c r="C117" s="177" t="s">
        <v>368</v>
      </c>
      <c r="D117" s="177" t="s">
        <v>424</v>
      </c>
      <c r="E117" s="178" t="s">
        <v>3684</v>
      </c>
      <c r="F117" s="179" t="s">
        <v>3685</v>
      </c>
      <c r="G117" s="180" t="s">
        <v>868</v>
      </c>
      <c r="H117" s="181">
        <v>122</v>
      </c>
      <c r="I117" s="182"/>
      <c r="J117" s="183">
        <f t="shared" si="0"/>
        <v>0</v>
      </c>
      <c r="K117" s="179" t="s">
        <v>19</v>
      </c>
      <c r="L117" s="184"/>
      <c r="M117" s="185" t="s">
        <v>19</v>
      </c>
      <c r="N117" s="186" t="s">
        <v>45</v>
      </c>
      <c r="P117" s="141">
        <f t="shared" si="1"/>
        <v>0</v>
      </c>
      <c r="Q117" s="141">
        <v>0</v>
      </c>
      <c r="R117" s="141">
        <f t="shared" si="2"/>
        <v>0</v>
      </c>
      <c r="S117" s="141">
        <v>0</v>
      </c>
      <c r="T117" s="142">
        <f t="shared" si="3"/>
        <v>0</v>
      </c>
      <c r="AR117" s="143" t="s">
        <v>498</v>
      </c>
      <c r="AT117" s="143" t="s">
        <v>424</v>
      </c>
      <c r="AU117" s="143" t="s">
        <v>83</v>
      </c>
      <c r="AY117" s="18" t="s">
        <v>210</v>
      </c>
      <c r="BE117" s="144">
        <f t="shared" si="4"/>
        <v>0</v>
      </c>
      <c r="BF117" s="144">
        <f t="shared" si="5"/>
        <v>0</v>
      </c>
      <c r="BG117" s="144">
        <f t="shared" si="6"/>
        <v>0</v>
      </c>
      <c r="BH117" s="144">
        <f t="shared" si="7"/>
        <v>0</v>
      </c>
      <c r="BI117" s="144">
        <f t="shared" si="8"/>
        <v>0</v>
      </c>
      <c r="BJ117" s="18" t="s">
        <v>81</v>
      </c>
      <c r="BK117" s="144">
        <f t="shared" si="9"/>
        <v>0</v>
      </c>
      <c r="BL117" s="18" t="s">
        <v>368</v>
      </c>
      <c r="BM117" s="143" t="s">
        <v>3686</v>
      </c>
    </row>
    <row r="118" spans="2:65" s="1" customFormat="1" ht="16.5" customHeight="1">
      <c r="B118" s="33"/>
      <c r="C118" s="177" t="s">
        <v>374</v>
      </c>
      <c r="D118" s="177" t="s">
        <v>424</v>
      </c>
      <c r="E118" s="178" t="s">
        <v>3687</v>
      </c>
      <c r="F118" s="179" t="s">
        <v>3688</v>
      </c>
      <c r="G118" s="180" t="s">
        <v>868</v>
      </c>
      <c r="H118" s="181">
        <v>22</v>
      </c>
      <c r="I118" s="182"/>
      <c r="J118" s="183">
        <f t="shared" si="0"/>
        <v>0</v>
      </c>
      <c r="K118" s="179" t="s">
        <v>19</v>
      </c>
      <c r="L118" s="184"/>
      <c r="M118" s="185" t="s">
        <v>19</v>
      </c>
      <c r="N118" s="186" t="s">
        <v>45</v>
      </c>
      <c r="P118" s="141">
        <f t="shared" si="1"/>
        <v>0</v>
      </c>
      <c r="Q118" s="141">
        <v>0</v>
      </c>
      <c r="R118" s="141">
        <f t="shared" si="2"/>
        <v>0</v>
      </c>
      <c r="S118" s="141">
        <v>0</v>
      </c>
      <c r="T118" s="142">
        <f t="shared" si="3"/>
        <v>0</v>
      </c>
      <c r="AR118" s="143" t="s">
        <v>498</v>
      </c>
      <c r="AT118" s="143" t="s">
        <v>424</v>
      </c>
      <c r="AU118" s="143" t="s">
        <v>83</v>
      </c>
      <c r="AY118" s="18" t="s">
        <v>210</v>
      </c>
      <c r="BE118" s="144">
        <f t="shared" si="4"/>
        <v>0</v>
      </c>
      <c r="BF118" s="144">
        <f t="shared" si="5"/>
        <v>0</v>
      </c>
      <c r="BG118" s="144">
        <f t="shared" si="6"/>
        <v>0</v>
      </c>
      <c r="BH118" s="144">
        <f t="shared" si="7"/>
        <v>0</v>
      </c>
      <c r="BI118" s="144">
        <f t="shared" si="8"/>
        <v>0</v>
      </c>
      <c r="BJ118" s="18" t="s">
        <v>81</v>
      </c>
      <c r="BK118" s="144">
        <f t="shared" si="9"/>
        <v>0</v>
      </c>
      <c r="BL118" s="18" t="s">
        <v>368</v>
      </c>
      <c r="BM118" s="143" t="s">
        <v>3689</v>
      </c>
    </row>
    <row r="119" spans="2:65" s="1" customFormat="1" ht="16.5" customHeight="1">
      <c r="B119" s="33"/>
      <c r="C119" s="177" t="s">
        <v>386</v>
      </c>
      <c r="D119" s="177" t="s">
        <v>424</v>
      </c>
      <c r="E119" s="178" t="s">
        <v>3690</v>
      </c>
      <c r="F119" s="179" t="s">
        <v>3691</v>
      </c>
      <c r="G119" s="180" t="s">
        <v>868</v>
      </c>
      <c r="H119" s="181">
        <v>110</v>
      </c>
      <c r="I119" s="182"/>
      <c r="J119" s="183">
        <f t="shared" si="0"/>
        <v>0</v>
      </c>
      <c r="K119" s="179" t="s">
        <v>19</v>
      </c>
      <c r="L119" s="184"/>
      <c r="M119" s="185" t="s">
        <v>19</v>
      </c>
      <c r="N119" s="186" t="s">
        <v>45</v>
      </c>
      <c r="P119" s="141">
        <f t="shared" si="1"/>
        <v>0</v>
      </c>
      <c r="Q119" s="141">
        <v>0</v>
      </c>
      <c r="R119" s="141">
        <f t="shared" si="2"/>
        <v>0</v>
      </c>
      <c r="S119" s="141">
        <v>0</v>
      </c>
      <c r="T119" s="142">
        <f t="shared" si="3"/>
        <v>0</v>
      </c>
      <c r="AR119" s="143" t="s">
        <v>498</v>
      </c>
      <c r="AT119" s="143" t="s">
        <v>424</v>
      </c>
      <c r="AU119" s="143" t="s">
        <v>83</v>
      </c>
      <c r="AY119" s="18" t="s">
        <v>210</v>
      </c>
      <c r="BE119" s="144">
        <f t="shared" si="4"/>
        <v>0</v>
      </c>
      <c r="BF119" s="144">
        <f t="shared" si="5"/>
        <v>0</v>
      </c>
      <c r="BG119" s="144">
        <f t="shared" si="6"/>
        <v>0</v>
      </c>
      <c r="BH119" s="144">
        <f t="shared" si="7"/>
        <v>0</v>
      </c>
      <c r="BI119" s="144">
        <f t="shared" si="8"/>
        <v>0</v>
      </c>
      <c r="BJ119" s="18" t="s">
        <v>81</v>
      </c>
      <c r="BK119" s="144">
        <f t="shared" si="9"/>
        <v>0</v>
      </c>
      <c r="BL119" s="18" t="s">
        <v>368</v>
      </c>
      <c r="BM119" s="143" t="s">
        <v>3692</v>
      </c>
    </row>
    <row r="120" spans="2:65" s="1" customFormat="1" ht="16.5" customHeight="1">
      <c r="B120" s="33"/>
      <c r="C120" s="177" t="s">
        <v>399</v>
      </c>
      <c r="D120" s="177" t="s">
        <v>424</v>
      </c>
      <c r="E120" s="178" t="s">
        <v>3693</v>
      </c>
      <c r="F120" s="179" t="s">
        <v>3694</v>
      </c>
      <c r="G120" s="180" t="s">
        <v>868</v>
      </c>
      <c r="H120" s="181">
        <v>125</v>
      </c>
      <c r="I120" s="182"/>
      <c r="J120" s="183">
        <f t="shared" si="0"/>
        <v>0</v>
      </c>
      <c r="K120" s="179" t="s">
        <v>19</v>
      </c>
      <c r="L120" s="184"/>
      <c r="M120" s="185" t="s">
        <v>19</v>
      </c>
      <c r="N120" s="186" t="s">
        <v>45</v>
      </c>
      <c r="P120" s="141">
        <f t="shared" si="1"/>
        <v>0</v>
      </c>
      <c r="Q120" s="141">
        <v>0</v>
      </c>
      <c r="R120" s="141">
        <f t="shared" si="2"/>
        <v>0</v>
      </c>
      <c r="S120" s="141">
        <v>0</v>
      </c>
      <c r="T120" s="142">
        <f t="shared" si="3"/>
        <v>0</v>
      </c>
      <c r="AR120" s="143" t="s">
        <v>498</v>
      </c>
      <c r="AT120" s="143" t="s">
        <v>424</v>
      </c>
      <c r="AU120" s="143" t="s">
        <v>83</v>
      </c>
      <c r="AY120" s="18" t="s">
        <v>210</v>
      </c>
      <c r="BE120" s="144">
        <f t="shared" si="4"/>
        <v>0</v>
      </c>
      <c r="BF120" s="144">
        <f t="shared" si="5"/>
        <v>0</v>
      </c>
      <c r="BG120" s="144">
        <f t="shared" si="6"/>
        <v>0</v>
      </c>
      <c r="BH120" s="144">
        <f t="shared" si="7"/>
        <v>0</v>
      </c>
      <c r="BI120" s="144">
        <f t="shared" si="8"/>
        <v>0</v>
      </c>
      <c r="BJ120" s="18" t="s">
        <v>81</v>
      </c>
      <c r="BK120" s="144">
        <f t="shared" si="9"/>
        <v>0</v>
      </c>
      <c r="BL120" s="18" t="s">
        <v>368</v>
      </c>
      <c r="BM120" s="143" t="s">
        <v>3695</v>
      </c>
    </row>
    <row r="121" spans="2:65" s="1" customFormat="1" ht="16.5" customHeight="1">
      <c r="B121" s="33"/>
      <c r="C121" s="177" t="s">
        <v>406</v>
      </c>
      <c r="D121" s="177" t="s">
        <v>424</v>
      </c>
      <c r="E121" s="178" t="s">
        <v>3696</v>
      </c>
      <c r="F121" s="179" t="s">
        <v>3697</v>
      </c>
      <c r="G121" s="180" t="s">
        <v>417</v>
      </c>
      <c r="H121" s="181">
        <v>220</v>
      </c>
      <c r="I121" s="182"/>
      <c r="J121" s="183">
        <f t="shared" si="0"/>
        <v>0</v>
      </c>
      <c r="K121" s="179" t="s">
        <v>19</v>
      </c>
      <c r="L121" s="184"/>
      <c r="M121" s="185" t="s">
        <v>19</v>
      </c>
      <c r="N121" s="186" t="s">
        <v>45</v>
      </c>
      <c r="P121" s="141">
        <f t="shared" si="1"/>
        <v>0</v>
      </c>
      <c r="Q121" s="141">
        <v>0</v>
      </c>
      <c r="R121" s="141">
        <f t="shared" si="2"/>
        <v>0</v>
      </c>
      <c r="S121" s="141">
        <v>0</v>
      </c>
      <c r="T121" s="142">
        <f t="shared" si="3"/>
        <v>0</v>
      </c>
      <c r="AR121" s="143" t="s">
        <v>498</v>
      </c>
      <c r="AT121" s="143" t="s">
        <v>424</v>
      </c>
      <c r="AU121" s="143" t="s">
        <v>83</v>
      </c>
      <c r="AY121" s="18" t="s">
        <v>210</v>
      </c>
      <c r="BE121" s="144">
        <f t="shared" si="4"/>
        <v>0</v>
      </c>
      <c r="BF121" s="144">
        <f t="shared" si="5"/>
        <v>0</v>
      </c>
      <c r="BG121" s="144">
        <f t="shared" si="6"/>
        <v>0</v>
      </c>
      <c r="BH121" s="144">
        <f t="shared" si="7"/>
        <v>0</v>
      </c>
      <c r="BI121" s="144">
        <f t="shared" si="8"/>
        <v>0</v>
      </c>
      <c r="BJ121" s="18" t="s">
        <v>81</v>
      </c>
      <c r="BK121" s="144">
        <f t="shared" si="9"/>
        <v>0</v>
      </c>
      <c r="BL121" s="18" t="s">
        <v>368</v>
      </c>
      <c r="BM121" s="143" t="s">
        <v>3698</v>
      </c>
    </row>
    <row r="122" spans="2:65" s="1" customFormat="1" ht="16.5" customHeight="1">
      <c r="B122" s="33"/>
      <c r="C122" s="177" t="s">
        <v>7</v>
      </c>
      <c r="D122" s="177" t="s">
        <v>424</v>
      </c>
      <c r="E122" s="178" t="s">
        <v>3699</v>
      </c>
      <c r="F122" s="179" t="s">
        <v>3700</v>
      </c>
      <c r="G122" s="180" t="s">
        <v>295</v>
      </c>
      <c r="H122" s="181">
        <v>1</v>
      </c>
      <c r="I122" s="182"/>
      <c r="J122" s="183">
        <f t="shared" si="0"/>
        <v>0</v>
      </c>
      <c r="K122" s="179" t="s">
        <v>19</v>
      </c>
      <c r="L122" s="184"/>
      <c r="M122" s="185" t="s">
        <v>19</v>
      </c>
      <c r="N122" s="186" t="s">
        <v>45</v>
      </c>
      <c r="P122" s="141">
        <f t="shared" si="1"/>
        <v>0</v>
      </c>
      <c r="Q122" s="141">
        <v>0</v>
      </c>
      <c r="R122" s="141">
        <f t="shared" si="2"/>
        <v>0</v>
      </c>
      <c r="S122" s="141">
        <v>0</v>
      </c>
      <c r="T122" s="142">
        <f t="shared" si="3"/>
        <v>0</v>
      </c>
      <c r="AR122" s="143" t="s">
        <v>498</v>
      </c>
      <c r="AT122" s="143" t="s">
        <v>424</v>
      </c>
      <c r="AU122" s="143" t="s">
        <v>83</v>
      </c>
      <c r="AY122" s="18" t="s">
        <v>210</v>
      </c>
      <c r="BE122" s="144">
        <f t="shared" si="4"/>
        <v>0</v>
      </c>
      <c r="BF122" s="144">
        <f t="shared" si="5"/>
        <v>0</v>
      </c>
      <c r="BG122" s="144">
        <f t="shared" si="6"/>
        <v>0</v>
      </c>
      <c r="BH122" s="144">
        <f t="shared" si="7"/>
        <v>0</v>
      </c>
      <c r="BI122" s="144">
        <f t="shared" si="8"/>
        <v>0</v>
      </c>
      <c r="BJ122" s="18" t="s">
        <v>81</v>
      </c>
      <c r="BK122" s="144">
        <f t="shared" si="9"/>
        <v>0</v>
      </c>
      <c r="BL122" s="18" t="s">
        <v>368</v>
      </c>
      <c r="BM122" s="143" t="s">
        <v>3701</v>
      </c>
    </row>
    <row r="123" spans="2:65" s="1" customFormat="1" ht="16.5" customHeight="1">
      <c r="B123" s="33"/>
      <c r="C123" s="177" t="s">
        <v>423</v>
      </c>
      <c r="D123" s="177" t="s">
        <v>424</v>
      </c>
      <c r="E123" s="178" t="s">
        <v>3702</v>
      </c>
      <c r="F123" s="179" t="s">
        <v>3703</v>
      </c>
      <c r="G123" s="180" t="s">
        <v>417</v>
      </c>
      <c r="H123" s="181">
        <v>80</v>
      </c>
      <c r="I123" s="182"/>
      <c r="J123" s="183">
        <f t="shared" si="0"/>
        <v>0</v>
      </c>
      <c r="K123" s="179" t="s">
        <v>19</v>
      </c>
      <c r="L123" s="184"/>
      <c r="M123" s="185" t="s">
        <v>19</v>
      </c>
      <c r="N123" s="186" t="s">
        <v>45</v>
      </c>
      <c r="P123" s="141">
        <f t="shared" si="1"/>
        <v>0</v>
      </c>
      <c r="Q123" s="141">
        <v>0</v>
      </c>
      <c r="R123" s="141">
        <f t="shared" si="2"/>
        <v>0</v>
      </c>
      <c r="S123" s="141">
        <v>0</v>
      </c>
      <c r="T123" s="142">
        <f t="shared" si="3"/>
        <v>0</v>
      </c>
      <c r="AR123" s="143" t="s">
        <v>498</v>
      </c>
      <c r="AT123" s="143" t="s">
        <v>424</v>
      </c>
      <c r="AU123" s="143" t="s">
        <v>83</v>
      </c>
      <c r="AY123" s="18" t="s">
        <v>210</v>
      </c>
      <c r="BE123" s="144">
        <f t="shared" si="4"/>
        <v>0</v>
      </c>
      <c r="BF123" s="144">
        <f t="shared" si="5"/>
        <v>0</v>
      </c>
      <c r="BG123" s="144">
        <f t="shared" si="6"/>
        <v>0</v>
      </c>
      <c r="BH123" s="144">
        <f t="shared" si="7"/>
        <v>0</v>
      </c>
      <c r="BI123" s="144">
        <f t="shared" si="8"/>
        <v>0</v>
      </c>
      <c r="BJ123" s="18" t="s">
        <v>81</v>
      </c>
      <c r="BK123" s="144">
        <f t="shared" si="9"/>
        <v>0</v>
      </c>
      <c r="BL123" s="18" t="s">
        <v>368</v>
      </c>
      <c r="BM123" s="143" t="s">
        <v>3704</v>
      </c>
    </row>
    <row r="124" spans="2:65" s="1" customFormat="1" ht="16.5" customHeight="1">
      <c r="B124" s="33"/>
      <c r="C124" s="177" t="s">
        <v>428</v>
      </c>
      <c r="D124" s="177" t="s">
        <v>424</v>
      </c>
      <c r="E124" s="178" t="s">
        <v>3705</v>
      </c>
      <c r="F124" s="179" t="s">
        <v>3706</v>
      </c>
      <c r="G124" s="180" t="s">
        <v>417</v>
      </c>
      <c r="H124" s="181">
        <v>5</v>
      </c>
      <c r="I124" s="182"/>
      <c r="J124" s="183">
        <f t="shared" si="0"/>
        <v>0</v>
      </c>
      <c r="K124" s="179" t="s">
        <v>19</v>
      </c>
      <c r="L124" s="184"/>
      <c r="M124" s="185" t="s">
        <v>19</v>
      </c>
      <c r="N124" s="186" t="s">
        <v>45</v>
      </c>
      <c r="P124" s="141">
        <f t="shared" si="1"/>
        <v>0</v>
      </c>
      <c r="Q124" s="141">
        <v>0</v>
      </c>
      <c r="R124" s="141">
        <f t="shared" si="2"/>
        <v>0</v>
      </c>
      <c r="S124" s="141">
        <v>0</v>
      </c>
      <c r="T124" s="142">
        <f t="shared" si="3"/>
        <v>0</v>
      </c>
      <c r="AR124" s="143" t="s">
        <v>498</v>
      </c>
      <c r="AT124" s="143" t="s">
        <v>424</v>
      </c>
      <c r="AU124" s="143" t="s">
        <v>83</v>
      </c>
      <c r="AY124" s="18" t="s">
        <v>210</v>
      </c>
      <c r="BE124" s="144">
        <f t="shared" si="4"/>
        <v>0</v>
      </c>
      <c r="BF124" s="144">
        <f t="shared" si="5"/>
        <v>0</v>
      </c>
      <c r="BG124" s="144">
        <f t="shared" si="6"/>
        <v>0</v>
      </c>
      <c r="BH124" s="144">
        <f t="shared" si="7"/>
        <v>0</v>
      </c>
      <c r="BI124" s="144">
        <f t="shared" si="8"/>
        <v>0</v>
      </c>
      <c r="BJ124" s="18" t="s">
        <v>81</v>
      </c>
      <c r="BK124" s="144">
        <f t="shared" si="9"/>
        <v>0</v>
      </c>
      <c r="BL124" s="18" t="s">
        <v>368</v>
      </c>
      <c r="BM124" s="143" t="s">
        <v>3707</v>
      </c>
    </row>
    <row r="125" spans="2:65" s="1" customFormat="1" ht="16.5" customHeight="1">
      <c r="B125" s="33"/>
      <c r="C125" s="177" t="s">
        <v>435</v>
      </c>
      <c r="D125" s="177" t="s">
        <v>424</v>
      </c>
      <c r="E125" s="178" t="s">
        <v>3708</v>
      </c>
      <c r="F125" s="179" t="s">
        <v>3709</v>
      </c>
      <c r="G125" s="180" t="s">
        <v>417</v>
      </c>
      <c r="H125" s="181">
        <v>390</v>
      </c>
      <c r="I125" s="182"/>
      <c r="J125" s="183">
        <f t="shared" si="0"/>
        <v>0</v>
      </c>
      <c r="K125" s="179" t="s">
        <v>19</v>
      </c>
      <c r="L125" s="184"/>
      <c r="M125" s="185" t="s">
        <v>19</v>
      </c>
      <c r="N125" s="186" t="s">
        <v>45</v>
      </c>
      <c r="P125" s="141">
        <f t="shared" si="1"/>
        <v>0</v>
      </c>
      <c r="Q125" s="141">
        <v>0</v>
      </c>
      <c r="R125" s="141">
        <f t="shared" si="2"/>
        <v>0</v>
      </c>
      <c r="S125" s="141">
        <v>0</v>
      </c>
      <c r="T125" s="142">
        <f t="shared" si="3"/>
        <v>0</v>
      </c>
      <c r="AR125" s="143" t="s">
        <v>498</v>
      </c>
      <c r="AT125" s="143" t="s">
        <v>424</v>
      </c>
      <c r="AU125" s="143" t="s">
        <v>83</v>
      </c>
      <c r="AY125" s="18" t="s">
        <v>210</v>
      </c>
      <c r="BE125" s="144">
        <f t="shared" si="4"/>
        <v>0</v>
      </c>
      <c r="BF125" s="144">
        <f t="shared" si="5"/>
        <v>0</v>
      </c>
      <c r="BG125" s="144">
        <f t="shared" si="6"/>
        <v>0</v>
      </c>
      <c r="BH125" s="144">
        <f t="shared" si="7"/>
        <v>0</v>
      </c>
      <c r="BI125" s="144">
        <f t="shared" si="8"/>
        <v>0</v>
      </c>
      <c r="BJ125" s="18" t="s">
        <v>81</v>
      </c>
      <c r="BK125" s="144">
        <f t="shared" si="9"/>
        <v>0</v>
      </c>
      <c r="BL125" s="18" t="s">
        <v>368</v>
      </c>
      <c r="BM125" s="143" t="s">
        <v>3710</v>
      </c>
    </row>
    <row r="126" spans="2:65" s="1" customFormat="1" ht="16.5" customHeight="1">
      <c r="B126" s="33"/>
      <c r="C126" s="177" t="s">
        <v>450</v>
      </c>
      <c r="D126" s="177" t="s">
        <v>424</v>
      </c>
      <c r="E126" s="178" t="s">
        <v>3711</v>
      </c>
      <c r="F126" s="179" t="s">
        <v>3712</v>
      </c>
      <c r="G126" s="180" t="s">
        <v>417</v>
      </c>
      <c r="H126" s="181">
        <v>1370</v>
      </c>
      <c r="I126" s="182"/>
      <c r="J126" s="183">
        <f t="shared" si="0"/>
        <v>0</v>
      </c>
      <c r="K126" s="179" t="s">
        <v>19</v>
      </c>
      <c r="L126" s="184"/>
      <c r="M126" s="185" t="s">
        <v>19</v>
      </c>
      <c r="N126" s="186" t="s">
        <v>45</v>
      </c>
      <c r="P126" s="141">
        <f t="shared" si="1"/>
        <v>0</v>
      </c>
      <c r="Q126" s="141">
        <v>0</v>
      </c>
      <c r="R126" s="141">
        <f t="shared" si="2"/>
        <v>0</v>
      </c>
      <c r="S126" s="141">
        <v>0</v>
      </c>
      <c r="T126" s="142">
        <f t="shared" si="3"/>
        <v>0</v>
      </c>
      <c r="AR126" s="143" t="s">
        <v>498</v>
      </c>
      <c r="AT126" s="143" t="s">
        <v>424</v>
      </c>
      <c r="AU126" s="143" t="s">
        <v>83</v>
      </c>
      <c r="AY126" s="18" t="s">
        <v>210</v>
      </c>
      <c r="BE126" s="144">
        <f t="shared" si="4"/>
        <v>0</v>
      </c>
      <c r="BF126" s="144">
        <f t="shared" si="5"/>
        <v>0</v>
      </c>
      <c r="BG126" s="144">
        <f t="shared" si="6"/>
        <v>0</v>
      </c>
      <c r="BH126" s="144">
        <f t="shared" si="7"/>
        <v>0</v>
      </c>
      <c r="BI126" s="144">
        <f t="shared" si="8"/>
        <v>0</v>
      </c>
      <c r="BJ126" s="18" t="s">
        <v>81</v>
      </c>
      <c r="BK126" s="144">
        <f t="shared" si="9"/>
        <v>0</v>
      </c>
      <c r="BL126" s="18" t="s">
        <v>368</v>
      </c>
      <c r="BM126" s="143" t="s">
        <v>3713</v>
      </c>
    </row>
    <row r="127" spans="2:65" s="1" customFormat="1" ht="16.5" customHeight="1">
      <c r="B127" s="33"/>
      <c r="C127" s="177" t="s">
        <v>456</v>
      </c>
      <c r="D127" s="177" t="s">
        <v>424</v>
      </c>
      <c r="E127" s="178" t="s">
        <v>3714</v>
      </c>
      <c r="F127" s="179" t="s">
        <v>3715</v>
      </c>
      <c r="G127" s="180" t="s">
        <v>417</v>
      </c>
      <c r="H127" s="181">
        <v>1050</v>
      </c>
      <c r="I127" s="182"/>
      <c r="J127" s="183">
        <f t="shared" si="0"/>
        <v>0</v>
      </c>
      <c r="K127" s="179" t="s">
        <v>19</v>
      </c>
      <c r="L127" s="184"/>
      <c r="M127" s="185" t="s">
        <v>19</v>
      </c>
      <c r="N127" s="186" t="s">
        <v>45</v>
      </c>
      <c r="P127" s="141">
        <f t="shared" si="1"/>
        <v>0</v>
      </c>
      <c r="Q127" s="141">
        <v>0</v>
      </c>
      <c r="R127" s="141">
        <f t="shared" si="2"/>
        <v>0</v>
      </c>
      <c r="S127" s="141">
        <v>0</v>
      </c>
      <c r="T127" s="142">
        <f t="shared" si="3"/>
        <v>0</v>
      </c>
      <c r="AR127" s="143" t="s">
        <v>498</v>
      </c>
      <c r="AT127" s="143" t="s">
        <v>424</v>
      </c>
      <c r="AU127" s="143" t="s">
        <v>83</v>
      </c>
      <c r="AY127" s="18" t="s">
        <v>210</v>
      </c>
      <c r="BE127" s="144">
        <f t="shared" si="4"/>
        <v>0</v>
      </c>
      <c r="BF127" s="144">
        <f t="shared" si="5"/>
        <v>0</v>
      </c>
      <c r="BG127" s="144">
        <f t="shared" si="6"/>
        <v>0</v>
      </c>
      <c r="BH127" s="144">
        <f t="shared" si="7"/>
        <v>0</v>
      </c>
      <c r="BI127" s="144">
        <f t="shared" si="8"/>
        <v>0</v>
      </c>
      <c r="BJ127" s="18" t="s">
        <v>81</v>
      </c>
      <c r="BK127" s="144">
        <f t="shared" si="9"/>
        <v>0</v>
      </c>
      <c r="BL127" s="18" t="s">
        <v>368</v>
      </c>
      <c r="BM127" s="143" t="s">
        <v>3716</v>
      </c>
    </row>
    <row r="128" spans="2:65" s="1" customFormat="1" ht="16.5" customHeight="1">
      <c r="B128" s="33"/>
      <c r="C128" s="177" t="s">
        <v>467</v>
      </c>
      <c r="D128" s="177" t="s">
        <v>424</v>
      </c>
      <c r="E128" s="178" t="s">
        <v>3717</v>
      </c>
      <c r="F128" s="179" t="s">
        <v>3718</v>
      </c>
      <c r="G128" s="180" t="s">
        <v>417</v>
      </c>
      <c r="H128" s="181">
        <v>60</v>
      </c>
      <c r="I128" s="182"/>
      <c r="J128" s="183">
        <f t="shared" si="0"/>
        <v>0</v>
      </c>
      <c r="K128" s="179" t="s">
        <v>19</v>
      </c>
      <c r="L128" s="184"/>
      <c r="M128" s="185" t="s">
        <v>19</v>
      </c>
      <c r="N128" s="186" t="s">
        <v>45</v>
      </c>
      <c r="P128" s="141">
        <f t="shared" si="1"/>
        <v>0</v>
      </c>
      <c r="Q128" s="141">
        <v>0</v>
      </c>
      <c r="R128" s="141">
        <f t="shared" si="2"/>
        <v>0</v>
      </c>
      <c r="S128" s="141">
        <v>0</v>
      </c>
      <c r="T128" s="142">
        <f t="shared" si="3"/>
        <v>0</v>
      </c>
      <c r="AR128" s="143" t="s">
        <v>498</v>
      </c>
      <c r="AT128" s="143" t="s">
        <v>424</v>
      </c>
      <c r="AU128" s="143" t="s">
        <v>83</v>
      </c>
      <c r="AY128" s="18" t="s">
        <v>210</v>
      </c>
      <c r="BE128" s="144">
        <f t="shared" si="4"/>
        <v>0</v>
      </c>
      <c r="BF128" s="144">
        <f t="shared" si="5"/>
        <v>0</v>
      </c>
      <c r="BG128" s="144">
        <f t="shared" si="6"/>
        <v>0</v>
      </c>
      <c r="BH128" s="144">
        <f t="shared" si="7"/>
        <v>0</v>
      </c>
      <c r="BI128" s="144">
        <f t="shared" si="8"/>
        <v>0</v>
      </c>
      <c r="BJ128" s="18" t="s">
        <v>81</v>
      </c>
      <c r="BK128" s="144">
        <f t="shared" si="9"/>
        <v>0</v>
      </c>
      <c r="BL128" s="18" t="s">
        <v>368</v>
      </c>
      <c r="BM128" s="143" t="s">
        <v>3719</v>
      </c>
    </row>
    <row r="129" spans="2:65" s="1" customFormat="1" ht="16.5" customHeight="1">
      <c r="B129" s="33"/>
      <c r="C129" s="177" t="s">
        <v>474</v>
      </c>
      <c r="D129" s="177" t="s">
        <v>424</v>
      </c>
      <c r="E129" s="178" t="s">
        <v>3720</v>
      </c>
      <c r="F129" s="179" t="s">
        <v>3721</v>
      </c>
      <c r="G129" s="180" t="s">
        <v>417</v>
      </c>
      <c r="H129" s="181">
        <v>160</v>
      </c>
      <c r="I129" s="182"/>
      <c r="J129" s="183">
        <f t="shared" si="0"/>
        <v>0</v>
      </c>
      <c r="K129" s="179" t="s">
        <v>19</v>
      </c>
      <c r="L129" s="184"/>
      <c r="M129" s="185" t="s">
        <v>19</v>
      </c>
      <c r="N129" s="186" t="s">
        <v>45</v>
      </c>
      <c r="P129" s="141">
        <f t="shared" si="1"/>
        <v>0</v>
      </c>
      <c r="Q129" s="141">
        <v>0</v>
      </c>
      <c r="R129" s="141">
        <f t="shared" si="2"/>
        <v>0</v>
      </c>
      <c r="S129" s="141">
        <v>0</v>
      </c>
      <c r="T129" s="142">
        <f t="shared" si="3"/>
        <v>0</v>
      </c>
      <c r="AR129" s="143" t="s">
        <v>498</v>
      </c>
      <c r="AT129" s="143" t="s">
        <v>424</v>
      </c>
      <c r="AU129" s="143" t="s">
        <v>83</v>
      </c>
      <c r="AY129" s="18" t="s">
        <v>210</v>
      </c>
      <c r="BE129" s="144">
        <f t="shared" si="4"/>
        <v>0</v>
      </c>
      <c r="BF129" s="144">
        <f t="shared" si="5"/>
        <v>0</v>
      </c>
      <c r="BG129" s="144">
        <f t="shared" si="6"/>
        <v>0</v>
      </c>
      <c r="BH129" s="144">
        <f t="shared" si="7"/>
        <v>0</v>
      </c>
      <c r="BI129" s="144">
        <f t="shared" si="8"/>
        <v>0</v>
      </c>
      <c r="BJ129" s="18" t="s">
        <v>81</v>
      </c>
      <c r="BK129" s="144">
        <f t="shared" si="9"/>
        <v>0</v>
      </c>
      <c r="BL129" s="18" t="s">
        <v>368</v>
      </c>
      <c r="BM129" s="143" t="s">
        <v>3722</v>
      </c>
    </row>
    <row r="130" spans="2:65" s="1" customFormat="1" ht="16.5" customHeight="1">
      <c r="B130" s="33"/>
      <c r="C130" s="177" t="s">
        <v>481</v>
      </c>
      <c r="D130" s="177" t="s">
        <v>424</v>
      </c>
      <c r="E130" s="178" t="s">
        <v>3723</v>
      </c>
      <c r="F130" s="179" t="s">
        <v>3724</v>
      </c>
      <c r="G130" s="180" t="s">
        <v>868</v>
      </c>
      <c r="H130" s="181">
        <v>21</v>
      </c>
      <c r="I130" s="182"/>
      <c r="J130" s="183">
        <f t="shared" si="0"/>
        <v>0</v>
      </c>
      <c r="K130" s="179" t="s">
        <v>19</v>
      </c>
      <c r="L130" s="184"/>
      <c r="M130" s="185" t="s">
        <v>19</v>
      </c>
      <c r="N130" s="186" t="s">
        <v>45</v>
      </c>
      <c r="P130" s="141">
        <f t="shared" si="1"/>
        <v>0</v>
      </c>
      <c r="Q130" s="141">
        <v>0</v>
      </c>
      <c r="R130" s="141">
        <f t="shared" si="2"/>
        <v>0</v>
      </c>
      <c r="S130" s="141">
        <v>0</v>
      </c>
      <c r="T130" s="142">
        <f t="shared" si="3"/>
        <v>0</v>
      </c>
      <c r="AR130" s="143" t="s">
        <v>498</v>
      </c>
      <c r="AT130" s="143" t="s">
        <v>424</v>
      </c>
      <c r="AU130" s="143" t="s">
        <v>83</v>
      </c>
      <c r="AY130" s="18" t="s">
        <v>210</v>
      </c>
      <c r="BE130" s="144">
        <f t="shared" si="4"/>
        <v>0</v>
      </c>
      <c r="BF130" s="144">
        <f t="shared" si="5"/>
        <v>0</v>
      </c>
      <c r="BG130" s="144">
        <f t="shared" si="6"/>
        <v>0</v>
      </c>
      <c r="BH130" s="144">
        <f t="shared" si="7"/>
        <v>0</v>
      </c>
      <c r="BI130" s="144">
        <f t="shared" si="8"/>
        <v>0</v>
      </c>
      <c r="BJ130" s="18" t="s">
        <v>81</v>
      </c>
      <c r="BK130" s="144">
        <f t="shared" si="9"/>
        <v>0</v>
      </c>
      <c r="BL130" s="18" t="s">
        <v>368</v>
      </c>
      <c r="BM130" s="143" t="s">
        <v>3725</v>
      </c>
    </row>
    <row r="131" spans="2:65" s="1" customFormat="1" ht="16.5" customHeight="1">
      <c r="B131" s="33"/>
      <c r="C131" s="177" t="s">
        <v>487</v>
      </c>
      <c r="D131" s="177" t="s">
        <v>424</v>
      </c>
      <c r="E131" s="178" t="s">
        <v>3726</v>
      </c>
      <c r="F131" s="179" t="s">
        <v>3727</v>
      </c>
      <c r="G131" s="180" t="s">
        <v>868</v>
      </c>
      <c r="H131" s="181">
        <v>3</v>
      </c>
      <c r="I131" s="182"/>
      <c r="J131" s="183">
        <f t="shared" si="0"/>
        <v>0</v>
      </c>
      <c r="K131" s="179" t="s">
        <v>19</v>
      </c>
      <c r="L131" s="184"/>
      <c r="M131" s="185" t="s">
        <v>19</v>
      </c>
      <c r="N131" s="186" t="s">
        <v>45</v>
      </c>
      <c r="P131" s="141">
        <f t="shared" si="1"/>
        <v>0</v>
      </c>
      <c r="Q131" s="141">
        <v>0</v>
      </c>
      <c r="R131" s="141">
        <f t="shared" si="2"/>
        <v>0</v>
      </c>
      <c r="S131" s="141">
        <v>0</v>
      </c>
      <c r="T131" s="142">
        <f t="shared" si="3"/>
        <v>0</v>
      </c>
      <c r="AR131" s="143" t="s">
        <v>498</v>
      </c>
      <c r="AT131" s="143" t="s">
        <v>424</v>
      </c>
      <c r="AU131" s="143" t="s">
        <v>83</v>
      </c>
      <c r="AY131" s="18" t="s">
        <v>210</v>
      </c>
      <c r="BE131" s="144">
        <f t="shared" si="4"/>
        <v>0</v>
      </c>
      <c r="BF131" s="144">
        <f t="shared" si="5"/>
        <v>0</v>
      </c>
      <c r="BG131" s="144">
        <f t="shared" si="6"/>
        <v>0</v>
      </c>
      <c r="BH131" s="144">
        <f t="shared" si="7"/>
        <v>0</v>
      </c>
      <c r="BI131" s="144">
        <f t="shared" si="8"/>
        <v>0</v>
      </c>
      <c r="BJ131" s="18" t="s">
        <v>81</v>
      </c>
      <c r="BK131" s="144">
        <f t="shared" si="9"/>
        <v>0</v>
      </c>
      <c r="BL131" s="18" t="s">
        <v>368</v>
      </c>
      <c r="BM131" s="143" t="s">
        <v>3728</v>
      </c>
    </row>
    <row r="132" spans="2:65" s="1" customFormat="1" ht="16.5" customHeight="1">
      <c r="B132" s="33"/>
      <c r="C132" s="177" t="s">
        <v>492</v>
      </c>
      <c r="D132" s="177" t="s">
        <v>424</v>
      </c>
      <c r="E132" s="178" t="s">
        <v>3729</v>
      </c>
      <c r="F132" s="179" t="s">
        <v>3730</v>
      </c>
      <c r="G132" s="180" t="s">
        <v>868</v>
      </c>
      <c r="H132" s="181">
        <v>7</v>
      </c>
      <c r="I132" s="182"/>
      <c r="J132" s="183">
        <f t="shared" si="0"/>
        <v>0</v>
      </c>
      <c r="K132" s="179" t="s">
        <v>19</v>
      </c>
      <c r="L132" s="184"/>
      <c r="M132" s="185" t="s">
        <v>19</v>
      </c>
      <c r="N132" s="186" t="s">
        <v>45</v>
      </c>
      <c r="P132" s="141">
        <f t="shared" si="1"/>
        <v>0</v>
      </c>
      <c r="Q132" s="141">
        <v>0</v>
      </c>
      <c r="R132" s="141">
        <f t="shared" si="2"/>
        <v>0</v>
      </c>
      <c r="S132" s="141">
        <v>0</v>
      </c>
      <c r="T132" s="142">
        <f t="shared" si="3"/>
        <v>0</v>
      </c>
      <c r="AR132" s="143" t="s">
        <v>498</v>
      </c>
      <c r="AT132" s="143" t="s">
        <v>424</v>
      </c>
      <c r="AU132" s="143" t="s">
        <v>83</v>
      </c>
      <c r="AY132" s="18" t="s">
        <v>210</v>
      </c>
      <c r="BE132" s="144">
        <f t="shared" si="4"/>
        <v>0</v>
      </c>
      <c r="BF132" s="144">
        <f t="shared" si="5"/>
        <v>0</v>
      </c>
      <c r="BG132" s="144">
        <f t="shared" si="6"/>
        <v>0</v>
      </c>
      <c r="BH132" s="144">
        <f t="shared" si="7"/>
        <v>0</v>
      </c>
      <c r="BI132" s="144">
        <f t="shared" si="8"/>
        <v>0</v>
      </c>
      <c r="BJ132" s="18" t="s">
        <v>81</v>
      </c>
      <c r="BK132" s="144">
        <f t="shared" si="9"/>
        <v>0</v>
      </c>
      <c r="BL132" s="18" t="s">
        <v>368</v>
      </c>
      <c r="BM132" s="143" t="s">
        <v>3731</v>
      </c>
    </row>
    <row r="133" spans="2:65" s="1" customFormat="1" ht="16.5" customHeight="1">
      <c r="B133" s="33"/>
      <c r="C133" s="177" t="s">
        <v>498</v>
      </c>
      <c r="D133" s="177" t="s">
        <v>424</v>
      </c>
      <c r="E133" s="178" t="s">
        <v>3732</v>
      </c>
      <c r="F133" s="179" t="s">
        <v>3733</v>
      </c>
      <c r="G133" s="180" t="s">
        <v>868</v>
      </c>
      <c r="H133" s="181">
        <v>65</v>
      </c>
      <c r="I133" s="182"/>
      <c r="J133" s="183">
        <f t="shared" si="0"/>
        <v>0</v>
      </c>
      <c r="K133" s="179" t="s">
        <v>19</v>
      </c>
      <c r="L133" s="184"/>
      <c r="M133" s="185" t="s">
        <v>19</v>
      </c>
      <c r="N133" s="186" t="s">
        <v>45</v>
      </c>
      <c r="P133" s="141">
        <f t="shared" si="1"/>
        <v>0</v>
      </c>
      <c r="Q133" s="141">
        <v>0</v>
      </c>
      <c r="R133" s="141">
        <f t="shared" si="2"/>
        <v>0</v>
      </c>
      <c r="S133" s="141">
        <v>0</v>
      </c>
      <c r="T133" s="142">
        <f t="shared" si="3"/>
        <v>0</v>
      </c>
      <c r="AR133" s="143" t="s">
        <v>498</v>
      </c>
      <c r="AT133" s="143" t="s">
        <v>424</v>
      </c>
      <c r="AU133" s="143" t="s">
        <v>83</v>
      </c>
      <c r="AY133" s="18" t="s">
        <v>210</v>
      </c>
      <c r="BE133" s="144">
        <f t="shared" si="4"/>
        <v>0</v>
      </c>
      <c r="BF133" s="144">
        <f t="shared" si="5"/>
        <v>0</v>
      </c>
      <c r="BG133" s="144">
        <f t="shared" si="6"/>
        <v>0</v>
      </c>
      <c r="BH133" s="144">
        <f t="shared" si="7"/>
        <v>0</v>
      </c>
      <c r="BI133" s="144">
        <f t="shared" si="8"/>
        <v>0</v>
      </c>
      <c r="BJ133" s="18" t="s">
        <v>81</v>
      </c>
      <c r="BK133" s="144">
        <f t="shared" si="9"/>
        <v>0</v>
      </c>
      <c r="BL133" s="18" t="s">
        <v>368</v>
      </c>
      <c r="BM133" s="143" t="s">
        <v>3734</v>
      </c>
    </row>
    <row r="134" spans="2:65" s="1" customFormat="1" ht="16.5" customHeight="1">
      <c r="B134" s="33"/>
      <c r="C134" s="177" t="s">
        <v>504</v>
      </c>
      <c r="D134" s="177" t="s">
        <v>424</v>
      </c>
      <c r="E134" s="178" t="s">
        <v>3735</v>
      </c>
      <c r="F134" s="179" t="s">
        <v>3736</v>
      </c>
      <c r="G134" s="180" t="s">
        <v>868</v>
      </c>
      <c r="H134" s="181">
        <v>120</v>
      </c>
      <c r="I134" s="182"/>
      <c r="J134" s="183">
        <f t="shared" si="0"/>
        <v>0</v>
      </c>
      <c r="K134" s="179" t="s">
        <v>19</v>
      </c>
      <c r="L134" s="184"/>
      <c r="M134" s="185" t="s">
        <v>19</v>
      </c>
      <c r="N134" s="186" t="s">
        <v>45</v>
      </c>
      <c r="P134" s="141">
        <f t="shared" si="1"/>
        <v>0</v>
      </c>
      <c r="Q134" s="141">
        <v>0</v>
      </c>
      <c r="R134" s="141">
        <f t="shared" si="2"/>
        <v>0</v>
      </c>
      <c r="S134" s="141">
        <v>0</v>
      </c>
      <c r="T134" s="142">
        <f t="shared" si="3"/>
        <v>0</v>
      </c>
      <c r="AR134" s="143" t="s">
        <v>498</v>
      </c>
      <c r="AT134" s="143" t="s">
        <v>424</v>
      </c>
      <c r="AU134" s="143" t="s">
        <v>83</v>
      </c>
      <c r="AY134" s="18" t="s">
        <v>210</v>
      </c>
      <c r="BE134" s="144">
        <f t="shared" si="4"/>
        <v>0</v>
      </c>
      <c r="BF134" s="144">
        <f t="shared" si="5"/>
        <v>0</v>
      </c>
      <c r="BG134" s="144">
        <f t="shared" si="6"/>
        <v>0</v>
      </c>
      <c r="BH134" s="144">
        <f t="shared" si="7"/>
        <v>0</v>
      </c>
      <c r="BI134" s="144">
        <f t="shared" si="8"/>
        <v>0</v>
      </c>
      <c r="BJ134" s="18" t="s">
        <v>81</v>
      </c>
      <c r="BK134" s="144">
        <f t="shared" si="9"/>
        <v>0</v>
      </c>
      <c r="BL134" s="18" t="s">
        <v>368</v>
      </c>
      <c r="BM134" s="143" t="s">
        <v>3737</v>
      </c>
    </row>
    <row r="135" spans="2:65" s="1" customFormat="1" ht="16.5" customHeight="1">
      <c r="B135" s="33"/>
      <c r="C135" s="177" t="s">
        <v>514</v>
      </c>
      <c r="D135" s="177" t="s">
        <v>424</v>
      </c>
      <c r="E135" s="178" t="s">
        <v>3738</v>
      </c>
      <c r="F135" s="179" t="s">
        <v>3739</v>
      </c>
      <c r="G135" s="180" t="s">
        <v>868</v>
      </c>
      <c r="H135" s="181">
        <v>2</v>
      </c>
      <c r="I135" s="182"/>
      <c r="J135" s="183">
        <f t="shared" si="0"/>
        <v>0</v>
      </c>
      <c r="K135" s="179" t="s">
        <v>19</v>
      </c>
      <c r="L135" s="184"/>
      <c r="M135" s="185" t="s">
        <v>19</v>
      </c>
      <c r="N135" s="186" t="s">
        <v>45</v>
      </c>
      <c r="P135" s="141">
        <f t="shared" si="1"/>
        <v>0</v>
      </c>
      <c r="Q135" s="141">
        <v>0</v>
      </c>
      <c r="R135" s="141">
        <f t="shared" si="2"/>
        <v>0</v>
      </c>
      <c r="S135" s="141">
        <v>0</v>
      </c>
      <c r="T135" s="142">
        <f t="shared" si="3"/>
        <v>0</v>
      </c>
      <c r="AR135" s="143" t="s">
        <v>498</v>
      </c>
      <c r="AT135" s="143" t="s">
        <v>424</v>
      </c>
      <c r="AU135" s="143" t="s">
        <v>83</v>
      </c>
      <c r="AY135" s="18" t="s">
        <v>210</v>
      </c>
      <c r="BE135" s="144">
        <f t="shared" si="4"/>
        <v>0</v>
      </c>
      <c r="BF135" s="144">
        <f t="shared" si="5"/>
        <v>0</v>
      </c>
      <c r="BG135" s="144">
        <f t="shared" si="6"/>
        <v>0</v>
      </c>
      <c r="BH135" s="144">
        <f t="shared" si="7"/>
        <v>0</v>
      </c>
      <c r="BI135" s="144">
        <f t="shared" si="8"/>
        <v>0</v>
      </c>
      <c r="BJ135" s="18" t="s">
        <v>81</v>
      </c>
      <c r="BK135" s="144">
        <f t="shared" si="9"/>
        <v>0</v>
      </c>
      <c r="BL135" s="18" t="s">
        <v>368</v>
      </c>
      <c r="BM135" s="143" t="s">
        <v>3740</v>
      </c>
    </row>
    <row r="136" spans="2:65" s="1" customFormat="1" ht="16.5" customHeight="1">
      <c r="B136" s="33"/>
      <c r="C136" s="177" t="s">
        <v>521</v>
      </c>
      <c r="D136" s="177" t="s">
        <v>424</v>
      </c>
      <c r="E136" s="178" t="s">
        <v>3741</v>
      </c>
      <c r="F136" s="179" t="s">
        <v>3742</v>
      </c>
      <c r="G136" s="180" t="s">
        <v>868</v>
      </c>
      <c r="H136" s="181">
        <v>3</v>
      </c>
      <c r="I136" s="182"/>
      <c r="J136" s="183">
        <f t="shared" si="0"/>
        <v>0</v>
      </c>
      <c r="K136" s="179" t="s">
        <v>19</v>
      </c>
      <c r="L136" s="184"/>
      <c r="M136" s="185" t="s">
        <v>19</v>
      </c>
      <c r="N136" s="186" t="s">
        <v>45</v>
      </c>
      <c r="P136" s="141">
        <f t="shared" si="1"/>
        <v>0</v>
      </c>
      <c r="Q136" s="141">
        <v>0</v>
      </c>
      <c r="R136" s="141">
        <f t="shared" si="2"/>
        <v>0</v>
      </c>
      <c r="S136" s="141">
        <v>0</v>
      </c>
      <c r="T136" s="142">
        <f t="shared" si="3"/>
        <v>0</v>
      </c>
      <c r="AR136" s="143" t="s">
        <v>498</v>
      </c>
      <c r="AT136" s="143" t="s">
        <v>424</v>
      </c>
      <c r="AU136" s="143" t="s">
        <v>83</v>
      </c>
      <c r="AY136" s="18" t="s">
        <v>210</v>
      </c>
      <c r="BE136" s="144">
        <f t="shared" si="4"/>
        <v>0</v>
      </c>
      <c r="BF136" s="144">
        <f t="shared" si="5"/>
        <v>0</v>
      </c>
      <c r="BG136" s="144">
        <f t="shared" si="6"/>
        <v>0</v>
      </c>
      <c r="BH136" s="144">
        <f t="shared" si="7"/>
        <v>0</v>
      </c>
      <c r="BI136" s="144">
        <f t="shared" si="8"/>
        <v>0</v>
      </c>
      <c r="BJ136" s="18" t="s">
        <v>81</v>
      </c>
      <c r="BK136" s="144">
        <f t="shared" si="9"/>
        <v>0</v>
      </c>
      <c r="BL136" s="18" t="s">
        <v>368</v>
      </c>
      <c r="BM136" s="143" t="s">
        <v>3743</v>
      </c>
    </row>
    <row r="137" spans="2:65" s="1" customFormat="1" ht="16.5" customHeight="1">
      <c r="B137" s="33"/>
      <c r="C137" s="177" t="s">
        <v>540</v>
      </c>
      <c r="D137" s="177" t="s">
        <v>424</v>
      </c>
      <c r="E137" s="178" t="s">
        <v>3744</v>
      </c>
      <c r="F137" s="179" t="s">
        <v>3745</v>
      </c>
      <c r="G137" s="180" t="s">
        <v>868</v>
      </c>
      <c r="H137" s="181">
        <v>7</v>
      </c>
      <c r="I137" s="182"/>
      <c r="J137" s="183">
        <f aca="true" t="shared" si="10" ref="J137:J168">ROUND(I137*H137,2)</f>
        <v>0</v>
      </c>
      <c r="K137" s="179" t="s">
        <v>19</v>
      </c>
      <c r="L137" s="184"/>
      <c r="M137" s="185" t="s">
        <v>19</v>
      </c>
      <c r="N137" s="186" t="s">
        <v>45</v>
      </c>
      <c r="P137" s="141">
        <f aca="true" t="shared" si="11" ref="P137:P168">O137*H137</f>
        <v>0</v>
      </c>
      <c r="Q137" s="141">
        <v>0</v>
      </c>
      <c r="R137" s="141">
        <f aca="true" t="shared" si="12" ref="R137:R168">Q137*H137</f>
        <v>0</v>
      </c>
      <c r="S137" s="141">
        <v>0</v>
      </c>
      <c r="T137" s="142">
        <f aca="true" t="shared" si="13" ref="T137:T168">S137*H137</f>
        <v>0</v>
      </c>
      <c r="AR137" s="143" t="s">
        <v>498</v>
      </c>
      <c r="AT137" s="143" t="s">
        <v>424</v>
      </c>
      <c r="AU137" s="143" t="s">
        <v>83</v>
      </c>
      <c r="AY137" s="18" t="s">
        <v>210</v>
      </c>
      <c r="BE137" s="144">
        <f aca="true" t="shared" si="14" ref="BE137:BE155">IF(N137="základní",J137,0)</f>
        <v>0</v>
      </c>
      <c r="BF137" s="144">
        <f aca="true" t="shared" si="15" ref="BF137:BF155">IF(N137="snížená",J137,0)</f>
        <v>0</v>
      </c>
      <c r="BG137" s="144">
        <f aca="true" t="shared" si="16" ref="BG137:BG155">IF(N137="zákl. přenesená",J137,0)</f>
        <v>0</v>
      </c>
      <c r="BH137" s="144">
        <f aca="true" t="shared" si="17" ref="BH137:BH155">IF(N137="sníž. přenesená",J137,0)</f>
        <v>0</v>
      </c>
      <c r="BI137" s="144">
        <f aca="true" t="shared" si="18" ref="BI137:BI155">IF(N137="nulová",J137,0)</f>
        <v>0</v>
      </c>
      <c r="BJ137" s="18" t="s">
        <v>81</v>
      </c>
      <c r="BK137" s="144">
        <f aca="true" t="shared" si="19" ref="BK137:BK155">ROUND(I137*H137,2)</f>
        <v>0</v>
      </c>
      <c r="BL137" s="18" t="s">
        <v>368</v>
      </c>
      <c r="BM137" s="143" t="s">
        <v>3746</v>
      </c>
    </row>
    <row r="138" spans="2:65" s="1" customFormat="1" ht="16.5" customHeight="1">
      <c r="B138" s="33"/>
      <c r="C138" s="177" t="s">
        <v>548</v>
      </c>
      <c r="D138" s="177" t="s">
        <v>424</v>
      </c>
      <c r="E138" s="178" t="s">
        <v>3747</v>
      </c>
      <c r="F138" s="179" t="s">
        <v>3748</v>
      </c>
      <c r="G138" s="180" t="s">
        <v>868</v>
      </c>
      <c r="H138" s="181">
        <v>6</v>
      </c>
      <c r="I138" s="182"/>
      <c r="J138" s="183">
        <f t="shared" si="10"/>
        <v>0</v>
      </c>
      <c r="K138" s="179" t="s">
        <v>19</v>
      </c>
      <c r="L138" s="184"/>
      <c r="M138" s="185" t="s">
        <v>19</v>
      </c>
      <c r="N138" s="186" t="s">
        <v>45</v>
      </c>
      <c r="P138" s="141">
        <f t="shared" si="11"/>
        <v>0</v>
      </c>
      <c r="Q138" s="141">
        <v>0</v>
      </c>
      <c r="R138" s="141">
        <f t="shared" si="12"/>
        <v>0</v>
      </c>
      <c r="S138" s="141">
        <v>0</v>
      </c>
      <c r="T138" s="142">
        <f t="shared" si="13"/>
        <v>0</v>
      </c>
      <c r="AR138" s="143" t="s">
        <v>498</v>
      </c>
      <c r="AT138" s="143" t="s">
        <v>424</v>
      </c>
      <c r="AU138" s="143" t="s">
        <v>83</v>
      </c>
      <c r="AY138" s="18" t="s">
        <v>210</v>
      </c>
      <c r="BE138" s="144">
        <f t="shared" si="14"/>
        <v>0</v>
      </c>
      <c r="BF138" s="144">
        <f t="shared" si="15"/>
        <v>0</v>
      </c>
      <c r="BG138" s="144">
        <f t="shared" si="16"/>
        <v>0</v>
      </c>
      <c r="BH138" s="144">
        <f t="shared" si="17"/>
        <v>0</v>
      </c>
      <c r="BI138" s="144">
        <f t="shared" si="18"/>
        <v>0</v>
      </c>
      <c r="BJ138" s="18" t="s">
        <v>81</v>
      </c>
      <c r="BK138" s="144">
        <f t="shared" si="19"/>
        <v>0</v>
      </c>
      <c r="BL138" s="18" t="s">
        <v>368</v>
      </c>
      <c r="BM138" s="143" t="s">
        <v>3749</v>
      </c>
    </row>
    <row r="139" spans="2:65" s="1" customFormat="1" ht="16.5" customHeight="1">
      <c r="B139" s="33"/>
      <c r="C139" s="177" t="s">
        <v>560</v>
      </c>
      <c r="D139" s="177" t="s">
        <v>424</v>
      </c>
      <c r="E139" s="178" t="s">
        <v>3750</v>
      </c>
      <c r="F139" s="179" t="s">
        <v>3751</v>
      </c>
      <c r="G139" s="180" t="s">
        <v>868</v>
      </c>
      <c r="H139" s="181">
        <v>6</v>
      </c>
      <c r="I139" s="182"/>
      <c r="J139" s="183">
        <f t="shared" si="10"/>
        <v>0</v>
      </c>
      <c r="K139" s="179" t="s">
        <v>19</v>
      </c>
      <c r="L139" s="184"/>
      <c r="M139" s="185" t="s">
        <v>19</v>
      </c>
      <c r="N139" s="186" t="s">
        <v>45</v>
      </c>
      <c r="P139" s="141">
        <f t="shared" si="11"/>
        <v>0</v>
      </c>
      <c r="Q139" s="141">
        <v>0</v>
      </c>
      <c r="R139" s="141">
        <f t="shared" si="12"/>
        <v>0</v>
      </c>
      <c r="S139" s="141">
        <v>0</v>
      </c>
      <c r="T139" s="142">
        <f t="shared" si="13"/>
        <v>0</v>
      </c>
      <c r="AR139" s="143" t="s">
        <v>498</v>
      </c>
      <c r="AT139" s="143" t="s">
        <v>424</v>
      </c>
      <c r="AU139" s="143" t="s">
        <v>83</v>
      </c>
      <c r="AY139" s="18" t="s">
        <v>210</v>
      </c>
      <c r="BE139" s="144">
        <f t="shared" si="14"/>
        <v>0</v>
      </c>
      <c r="BF139" s="144">
        <f t="shared" si="15"/>
        <v>0</v>
      </c>
      <c r="BG139" s="144">
        <f t="shared" si="16"/>
        <v>0</v>
      </c>
      <c r="BH139" s="144">
        <f t="shared" si="17"/>
        <v>0</v>
      </c>
      <c r="BI139" s="144">
        <f t="shared" si="18"/>
        <v>0</v>
      </c>
      <c r="BJ139" s="18" t="s">
        <v>81</v>
      </c>
      <c r="BK139" s="144">
        <f t="shared" si="19"/>
        <v>0</v>
      </c>
      <c r="BL139" s="18" t="s">
        <v>368</v>
      </c>
      <c r="BM139" s="143" t="s">
        <v>3752</v>
      </c>
    </row>
    <row r="140" spans="2:65" s="1" customFormat="1" ht="16.5" customHeight="1">
      <c r="B140" s="33"/>
      <c r="C140" s="177" t="s">
        <v>566</v>
      </c>
      <c r="D140" s="177" t="s">
        <v>424</v>
      </c>
      <c r="E140" s="178" t="s">
        <v>3753</v>
      </c>
      <c r="F140" s="179" t="s">
        <v>3754</v>
      </c>
      <c r="G140" s="180" t="s">
        <v>868</v>
      </c>
      <c r="H140" s="181">
        <v>6</v>
      </c>
      <c r="I140" s="182"/>
      <c r="J140" s="183">
        <f t="shared" si="10"/>
        <v>0</v>
      </c>
      <c r="K140" s="179" t="s">
        <v>19</v>
      </c>
      <c r="L140" s="184"/>
      <c r="M140" s="185" t="s">
        <v>19</v>
      </c>
      <c r="N140" s="186" t="s">
        <v>45</v>
      </c>
      <c r="P140" s="141">
        <f t="shared" si="11"/>
        <v>0</v>
      </c>
      <c r="Q140" s="141">
        <v>0</v>
      </c>
      <c r="R140" s="141">
        <f t="shared" si="12"/>
        <v>0</v>
      </c>
      <c r="S140" s="141">
        <v>0</v>
      </c>
      <c r="T140" s="142">
        <f t="shared" si="13"/>
        <v>0</v>
      </c>
      <c r="AR140" s="143" t="s">
        <v>498</v>
      </c>
      <c r="AT140" s="143" t="s">
        <v>424</v>
      </c>
      <c r="AU140" s="143" t="s">
        <v>83</v>
      </c>
      <c r="AY140" s="18" t="s">
        <v>210</v>
      </c>
      <c r="BE140" s="144">
        <f t="shared" si="14"/>
        <v>0</v>
      </c>
      <c r="BF140" s="144">
        <f t="shared" si="15"/>
        <v>0</v>
      </c>
      <c r="BG140" s="144">
        <f t="shared" si="16"/>
        <v>0</v>
      </c>
      <c r="BH140" s="144">
        <f t="shared" si="17"/>
        <v>0</v>
      </c>
      <c r="BI140" s="144">
        <f t="shared" si="18"/>
        <v>0</v>
      </c>
      <c r="BJ140" s="18" t="s">
        <v>81</v>
      </c>
      <c r="BK140" s="144">
        <f t="shared" si="19"/>
        <v>0</v>
      </c>
      <c r="BL140" s="18" t="s">
        <v>368</v>
      </c>
      <c r="BM140" s="143" t="s">
        <v>3755</v>
      </c>
    </row>
    <row r="141" spans="2:65" s="1" customFormat="1" ht="16.5" customHeight="1">
      <c r="B141" s="33"/>
      <c r="C141" s="177" t="s">
        <v>572</v>
      </c>
      <c r="D141" s="177" t="s">
        <v>424</v>
      </c>
      <c r="E141" s="178" t="s">
        <v>3756</v>
      </c>
      <c r="F141" s="179" t="s">
        <v>3757</v>
      </c>
      <c r="G141" s="180" t="s">
        <v>868</v>
      </c>
      <c r="H141" s="181">
        <v>12</v>
      </c>
      <c r="I141" s="182"/>
      <c r="J141" s="183">
        <f t="shared" si="10"/>
        <v>0</v>
      </c>
      <c r="K141" s="179" t="s">
        <v>19</v>
      </c>
      <c r="L141" s="184"/>
      <c r="M141" s="185" t="s">
        <v>19</v>
      </c>
      <c r="N141" s="186" t="s">
        <v>45</v>
      </c>
      <c r="P141" s="141">
        <f t="shared" si="11"/>
        <v>0</v>
      </c>
      <c r="Q141" s="141">
        <v>0</v>
      </c>
      <c r="R141" s="141">
        <f t="shared" si="12"/>
        <v>0</v>
      </c>
      <c r="S141" s="141">
        <v>0</v>
      </c>
      <c r="T141" s="142">
        <f t="shared" si="13"/>
        <v>0</v>
      </c>
      <c r="AR141" s="143" t="s">
        <v>498</v>
      </c>
      <c r="AT141" s="143" t="s">
        <v>424</v>
      </c>
      <c r="AU141" s="143" t="s">
        <v>83</v>
      </c>
      <c r="AY141" s="18" t="s">
        <v>210</v>
      </c>
      <c r="BE141" s="144">
        <f t="shared" si="14"/>
        <v>0</v>
      </c>
      <c r="BF141" s="144">
        <f t="shared" si="15"/>
        <v>0</v>
      </c>
      <c r="BG141" s="144">
        <f t="shared" si="16"/>
        <v>0</v>
      </c>
      <c r="BH141" s="144">
        <f t="shared" si="17"/>
        <v>0</v>
      </c>
      <c r="BI141" s="144">
        <f t="shared" si="18"/>
        <v>0</v>
      </c>
      <c r="BJ141" s="18" t="s">
        <v>81</v>
      </c>
      <c r="BK141" s="144">
        <f t="shared" si="19"/>
        <v>0</v>
      </c>
      <c r="BL141" s="18" t="s">
        <v>368</v>
      </c>
      <c r="BM141" s="143" t="s">
        <v>3758</v>
      </c>
    </row>
    <row r="142" spans="2:65" s="1" customFormat="1" ht="16.5" customHeight="1">
      <c r="B142" s="33"/>
      <c r="C142" s="177" t="s">
        <v>578</v>
      </c>
      <c r="D142" s="177" t="s">
        <v>424</v>
      </c>
      <c r="E142" s="178" t="s">
        <v>3759</v>
      </c>
      <c r="F142" s="179" t="s">
        <v>3760</v>
      </c>
      <c r="G142" s="180" t="s">
        <v>417</v>
      </c>
      <c r="H142" s="181">
        <v>82</v>
      </c>
      <c r="I142" s="182"/>
      <c r="J142" s="183">
        <f t="shared" si="10"/>
        <v>0</v>
      </c>
      <c r="K142" s="179" t="s">
        <v>19</v>
      </c>
      <c r="L142" s="184"/>
      <c r="M142" s="185" t="s">
        <v>19</v>
      </c>
      <c r="N142" s="186" t="s">
        <v>45</v>
      </c>
      <c r="P142" s="141">
        <f t="shared" si="11"/>
        <v>0</v>
      </c>
      <c r="Q142" s="141">
        <v>0</v>
      </c>
      <c r="R142" s="141">
        <f t="shared" si="12"/>
        <v>0</v>
      </c>
      <c r="S142" s="141">
        <v>0</v>
      </c>
      <c r="T142" s="142">
        <f t="shared" si="13"/>
        <v>0</v>
      </c>
      <c r="AR142" s="143" t="s">
        <v>498</v>
      </c>
      <c r="AT142" s="143" t="s">
        <v>424</v>
      </c>
      <c r="AU142" s="143" t="s">
        <v>83</v>
      </c>
      <c r="AY142" s="18" t="s">
        <v>210</v>
      </c>
      <c r="BE142" s="144">
        <f t="shared" si="14"/>
        <v>0</v>
      </c>
      <c r="BF142" s="144">
        <f t="shared" si="15"/>
        <v>0</v>
      </c>
      <c r="BG142" s="144">
        <f t="shared" si="16"/>
        <v>0</v>
      </c>
      <c r="BH142" s="144">
        <f t="shared" si="17"/>
        <v>0</v>
      </c>
      <c r="BI142" s="144">
        <f t="shared" si="18"/>
        <v>0</v>
      </c>
      <c r="BJ142" s="18" t="s">
        <v>81</v>
      </c>
      <c r="BK142" s="144">
        <f t="shared" si="19"/>
        <v>0</v>
      </c>
      <c r="BL142" s="18" t="s">
        <v>368</v>
      </c>
      <c r="BM142" s="143" t="s">
        <v>3761</v>
      </c>
    </row>
    <row r="143" spans="2:65" s="1" customFormat="1" ht="16.5" customHeight="1">
      <c r="B143" s="33"/>
      <c r="C143" s="177" t="s">
        <v>589</v>
      </c>
      <c r="D143" s="177" t="s">
        <v>424</v>
      </c>
      <c r="E143" s="178" t="s">
        <v>3762</v>
      </c>
      <c r="F143" s="179" t="s">
        <v>3763</v>
      </c>
      <c r="G143" s="180" t="s">
        <v>417</v>
      </c>
      <c r="H143" s="181">
        <v>42</v>
      </c>
      <c r="I143" s="182"/>
      <c r="J143" s="183">
        <f t="shared" si="10"/>
        <v>0</v>
      </c>
      <c r="K143" s="179" t="s">
        <v>19</v>
      </c>
      <c r="L143" s="184"/>
      <c r="M143" s="185" t="s">
        <v>19</v>
      </c>
      <c r="N143" s="186" t="s">
        <v>45</v>
      </c>
      <c r="P143" s="141">
        <f t="shared" si="11"/>
        <v>0</v>
      </c>
      <c r="Q143" s="141">
        <v>0</v>
      </c>
      <c r="R143" s="141">
        <f t="shared" si="12"/>
        <v>0</v>
      </c>
      <c r="S143" s="141">
        <v>0</v>
      </c>
      <c r="T143" s="142">
        <f t="shared" si="13"/>
        <v>0</v>
      </c>
      <c r="AR143" s="143" t="s">
        <v>498</v>
      </c>
      <c r="AT143" s="143" t="s">
        <v>424</v>
      </c>
      <c r="AU143" s="143" t="s">
        <v>83</v>
      </c>
      <c r="AY143" s="18" t="s">
        <v>210</v>
      </c>
      <c r="BE143" s="144">
        <f t="shared" si="14"/>
        <v>0</v>
      </c>
      <c r="BF143" s="144">
        <f t="shared" si="15"/>
        <v>0</v>
      </c>
      <c r="BG143" s="144">
        <f t="shared" si="16"/>
        <v>0</v>
      </c>
      <c r="BH143" s="144">
        <f t="shared" si="17"/>
        <v>0</v>
      </c>
      <c r="BI143" s="144">
        <f t="shared" si="18"/>
        <v>0</v>
      </c>
      <c r="BJ143" s="18" t="s">
        <v>81</v>
      </c>
      <c r="BK143" s="144">
        <f t="shared" si="19"/>
        <v>0</v>
      </c>
      <c r="BL143" s="18" t="s">
        <v>368</v>
      </c>
      <c r="BM143" s="143" t="s">
        <v>3764</v>
      </c>
    </row>
    <row r="144" spans="2:65" s="1" customFormat="1" ht="16.5" customHeight="1">
      <c r="B144" s="33"/>
      <c r="C144" s="177" t="s">
        <v>595</v>
      </c>
      <c r="D144" s="177" t="s">
        <v>424</v>
      </c>
      <c r="E144" s="178" t="s">
        <v>3765</v>
      </c>
      <c r="F144" s="179" t="s">
        <v>3766</v>
      </c>
      <c r="G144" s="180" t="s">
        <v>868</v>
      </c>
      <c r="H144" s="181">
        <v>6</v>
      </c>
      <c r="I144" s="182"/>
      <c r="J144" s="183">
        <f t="shared" si="10"/>
        <v>0</v>
      </c>
      <c r="K144" s="179" t="s">
        <v>19</v>
      </c>
      <c r="L144" s="184"/>
      <c r="M144" s="185" t="s">
        <v>19</v>
      </c>
      <c r="N144" s="186" t="s">
        <v>45</v>
      </c>
      <c r="P144" s="141">
        <f t="shared" si="11"/>
        <v>0</v>
      </c>
      <c r="Q144" s="141">
        <v>0</v>
      </c>
      <c r="R144" s="141">
        <f t="shared" si="12"/>
        <v>0</v>
      </c>
      <c r="S144" s="141">
        <v>0</v>
      </c>
      <c r="T144" s="142">
        <f t="shared" si="13"/>
        <v>0</v>
      </c>
      <c r="AR144" s="143" t="s">
        <v>498</v>
      </c>
      <c r="AT144" s="143" t="s">
        <v>424</v>
      </c>
      <c r="AU144" s="143" t="s">
        <v>83</v>
      </c>
      <c r="AY144" s="18" t="s">
        <v>210</v>
      </c>
      <c r="BE144" s="144">
        <f t="shared" si="14"/>
        <v>0</v>
      </c>
      <c r="BF144" s="144">
        <f t="shared" si="15"/>
        <v>0</v>
      </c>
      <c r="BG144" s="144">
        <f t="shared" si="16"/>
        <v>0</v>
      </c>
      <c r="BH144" s="144">
        <f t="shared" si="17"/>
        <v>0</v>
      </c>
      <c r="BI144" s="144">
        <f t="shared" si="18"/>
        <v>0</v>
      </c>
      <c r="BJ144" s="18" t="s">
        <v>81</v>
      </c>
      <c r="BK144" s="144">
        <f t="shared" si="19"/>
        <v>0</v>
      </c>
      <c r="BL144" s="18" t="s">
        <v>368</v>
      </c>
      <c r="BM144" s="143" t="s">
        <v>3767</v>
      </c>
    </row>
    <row r="145" spans="2:65" s="1" customFormat="1" ht="16.5" customHeight="1">
      <c r="B145" s="33"/>
      <c r="C145" s="177" t="s">
        <v>601</v>
      </c>
      <c r="D145" s="177" t="s">
        <v>424</v>
      </c>
      <c r="E145" s="178" t="s">
        <v>3768</v>
      </c>
      <c r="F145" s="179" t="s">
        <v>3769</v>
      </c>
      <c r="G145" s="180" t="s">
        <v>868</v>
      </c>
      <c r="H145" s="181">
        <v>12</v>
      </c>
      <c r="I145" s="182"/>
      <c r="J145" s="183">
        <f t="shared" si="10"/>
        <v>0</v>
      </c>
      <c r="K145" s="179" t="s">
        <v>19</v>
      </c>
      <c r="L145" s="184"/>
      <c r="M145" s="185" t="s">
        <v>19</v>
      </c>
      <c r="N145" s="186" t="s">
        <v>45</v>
      </c>
      <c r="P145" s="141">
        <f t="shared" si="11"/>
        <v>0</v>
      </c>
      <c r="Q145" s="141">
        <v>0</v>
      </c>
      <c r="R145" s="141">
        <f t="shared" si="12"/>
        <v>0</v>
      </c>
      <c r="S145" s="141">
        <v>0</v>
      </c>
      <c r="T145" s="142">
        <f t="shared" si="13"/>
        <v>0</v>
      </c>
      <c r="AR145" s="143" t="s">
        <v>498</v>
      </c>
      <c r="AT145" s="143" t="s">
        <v>424</v>
      </c>
      <c r="AU145" s="143" t="s">
        <v>83</v>
      </c>
      <c r="AY145" s="18" t="s">
        <v>210</v>
      </c>
      <c r="BE145" s="144">
        <f t="shared" si="14"/>
        <v>0</v>
      </c>
      <c r="BF145" s="144">
        <f t="shared" si="15"/>
        <v>0</v>
      </c>
      <c r="BG145" s="144">
        <f t="shared" si="16"/>
        <v>0</v>
      </c>
      <c r="BH145" s="144">
        <f t="shared" si="17"/>
        <v>0</v>
      </c>
      <c r="BI145" s="144">
        <f t="shared" si="18"/>
        <v>0</v>
      </c>
      <c r="BJ145" s="18" t="s">
        <v>81</v>
      </c>
      <c r="BK145" s="144">
        <f t="shared" si="19"/>
        <v>0</v>
      </c>
      <c r="BL145" s="18" t="s">
        <v>368</v>
      </c>
      <c r="BM145" s="143" t="s">
        <v>3770</v>
      </c>
    </row>
    <row r="146" spans="2:65" s="1" customFormat="1" ht="16.5" customHeight="1">
      <c r="B146" s="33"/>
      <c r="C146" s="177" t="s">
        <v>607</v>
      </c>
      <c r="D146" s="177" t="s">
        <v>424</v>
      </c>
      <c r="E146" s="178" t="s">
        <v>3771</v>
      </c>
      <c r="F146" s="179" t="s">
        <v>3772</v>
      </c>
      <c r="G146" s="180" t="s">
        <v>868</v>
      </c>
      <c r="H146" s="181">
        <v>12</v>
      </c>
      <c r="I146" s="182"/>
      <c r="J146" s="183">
        <f t="shared" si="10"/>
        <v>0</v>
      </c>
      <c r="K146" s="179" t="s">
        <v>19</v>
      </c>
      <c r="L146" s="184"/>
      <c r="M146" s="185" t="s">
        <v>19</v>
      </c>
      <c r="N146" s="186" t="s">
        <v>45</v>
      </c>
      <c r="P146" s="141">
        <f t="shared" si="11"/>
        <v>0</v>
      </c>
      <c r="Q146" s="141">
        <v>0</v>
      </c>
      <c r="R146" s="141">
        <f t="shared" si="12"/>
        <v>0</v>
      </c>
      <c r="S146" s="141">
        <v>0</v>
      </c>
      <c r="T146" s="142">
        <f t="shared" si="13"/>
        <v>0</v>
      </c>
      <c r="AR146" s="143" t="s">
        <v>498</v>
      </c>
      <c r="AT146" s="143" t="s">
        <v>424</v>
      </c>
      <c r="AU146" s="143" t="s">
        <v>83</v>
      </c>
      <c r="AY146" s="18" t="s">
        <v>210</v>
      </c>
      <c r="BE146" s="144">
        <f t="shared" si="14"/>
        <v>0</v>
      </c>
      <c r="BF146" s="144">
        <f t="shared" si="15"/>
        <v>0</v>
      </c>
      <c r="BG146" s="144">
        <f t="shared" si="16"/>
        <v>0</v>
      </c>
      <c r="BH146" s="144">
        <f t="shared" si="17"/>
        <v>0</v>
      </c>
      <c r="BI146" s="144">
        <f t="shared" si="18"/>
        <v>0</v>
      </c>
      <c r="BJ146" s="18" t="s">
        <v>81</v>
      </c>
      <c r="BK146" s="144">
        <f t="shared" si="19"/>
        <v>0</v>
      </c>
      <c r="BL146" s="18" t="s">
        <v>368</v>
      </c>
      <c r="BM146" s="143" t="s">
        <v>3773</v>
      </c>
    </row>
    <row r="147" spans="2:65" s="1" customFormat="1" ht="16.5" customHeight="1">
      <c r="B147" s="33"/>
      <c r="C147" s="177" t="s">
        <v>618</v>
      </c>
      <c r="D147" s="177" t="s">
        <v>424</v>
      </c>
      <c r="E147" s="178" t="s">
        <v>3774</v>
      </c>
      <c r="F147" s="179" t="s">
        <v>3775</v>
      </c>
      <c r="G147" s="180" t="s">
        <v>868</v>
      </c>
      <c r="H147" s="181">
        <v>3</v>
      </c>
      <c r="I147" s="182"/>
      <c r="J147" s="183">
        <f t="shared" si="10"/>
        <v>0</v>
      </c>
      <c r="K147" s="179" t="s">
        <v>19</v>
      </c>
      <c r="L147" s="184"/>
      <c r="M147" s="185" t="s">
        <v>19</v>
      </c>
      <c r="N147" s="186" t="s">
        <v>45</v>
      </c>
      <c r="P147" s="141">
        <f t="shared" si="11"/>
        <v>0</v>
      </c>
      <c r="Q147" s="141">
        <v>0</v>
      </c>
      <c r="R147" s="141">
        <f t="shared" si="12"/>
        <v>0</v>
      </c>
      <c r="S147" s="141">
        <v>0</v>
      </c>
      <c r="T147" s="142">
        <f t="shared" si="13"/>
        <v>0</v>
      </c>
      <c r="AR147" s="143" t="s">
        <v>498</v>
      </c>
      <c r="AT147" s="143" t="s">
        <v>424</v>
      </c>
      <c r="AU147" s="143" t="s">
        <v>83</v>
      </c>
      <c r="AY147" s="18" t="s">
        <v>210</v>
      </c>
      <c r="BE147" s="144">
        <f t="shared" si="14"/>
        <v>0</v>
      </c>
      <c r="BF147" s="144">
        <f t="shared" si="15"/>
        <v>0</v>
      </c>
      <c r="BG147" s="144">
        <f t="shared" si="16"/>
        <v>0</v>
      </c>
      <c r="BH147" s="144">
        <f t="shared" si="17"/>
        <v>0</v>
      </c>
      <c r="BI147" s="144">
        <f t="shared" si="18"/>
        <v>0</v>
      </c>
      <c r="BJ147" s="18" t="s">
        <v>81</v>
      </c>
      <c r="BK147" s="144">
        <f t="shared" si="19"/>
        <v>0</v>
      </c>
      <c r="BL147" s="18" t="s">
        <v>368</v>
      </c>
      <c r="BM147" s="143" t="s">
        <v>3776</v>
      </c>
    </row>
    <row r="148" spans="2:65" s="1" customFormat="1" ht="16.5" customHeight="1">
      <c r="B148" s="33"/>
      <c r="C148" s="177" t="s">
        <v>631</v>
      </c>
      <c r="D148" s="177" t="s">
        <v>424</v>
      </c>
      <c r="E148" s="178" t="s">
        <v>3777</v>
      </c>
      <c r="F148" s="179" t="s">
        <v>3778</v>
      </c>
      <c r="G148" s="180" t="s">
        <v>868</v>
      </c>
      <c r="H148" s="181">
        <v>37</v>
      </c>
      <c r="I148" s="182"/>
      <c r="J148" s="183">
        <f t="shared" si="10"/>
        <v>0</v>
      </c>
      <c r="K148" s="179" t="s">
        <v>19</v>
      </c>
      <c r="L148" s="184"/>
      <c r="M148" s="185" t="s">
        <v>19</v>
      </c>
      <c r="N148" s="186" t="s">
        <v>45</v>
      </c>
      <c r="P148" s="141">
        <f t="shared" si="11"/>
        <v>0</v>
      </c>
      <c r="Q148" s="141">
        <v>0</v>
      </c>
      <c r="R148" s="141">
        <f t="shared" si="12"/>
        <v>0</v>
      </c>
      <c r="S148" s="141">
        <v>0</v>
      </c>
      <c r="T148" s="142">
        <f t="shared" si="13"/>
        <v>0</v>
      </c>
      <c r="AR148" s="143" t="s">
        <v>498</v>
      </c>
      <c r="AT148" s="143" t="s">
        <v>424</v>
      </c>
      <c r="AU148" s="143" t="s">
        <v>83</v>
      </c>
      <c r="AY148" s="18" t="s">
        <v>210</v>
      </c>
      <c r="BE148" s="144">
        <f t="shared" si="14"/>
        <v>0</v>
      </c>
      <c r="BF148" s="144">
        <f t="shared" si="15"/>
        <v>0</v>
      </c>
      <c r="BG148" s="144">
        <f t="shared" si="16"/>
        <v>0</v>
      </c>
      <c r="BH148" s="144">
        <f t="shared" si="17"/>
        <v>0</v>
      </c>
      <c r="BI148" s="144">
        <f t="shared" si="18"/>
        <v>0</v>
      </c>
      <c r="BJ148" s="18" t="s">
        <v>81</v>
      </c>
      <c r="BK148" s="144">
        <f t="shared" si="19"/>
        <v>0</v>
      </c>
      <c r="BL148" s="18" t="s">
        <v>368</v>
      </c>
      <c r="BM148" s="143" t="s">
        <v>3779</v>
      </c>
    </row>
    <row r="149" spans="2:65" s="1" customFormat="1" ht="16.5" customHeight="1">
      <c r="B149" s="33"/>
      <c r="C149" s="177" t="s">
        <v>690</v>
      </c>
      <c r="D149" s="177" t="s">
        <v>424</v>
      </c>
      <c r="E149" s="178" t="s">
        <v>3780</v>
      </c>
      <c r="F149" s="179" t="s">
        <v>3781</v>
      </c>
      <c r="G149" s="180" t="s">
        <v>295</v>
      </c>
      <c r="H149" s="181">
        <v>1</v>
      </c>
      <c r="I149" s="182"/>
      <c r="J149" s="183">
        <f t="shared" si="10"/>
        <v>0</v>
      </c>
      <c r="K149" s="179" t="s">
        <v>19</v>
      </c>
      <c r="L149" s="184"/>
      <c r="M149" s="185" t="s">
        <v>19</v>
      </c>
      <c r="N149" s="186" t="s">
        <v>45</v>
      </c>
      <c r="P149" s="141">
        <f t="shared" si="11"/>
        <v>0</v>
      </c>
      <c r="Q149" s="141">
        <v>0</v>
      </c>
      <c r="R149" s="141">
        <f t="shared" si="12"/>
        <v>0</v>
      </c>
      <c r="S149" s="141">
        <v>0</v>
      </c>
      <c r="T149" s="142">
        <f t="shared" si="13"/>
        <v>0</v>
      </c>
      <c r="AR149" s="143" t="s">
        <v>498</v>
      </c>
      <c r="AT149" s="143" t="s">
        <v>424</v>
      </c>
      <c r="AU149" s="143" t="s">
        <v>83</v>
      </c>
      <c r="AY149" s="18" t="s">
        <v>210</v>
      </c>
      <c r="BE149" s="144">
        <f t="shared" si="14"/>
        <v>0</v>
      </c>
      <c r="BF149" s="144">
        <f t="shared" si="15"/>
        <v>0</v>
      </c>
      <c r="BG149" s="144">
        <f t="shared" si="16"/>
        <v>0</v>
      </c>
      <c r="BH149" s="144">
        <f t="shared" si="17"/>
        <v>0</v>
      </c>
      <c r="BI149" s="144">
        <f t="shared" si="18"/>
        <v>0</v>
      </c>
      <c r="BJ149" s="18" t="s">
        <v>81</v>
      </c>
      <c r="BK149" s="144">
        <f t="shared" si="19"/>
        <v>0</v>
      </c>
      <c r="BL149" s="18" t="s">
        <v>368</v>
      </c>
      <c r="BM149" s="143" t="s">
        <v>3782</v>
      </c>
    </row>
    <row r="150" spans="2:65" s="1" customFormat="1" ht="16.5" customHeight="1">
      <c r="B150" s="33"/>
      <c r="C150" s="177" t="s">
        <v>696</v>
      </c>
      <c r="D150" s="177" t="s">
        <v>424</v>
      </c>
      <c r="E150" s="178" t="s">
        <v>3783</v>
      </c>
      <c r="F150" s="179" t="s">
        <v>3784</v>
      </c>
      <c r="G150" s="180" t="s">
        <v>295</v>
      </c>
      <c r="H150" s="181">
        <v>1</v>
      </c>
      <c r="I150" s="182"/>
      <c r="J150" s="183">
        <f t="shared" si="10"/>
        <v>0</v>
      </c>
      <c r="K150" s="179" t="s">
        <v>19</v>
      </c>
      <c r="L150" s="184"/>
      <c r="M150" s="185" t="s">
        <v>19</v>
      </c>
      <c r="N150" s="186" t="s">
        <v>45</v>
      </c>
      <c r="P150" s="141">
        <f t="shared" si="11"/>
        <v>0</v>
      </c>
      <c r="Q150" s="141">
        <v>0</v>
      </c>
      <c r="R150" s="141">
        <f t="shared" si="12"/>
        <v>0</v>
      </c>
      <c r="S150" s="141">
        <v>0</v>
      </c>
      <c r="T150" s="142">
        <f t="shared" si="13"/>
        <v>0</v>
      </c>
      <c r="AR150" s="143" t="s">
        <v>498</v>
      </c>
      <c r="AT150" s="143" t="s">
        <v>424</v>
      </c>
      <c r="AU150" s="143" t="s">
        <v>83</v>
      </c>
      <c r="AY150" s="18" t="s">
        <v>210</v>
      </c>
      <c r="BE150" s="144">
        <f t="shared" si="14"/>
        <v>0</v>
      </c>
      <c r="BF150" s="144">
        <f t="shared" si="15"/>
        <v>0</v>
      </c>
      <c r="BG150" s="144">
        <f t="shared" si="16"/>
        <v>0</v>
      </c>
      <c r="BH150" s="144">
        <f t="shared" si="17"/>
        <v>0</v>
      </c>
      <c r="BI150" s="144">
        <f t="shared" si="18"/>
        <v>0</v>
      </c>
      <c r="BJ150" s="18" t="s">
        <v>81</v>
      </c>
      <c r="BK150" s="144">
        <f t="shared" si="19"/>
        <v>0</v>
      </c>
      <c r="BL150" s="18" t="s">
        <v>368</v>
      </c>
      <c r="BM150" s="143" t="s">
        <v>3785</v>
      </c>
    </row>
    <row r="151" spans="2:65" s="1" customFormat="1" ht="16.5" customHeight="1">
      <c r="B151" s="33"/>
      <c r="C151" s="177" t="s">
        <v>718</v>
      </c>
      <c r="D151" s="177" t="s">
        <v>424</v>
      </c>
      <c r="E151" s="178" t="s">
        <v>3786</v>
      </c>
      <c r="F151" s="179" t="s">
        <v>3787</v>
      </c>
      <c r="G151" s="180" t="s">
        <v>868</v>
      </c>
      <c r="H151" s="181">
        <v>3</v>
      </c>
      <c r="I151" s="182"/>
      <c r="J151" s="183">
        <f t="shared" si="10"/>
        <v>0</v>
      </c>
      <c r="K151" s="179" t="s">
        <v>19</v>
      </c>
      <c r="L151" s="184"/>
      <c r="M151" s="185" t="s">
        <v>19</v>
      </c>
      <c r="N151" s="186" t="s">
        <v>45</v>
      </c>
      <c r="P151" s="141">
        <f t="shared" si="11"/>
        <v>0</v>
      </c>
      <c r="Q151" s="141">
        <v>0</v>
      </c>
      <c r="R151" s="141">
        <f t="shared" si="12"/>
        <v>0</v>
      </c>
      <c r="S151" s="141">
        <v>0</v>
      </c>
      <c r="T151" s="142">
        <f t="shared" si="13"/>
        <v>0</v>
      </c>
      <c r="AR151" s="143" t="s">
        <v>498</v>
      </c>
      <c r="AT151" s="143" t="s">
        <v>424</v>
      </c>
      <c r="AU151" s="143" t="s">
        <v>83</v>
      </c>
      <c r="AY151" s="18" t="s">
        <v>210</v>
      </c>
      <c r="BE151" s="144">
        <f t="shared" si="14"/>
        <v>0</v>
      </c>
      <c r="BF151" s="144">
        <f t="shared" si="15"/>
        <v>0</v>
      </c>
      <c r="BG151" s="144">
        <f t="shared" si="16"/>
        <v>0</v>
      </c>
      <c r="BH151" s="144">
        <f t="shared" si="17"/>
        <v>0</v>
      </c>
      <c r="BI151" s="144">
        <f t="shared" si="18"/>
        <v>0</v>
      </c>
      <c r="BJ151" s="18" t="s">
        <v>81</v>
      </c>
      <c r="BK151" s="144">
        <f t="shared" si="19"/>
        <v>0</v>
      </c>
      <c r="BL151" s="18" t="s">
        <v>368</v>
      </c>
      <c r="BM151" s="143" t="s">
        <v>3788</v>
      </c>
    </row>
    <row r="152" spans="2:65" s="1" customFormat="1" ht="16.5" customHeight="1">
      <c r="B152" s="33"/>
      <c r="C152" s="177" t="s">
        <v>820</v>
      </c>
      <c r="D152" s="177" t="s">
        <v>424</v>
      </c>
      <c r="E152" s="178" t="s">
        <v>3789</v>
      </c>
      <c r="F152" s="179" t="s">
        <v>3790</v>
      </c>
      <c r="G152" s="180" t="s">
        <v>868</v>
      </c>
      <c r="H152" s="181">
        <v>3</v>
      </c>
      <c r="I152" s="182"/>
      <c r="J152" s="183">
        <f t="shared" si="10"/>
        <v>0</v>
      </c>
      <c r="K152" s="179" t="s">
        <v>19</v>
      </c>
      <c r="L152" s="184"/>
      <c r="M152" s="185" t="s">
        <v>19</v>
      </c>
      <c r="N152" s="186" t="s">
        <v>45</v>
      </c>
      <c r="P152" s="141">
        <f t="shared" si="11"/>
        <v>0</v>
      </c>
      <c r="Q152" s="141">
        <v>0</v>
      </c>
      <c r="R152" s="141">
        <f t="shared" si="12"/>
        <v>0</v>
      </c>
      <c r="S152" s="141">
        <v>0</v>
      </c>
      <c r="T152" s="142">
        <f t="shared" si="13"/>
        <v>0</v>
      </c>
      <c r="AR152" s="143" t="s">
        <v>498</v>
      </c>
      <c r="AT152" s="143" t="s">
        <v>424</v>
      </c>
      <c r="AU152" s="143" t="s">
        <v>83</v>
      </c>
      <c r="AY152" s="18" t="s">
        <v>210</v>
      </c>
      <c r="BE152" s="144">
        <f t="shared" si="14"/>
        <v>0</v>
      </c>
      <c r="BF152" s="144">
        <f t="shared" si="15"/>
        <v>0</v>
      </c>
      <c r="BG152" s="144">
        <f t="shared" si="16"/>
        <v>0</v>
      </c>
      <c r="BH152" s="144">
        <f t="shared" si="17"/>
        <v>0</v>
      </c>
      <c r="BI152" s="144">
        <f t="shared" si="18"/>
        <v>0</v>
      </c>
      <c r="BJ152" s="18" t="s">
        <v>81</v>
      </c>
      <c r="BK152" s="144">
        <f t="shared" si="19"/>
        <v>0</v>
      </c>
      <c r="BL152" s="18" t="s">
        <v>368</v>
      </c>
      <c r="BM152" s="143" t="s">
        <v>3791</v>
      </c>
    </row>
    <row r="153" spans="2:65" s="1" customFormat="1" ht="16.5" customHeight="1">
      <c r="B153" s="33"/>
      <c r="C153" s="177" t="s">
        <v>847</v>
      </c>
      <c r="D153" s="177" t="s">
        <v>424</v>
      </c>
      <c r="E153" s="178" t="s">
        <v>3792</v>
      </c>
      <c r="F153" s="179" t="s">
        <v>3793</v>
      </c>
      <c r="G153" s="180" t="s">
        <v>868</v>
      </c>
      <c r="H153" s="181">
        <v>48</v>
      </c>
      <c r="I153" s="182"/>
      <c r="J153" s="183">
        <f t="shared" si="10"/>
        <v>0</v>
      </c>
      <c r="K153" s="179" t="s">
        <v>19</v>
      </c>
      <c r="L153" s="184"/>
      <c r="M153" s="185" t="s">
        <v>19</v>
      </c>
      <c r="N153" s="186" t="s">
        <v>45</v>
      </c>
      <c r="P153" s="141">
        <f t="shared" si="11"/>
        <v>0</v>
      </c>
      <c r="Q153" s="141">
        <v>0</v>
      </c>
      <c r="R153" s="141">
        <f t="shared" si="12"/>
        <v>0</v>
      </c>
      <c r="S153" s="141">
        <v>0</v>
      </c>
      <c r="T153" s="142">
        <f t="shared" si="13"/>
        <v>0</v>
      </c>
      <c r="AR153" s="143" t="s">
        <v>498</v>
      </c>
      <c r="AT153" s="143" t="s">
        <v>424</v>
      </c>
      <c r="AU153" s="143" t="s">
        <v>83</v>
      </c>
      <c r="AY153" s="18" t="s">
        <v>210</v>
      </c>
      <c r="BE153" s="144">
        <f t="shared" si="14"/>
        <v>0</v>
      </c>
      <c r="BF153" s="144">
        <f t="shared" si="15"/>
        <v>0</v>
      </c>
      <c r="BG153" s="144">
        <f t="shared" si="16"/>
        <v>0</v>
      </c>
      <c r="BH153" s="144">
        <f t="shared" si="17"/>
        <v>0</v>
      </c>
      <c r="BI153" s="144">
        <f t="shared" si="18"/>
        <v>0</v>
      </c>
      <c r="BJ153" s="18" t="s">
        <v>81</v>
      </c>
      <c r="BK153" s="144">
        <f t="shared" si="19"/>
        <v>0</v>
      </c>
      <c r="BL153" s="18" t="s">
        <v>368</v>
      </c>
      <c r="BM153" s="143" t="s">
        <v>3794</v>
      </c>
    </row>
    <row r="154" spans="2:65" s="1" customFormat="1" ht="16.5" customHeight="1">
      <c r="B154" s="33"/>
      <c r="C154" s="177" t="s">
        <v>855</v>
      </c>
      <c r="D154" s="177" t="s">
        <v>424</v>
      </c>
      <c r="E154" s="178" t="s">
        <v>3795</v>
      </c>
      <c r="F154" s="179" t="s">
        <v>3796</v>
      </c>
      <c r="G154" s="180" t="s">
        <v>868</v>
      </c>
      <c r="H154" s="181">
        <v>120</v>
      </c>
      <c r="I154" s="182"/>
      <c r="J154" s="183">
        <f t="shared" si="10"/>
        <v>0</v>
      </c>
      <c r="K154" s="179" t="s">
        <v>19</v>
      </c>
      <c r="L154" s="184"/>
      <c r="M154" s="185" t="s">
        <v>19</v>
      </c>
      <c r="N154" s="186" t="s">
        <v>45</v>
      </c>
      <c r="P154" s="141">
        <f t="shared" si="11"/>
        <v>0</v>
      </c>
      <c r="Q154" s="141">
        <v>0</v>
      </c>
      <c r="R154" s="141">
        <f t="shared" si="12"/>
        <v>0</v>
      </c>
      <c r="S154" s="141">
        <v>0</v>
      </c>
      <c r="T154" s="142">
        <f t="shared" si="13"/>
        <v>0</v>
      </c>
      <c r="AR154" s="143" t="s">
        <v>498</v>
      </c>
      <c r="AT154" s="143" t="s">
        <v>424</v>
      </c>
      <c r="AU154" s="143" t="s">
        <v>83</v>
      </c>
      <c r="AY154" s="18" t="s">
        <v>210</v>
      </c>
      <c r="BE154" s="144">
        <f t="shared" si="14"/>
        <v>0</v>
      </c>
      <c r="BF154" s="144">
        <f t="shared" si="15"/>
        <v>0</v>
      </c>
      <c r="BG154" s="144">
        <f t="shared" si="16"/>
        <v>0</v>
      </c>
      <c r="BH154" s="144">
        <f t="shared" si="17"/>
        <v>0</v>
      </c>
      <c r="BI154" s="144">
        <f t="shared" si="18"/>
        <v>0</v>
      </c>
      <c r="BJ154" s="18" t="s">
        <v>81</v>
      </c>
      <c r="BK154" s="144">
        <f t="shared" si="19"/>
        <v>0</v>
      </c>
      <c r="BL154" s="18" t="s">
        <v>368</v>
      </c>
      <c r="BM154" s="143" t="s">
        <v>3797</v>
      </c>
    </row>
    <row r="155" spans="2:65" s="1" customFormat="1" ht="16.5" customHeight="1">
      <c r="B155" s="33"/>
      <c r="C155" s="177" t="s">
        <v>860</v>
      </c>
      <c r="D155" s="177" t="s">
        <v>424</v>
      </c>
      <c r="E155" s="178" t="s">
        <v>3798</v>
      </c>
      <c r="F155" s="179" t="s">
        <v>3799</v>
      </c>
      <c r="G155" s="180" t="s">
        <v>868</v>
      </c>
      <c r="H155" s="181">
        <v>41</v>
      </c>
      <c r="I155" s="182"/>
      <c r="J155" s="183">
        <f t="shared" si="10"/>
        <v>0</v>
      </c>
      <c r="K155" s="179" t="s">
        <v>19</v>
      </c>
      <c r="L155" s="184"/>
      <c r="M155" s="185" t="s">
        <v>19</v>
      </c>
      <c r="N155" s="186" t="s">
        <v>45</v>
      </c>
      <c r="P155" s="141">
        <f t="shared" si="11"/>
        <v>0</v>
      </c>
      <c r="Q155" s="141">
        <v>0</v>
      </c>
      <c r="R155" s="141">
        <f t="shared" si="12"/>
        <v>0</v>
      </c>
      <c r="S155" s="141">
        <v>0</v>
      </c>
      <c r="T155" s="142">
        <f t="shared" si="13"/>
        <v>0</v>
      </c>
      <c r="AR155" s="143" t="s">
        <v>498</v>
      </c>
      <c r="AT155" s="143" t="s">
        <v>424</v>
      </c>
      <c r="AU155" s="143" t="s">
        <v>83</v>
      </c>
      <c r="AY155" s="18" t="s">
        <v>210</v>
      </c>
      <c r="BE155" s="144">
        <f t="shared" si="14"/>
        <v>0</v>
      </c>
      <c r="BF155" s="144">
        <f t="shared" si="15"/>
        <v>0</v>
      </c>
      <c r="BG155" s="144">
        <f t="shared" si="16"/>
        <v>0</v>
      </c>
      <c r="BH155" s="144">
        <f t="shared" si="17"/>
        <v>0</v>
      </c>
      <c r="BI155" s="144">
        <f t="shared" si="18"/>
        <v>0</v>
      </c>
      <c r="BJ155" s="18" t="s">
        <v>81</v>
      </c>
      <c r="BK155" s="144">
        <f t="shared" si="19"/>
        <v>0</v>
      </c>
      <c r="BL155" s="18" t="s">
        <v>368</v>
      </c>
      <c r="BM155" s="143" t="s">
        <v>3800</v>
      </c>
    </row>
    <row r="156" spans="2:63" s="11" customFormat="1" ht="22.9" customHeight="1">
      <c r="B156" s="120"/>
      <c r="D156" s="121" t="s">
        <v>73</v>
      </c>
      <c r="E156" s="130" t="s">
        <v>3801</v>
      </c>
      <c r="F156" s="130" t="s">
        <v>211</v>
      </c>
      <c r="I156" s="123"/>
      <c r="J156" s="131">
        <f>BK156</f>
        <v>0</v>
      </c>
      <c r="L156" s="120"/>
      <c r="M156" s="125"/>
      <c r="P156" s="126">
        <f>SUM(P157:P158)</f>
        <v>0</v>
      </c>
      <c r="R156" s="126">
        <f>SUM(R157:R158)</f>
        <v>0</v>
      </c>
      <c r="T156" s="127">
        <f>SUM(T157:T158)</f>
        <v>0</v>
      </c>
      <c r="AR156" s="121" t="s">
        <v>83</v>
      </c>
      <c r="AT156" s="128" t="s">
        <v>73</v>
      </c>
      <c r="AU156" s="128" t="s">
        <v>81</v>
      </c>
      <c r="AY156" s="121" t="s">
        <v>210</v>
      </c>
      <c r="BK156" s="129">
        <f>SUM(BK157:BK158)</f>
        <v>0</v>
      </c>
    </row>
    <row r="157" spans="2:65" s="1" customFormat="1" ht="16.5" customHeight="1">
      <c r="B157" s="33"/>
      <c r="C157" s="132" t="s">
        <v>865</v>
      </c>
      <c r="D157" s="132" t="s">
        <v>212</v>
      </c>
      <c r="E157" s="133" t="s">
        <v>3802</v>
      </c>
      <c r="F157" s="134" t="s">
        <v>3803</v>
      </c>
      <c r="G157" s="135" t="s">
        <v>417</v>
      </c>
      <c r="H157" s="136">
        <v>82</v>
      </c>
      <c r="I157" s="137"/>
      <c r="J157" s="138">
        <f>ROUND(I157*H157,2)</f>
        <v>0</v>
      </c>
      <c r="K157" s="134" t="s">
        <v>19</v>
      </c>
      <c r="L157" s="33"/>
      <c r="M157" s="139" t="s">
        <v>19</v>
      </c>
      <c r="N157" s="140" t="s">
        <v>45</v>
      </c>
      <c r="P157" s="141">
        <f>O157*H157</f>
        <v>0</v>
      </c>
      <c r="Q157" s="141">
        <v>0</v>
      </c>
      <c r="R157" s="141">
        <f>Q157*H157</f>
        <v>0</v>
      </c>
      <c r="S157" s="141">
        <v>0</v>
      </c>
      <c r="T157" s="142">
        <f>S157*H157</f>
        <v>0</v>
      </c>
      <c r="AR157" s="143" t="s">
        <v>368</v>
      </c>
      <c r="AT157" s="143" t="s">
        <v>212</v>
      </c>
      <c r="AU157" s="143" t="s">
        <v>83</v>
      </c>
      <c r="AY157" s="18" t="s">
        <v>210</v>
      </c>
      <c r="BE157" s="144">
        <f>IF(N157="základní",J157,0)</f>
        <v>0</v>
      </c>
      <c r="BF157" s="144">
        <f>IF(N157="snížená",J157,0)</f>
        <v>0</v>
      </c>
      <c r="BG157" s="144">
        <f>IF(N157="zákl. přenesená",J157,0)</f>
        <v>0</v>
      </c>
      <c r="BH157" s="144">
        <f>IF(N157="sníž. přenesená",J157,0)</f>
        <v>0</v>
      </c>
      <c r="BI157" s="144">
        <f>IF(N157="nulová",J157,0)</f>
        <v>0</v>
      </c>
      <c r="BJ157" s="18" t="s">
        <v>81</v>
      </c>
      <c r="BK157" s="144">
        <f>ROUND(I157*H157,2)</f>
        <v>0</v>
      </c>
      <c r="BL157" s="18" t="s">
        <v>368</v>
      </c>
      <c r="BM157" s="143" t="s">
        <v>3804</v>
      </c>
    </row>
    <row r="158" spans="2:65" s="1" customFormat="1" ht="16.5" customHeight="1">
      <c r="B158" s="33"/>
      <c r="C158" s="132" t="s">
        <v>872</v>
      </c>
      <c r="D158" s="132" t="s">
        <v>212</v>
      </c>
      <c r="E158" s="133" t="s">
        <v>3805</v>
      </c>
      <c r="F158" s="134" t="s">
        <v>3806</v>
      </c>
      <c r="G158" s="135" t="s">
        <v>417</v>
      </c>
      <c r="H158" s="136">
        <v>82</v>
      </c>
      <c r="I158" s="137"/>
      <c r="J158" s="138">
        <f>ROUND(I158*H158,2)</f>
        <v>0</v>
      </c>
      <c r="K158" s="134" t="s">
        <v>19</v>
      </c>
      <c r="L158" s="33"/>
      <c r="M158" s="139" t="s">
        <v>19</v>
      </c>
      <c r="N158" s="140" t="s">
        <v>45</v>
      </c>
      <c r="P158" s="141">
        <f>O158*H158</f>
        <v>0</v>
      </c>
      <c r="Q158" s="141">
        <v>0</v>
      </c>
      <c r="R158" s="141">
        <f>Q158*H158</f>
        <v>0</v>
      </c>
      <c r="S158" s="141">
        <v>0</v>
      </c>
      <c r="T158" s="142">
        <f>S158*H158</f>
        <v>0</v>
      </c>
      <c r="AR158" s="143" t="s">
        <v>368</v>
      </c>
      <c r="AT158" s="143" t="s">
        <v>212</v>
      </c>
      <c r="AU158" s="143" t="s">
        <v>83</v>
      </c>
      <c r="AY158" s="18" t="s">
        <v>210</v>
      </c>
      <c r="BE158" s="144">
        <f>IF(N158="základní",J158,0)</f>
        <v>0</v>
      </c>
      <c r="BF158" s="144">
        <f>IF(N158="snížená",J158,0)</f>
        <v>0</v>
      </c>
      <c r="BG158" s="144">
        <f>IF(N158="zákl. přenesená",J158,0)</f>
        <v>0</v>
      </c>
      <c r="BH158" s="144">
        <f>IF(N158="sníž. přenesená",J158,0)</f>
        <v>0</v>
      </c>
      <c r="BI158" s="144">
        <f>IF(N158="nulová",J158,0)</f>
        <v>0</v>
      </c>
      <c r="BJ158" s="18" t="s">
        <v>81</v>
      </c>
      <c r="BK158" s="144">
        <f>ROUND(I158*H158,2)</f>
        <v>0</v>
      </c>
      <c r="BL158" s="18" t="s">
        <v>368</v>
      </c>
      <c r="BM158" s="143" t="s">
        <v>3807</v>
      </c>
    </row>
    <row r="159" spans="2:63" s="11" customFormat="1" ht="22.9" customHeight="1">
      <c r="B159" s="120"/>
      <c r="D159" s="121" t="s">
        <v>73</v>
      </c>
      <c r="E159" s="130" t="s">
        <v>3808</v>
      </c>
      <c r="F159" s="130" t="s">
        <v>2252</v>
      </c>
      <c r="I159" s="123"/>
      <c r="J159" s="131">
        <f>BK159</f>
        <v>0</v>
      </c>
      <c r="L159" s="120"/>
      <c r="M159" s="125"/>
      <c r="P159" s="126">
        <f>SUM(P160:P175)</f>
        <v>0</v>
      </c>
      <c r="R159" s="126">
        <f>SUM(R160:R175)</f>
        <v>0</v>
      </c>
      <c r="T159" s="127">
        <f>SUM(T160:T175)</f>
        <v>0</v>
      </c>
      <c r="AR159" s="121" t="s">
        <v>83</v>
      </c>
      <c r="AT159" s="128" t="s">
        <v>73</v>
      </c>
      <c r="AU159" s="128" t="s">
        <v>81</v>
      </c>
      <c r="AY159" s="121" t="s">
        <v>210</v>
      </c>
      <c r="BK159" s="129">
        <f>SUM(BK160:BK175)</f>
        <v>0</v>
      </c>
    </row>
    <row r="160" spans="2:65" s="1" customFormat="1" ht="16.5" customHeight="1">
      <c r="B160" s="33"/>
      <c r="C160" s="177" t="s">
        <v>879</v>
      </c>
      <c r="D160" s="177" t="s">
        <v>424</v>
      </c>
      <c r="E160" s="178" t="s">
        <v>3809</v>
      </c>
      <c r="F160" s="179" t="s">
        <v>3810</v>
      </c>
      <c r="G160" s="180" t="s">
        <v>868</v>
      </c>
      <c r="H160" s="181">
        <v>48</v>
      </c>
      <c r="I160" s="182"/>
      <c r="J160" s="183">
        <f aca="true" t="shared" si="20" ref="J160:J175">ROUND(I160*H160,2)</f>
        <v>0</v>
      </c>
      <c r="K160" s="179" t="s">
        <v>19</v>
      </c>
      <c r="L160" s="184"/>
      <c r="M160" s="185" t="s">
        <v>19</v>
      </c>
      <c r="N160" s="186" t="s">
        <v>45</v>
      </c>
      <c r="P160" s="141">
        <f aca="true" t="shared" si="21" ref="P160:P175">O160*H160</f>
        <v>0</v>
      </c>
      <c r="Q160" s="141">
        <v>0</v>
      </c>
      <c r="R160" s="141">
        <f aca="true" t="shared" si="22" ref="R160:R175">Q160*H160</f>
        <v>0</v>
      </c>
      <c r="S160" s="141">
        <v>0</v>
      </c>
      <c r="T160" s="142">
        <f aca="true" t="shared" si="23" ref="T160:T175">S160*H160</f>
        <v>0</v>
      </c>
      <c r="AR160" s="143" t="s">
        <v>498</v>
      </c>
      <c r="AT160" s="143" t="s">
        <v>424</v>
      </c>
      <c r="AU160" s="143" t="s">
        <v>83</v>
      </c>
      <c r="AY160" s="18" t="s">
        <v>210</v>
      </c>
      <c r="BE160" s="144">
        <f aca="true" t="shared" si="24" ref="BE160:BE175">IF(N160="základní",J160,0)</f>
        <v>0</v>
      </c>
      <c r="BF160" s="144">
        <f aca="true" t="shared" si="25" ref="BF160:BF175">IF(N160="snížená",J160,0)</f>
        <v>0</v>
      </c>
      <c r="BG160" s="144">
        <f aca="true" t="shared" si="26" ref="BG160:BG175">IF(N160="zákl. přenesená",J160,0)</f>
        <v>0</v>
      </c>
      <c r="BH160" s="144">
        <f aca="true" t="shared" si="27" ref="BH160:BH175">IF(N160="sníž. přenesená",J160,0)</f>
        <v>0</v>
      </c>
      <c r="BI160" s="144">
        <f aca="true" t="shared" si="28" ref="BI160:BI175">IF(N160="nulová",J160,0)</f>
        <v>0</v>
      </c>
      <c r="BJ160" s="18" t="s">
        <v>81</v>
      </c>
      <c r="BK160" s="144">
        <f aca="true" t="shared" si="29" ref="BK160:BK175">ROUND(I160*H160,2)</f>
        <v>0</v>
      </c>
      <c r="BL160" s="18" t="s">
        <v>368</v>
      </c>
      <c r="BM160" s="143" t="s">
        <v>3811</v>
      </c>
    </row>
    <row r="161" spans="2:65" s="1" customFormat="1" ht="16.5" customHeight="1">
      <c r="B161" s="33"/>
      <c r="C161" s="177" t="s">
        <v>884</v>
      </c>
      <c r="D161" s="177" t="s">
        <v>424</v>
      </c>
      <c r="E161" s="178" t="s">
        <v>3812</v>
      </c>
      <c r="F161" s="179" t="s">
        <v>3813</v>
      </c>
      <c r="G161" s="180" t="s">
        <v>295</v>
      </c>
      <c r="H161" s="181">
        <v>1</v>
      </c>
      <c r="I161" s="182"/>
      <c r="J161" s="183">
        <f t="shared" si="20"/>
        <v>0</v>
      </c>
      <c r="K161" s="179" t="s">
        <v>19</v>
      </c>
      <c r="L161" s="184"/>
      <c r="M161" s="185" t="s">
        <v>19</v>
      </c>
      <c r="N161" s="186" t="s">
        <v>45</v>
      </c>
      <c r="P161" s="141">
        <f t="shared" si="21"/>
        <v>0</v>
      </c>
      <c r="Q161" s="141">
        <v>0</v>
      </c>
      <c r="R161" s="141">
        <f t="shared" si="22"/>
        <v>0</v>
      </c>
      <c r="S161" s="141">
        <v>0</v>
      </c>
      <c r="T161" s="142">
        <f t="shared" si="23"/>
        <v>0</v>
      </c>
      <c r="AR161" s="143" t="s">
        <v>498</v>
      </c>
      <c r="AT161" s="143" t="s">
        <v>424</v>
      </c>
      <c r="AU161" s="143" t="s">
        <v>83</v>
      </c>
      <c r="AY161" s="18" t="s">
        <v>210</v>
      </c>
      <c r="BE161" s="144">
        <f t="shared" si="24"/>
        <v>0</v>
      </c>
      <c r="BF161" s="144">
        <f t="shared" si="25"/>
        <v>0</v>
      </c>
      <c r="BG161" s="144">
        <f t="shared" si="26"/>
        <v>0</v>
      </c>
      <c r="BH161" s="144">
        <f t="shared" si="27"/>
        <v>0</v>
      </c>
      <c r="BI161" s="144">
        <f t="shared" si="28"/>
        <v>0</v>
      </c>
      <c r="BJ161" s="18" t="s">
        <v>81</v>
      </c>
      <c r="BK161" s="144">
        <f t="shared" si="29"/>
        <v>0</v>
      </c>
      <c r="BL161" s="18" t="s">
        <v>368</v>
      </c>
      <c r="BM161" s="143" t="s">
        <v>3814</v>
      </c>
    </row>
    <row r="162" spans="2:65" s="1" customFormat="1" ht="16.5" customHeight="1">
      <c r="B162" s="33"/>
      <c r="C162" s="177" t="s">
        <v>891</v>
      </c>
      <c r="D162" s="177" t="s">
        <v>424</v>
      </c>
      <c r="E162" s="178" t="s">
        <v>3815</v>
      </c>
      <c r="F162" s="179" t="s">
        <v>3816</v>
      </c>
      <c r="G162" s="180" t="s">
        <v>417</v>
      </c>
      <c r="H162" s="181">
        <v>340</v>
      </c>
      <c r="I162" s="182"/>
      <c r="J162" s="183">
        <f t="shared" si="20"/>
        <v>0</v>
      </c>
      <c r="K162" s="179" t="s">
        <v>19</v>
      </c>
      <c r="L162" s="184"/>
      <c r="M162" s="185" t="s">
        <v>19</v>
      </c>
      <c r="N162" s="186" t="s">
        <v>45</v>
      </c>
      <c r="P162" s="141">
        <f t="shared" si="21"/>
        <v>0</v>
      </c>
      <c r="Q162" s="141">
        <v>0</v>
      </c>
      <c r="R162" s="141">
        <f t="shared" si="22"/>
        <v>0</v>
      </c>
      <c r="S162" s="141">
        <v>0</v>
      </c>
      <c r="T162" s="142">
        <f t="shared" si="23"/>
        <v>0</v>
      </c>
      <c r="AR162" s="143" t="s">
        <v>498</v>
      </c>
      <c r="AT162" s="143" t="s">
        <v>424</v>
      </c>
      <c r="AU162" s="143" t="s">
        <v>83</v>
      </c>
      <c r="AY162" s="18" t="s">
        <v>210</v>
      </c>
      <c r="BE162" s="144">
        <f t="shared" si="24"/>
        <v>0</v>
      </c>
      <c r="BF162" s="144">
        <f t="shared" si="25"/>
        <v>0</v>
      </c>
      <c r="BG162" s="144">
        <f t="shared" si="26"/>
        <v>0</v>
      </c>
      <c r="BH162" s="144">
        <f t="shared" si="27"/>
        <v>0</v>
      </c>
      <c r="BI162" s="144">
        <f t="shared" si="28"/>
        <v>0</v>
      </c>
      <c r="BJ162" s="18" t="s">
        <v>81</v>
      </c>
      <c r="BK162" s="144">
        <f t="shared" si="29"/>
        <v>0</v>
      </c>
      <c r="BL162" s="18" t="s">
        <v>368</v>
      </c>
      <c r="BM162" s="143" t="s">
        <v>3817</v>
      </c>
    </row>
    <row r="163" spans="2:65" s="1" customFormat="1" ht="16.5" customHeight="1">
      <c r="B163" s="33"/>
      <c r="C163" s="177" t="s">
        <v>898</v>
      </c>
      <c r="D163" s="177" t="s">
        <v>424</v>
      </c>
      <c r="E163" s="178" t="s">
        <v>3818</v>
      </c>
      <c r="F163" s="179" t="s">
        <v>3819</v>
      </c>
      <c r="G163" s="180" t="s">
        <v>417</v>
      </c>
      <c r="H163" s="181">
        <v>12</v>
      </c>
      <c r="I163" s="182"/>
      <c r="J163" s="183">
        <f t="shared" si="20"/>
        <v>0</v>
      </c>
      <c r="K163" s="179" t="s">
        <v>19</v>
      </c>
      <c r="L163" s="184"/>
      <c r="M163" s="185" t="s">
        <v>19</v>
      </c>
      <c r="N163" s="186" t="s">
        <v>45</v>
      </c>
      <c r="P163" s="141">
        <f t="shared" si="21"/>
        <v>0</v>
      </c>
      <c r="Q163" s="141">
        <v>0</v>
      </c>
      <c r="R163" s="141">
        <f t="shared" si="22"/>
        <v>0</v>
      </c>
      <c r="S163" s="141">
        <v>0</v>
      </c>
      <c r="T163" s="142">
        <f t="shared" si="23"/>
        <v>0</v>
      </c>
      <c r="AR163" s="143" t="s">
        <v>498</v>
      </c>
      <c r="AT163" s="143" t="s">
        <v>424</v>
      </c>
      <c r="AU163" s="143" t="s">
        <v>83</v>
      </c>
      <c r="AY163" s="18" t="s">
        <v>210</v>
      </c>
      <c r="BE163" s="144">
        <f t="shared" si="24"/>
        <v>0</v>
      </c>
      <c r="BF163" s="144">
        <f t="shared" si="25"/>
        <v>0</v>
      </c>
      <c r="BG163" s="144">
        <f t="shared" si="26"/>
        <v>0</v>
      </c>
      <c r="BH163" s="144">
        <f t="shared" si="27"/>
        <v>0</v>
      </c>
      <c r="BI163" s="144">
        <f t="shared" si="28"/>
        <v>0</v>
      </c>
      <c r="BJ163" s="18" t="s">
        <v>81</v>
      </c>
      <c r="BK163" s="144">
        <f t="shared" si="29"/>
        <v>0</v>
      </c>
      <c r="BL163" s="18" t="s">
        <v>368</v>
      </c>
      <c r="BM163" s="143" t="s">
        <v>3820</v>
      </c>
    </row>
    <row r="164" spans="2:65" s="1" customFormat="1" ht="16.5" customHeight="1">
      <c r="B164" s="33"/>
      <c r="C164" s="177" t="s">
        <v>903</v>
      </c>
      <c r="D164" s="177" t="s">
        <v>424</v>
      </c>
      <c r="E164" s="178" t="s">
        <v>3821</v>
      </c>
      <c r="F164" s="179" t="s">
        <v>3822</v>
      </c>
      <c r="G164" s="180" t="s">
        <v>417</v>
      </c>
      <c r="H164" s="181">
        <v>340</v>
      </c>
      <c r="I164" s="182"/>
      <c r="J164" s="183">
        <f t="shared" si="20"/>
        <v>0</v>
      </c>
      <c r="K164" s="179" t="s">
        <v>19</v>
      </c>
      <c r="L164" s="184"/>
      <c r="M164" s="185" t="s">
        <v>19</v>
      </c>
      <c r="N164" s="186" t="s">
        <v>45</v>
      </c>
      <c r="P164" s="141">
        <f t="shared" si="21"/>
        <v>0</v>
      </c>
      <c r="Q164" s="141">
        <v>0</v>
      </c>
      <c r="R164" s="141">
        <f t="shared" si="22"/>
        <v>0</v>
      </c>
      <c r="S164" s="141">
        <v>0</v>
      </c>
      <c r="T164" s="142">
        <f t="shared" si="23"/>
        <v>0</v>
      </c>
      <c r="AR164" s="143" t="s">
        <v>498</v>
      </c>
      <c r="AT164" s="143" t="s">
        <v>424</v>
      </c>
      <c r="AU164" s="143" t="s">
        <v>83</v>
      </c>
      <c r="AY164" s="18" t="s">
        <v>210</v>
      </c>
      <c r="BE164" s="144">
        <f t="shared" si="24"/>
        <v>0</v>
      </c>
      <c r="BF164" s="144">
        <f t="shared" si="25"/>
        <v>0</v>
      </c>
      <c r="BG164" s="144">
        <f t="shared" si="26"/>
        <v>0</v>
      </c>
      <c r="BH164" s="144">
        <f t="shared" si="27"/>
        <v>0</v>
      </c>
      <c r="BI164" s="144">
        <f t="shared" si="28"/>
        <v>0</v>
      </c>
      <c r="BJ164" s="18" t="s">
        <v>81</v>
      </c>
      <c r="BK164" s="144">
        <f t="shared" si="29"/>
        <v>0</v>
      </c>
      <c r="BL164" s="18" t="s">
        <v>368</v>
      </c>
      <c r="BM164" s="143" t="s">
        <v>3823</v>
      </c>
    </row>
    <row r="165" spans="2:65" s="1" customFormat="1" ht="16.5" customHeight="1">
      <c r="B165" s="33"/>
      <c r="C165" s="177" t="s">
        <v>910</v>
      </c>
      <c r="D165" s="177" t="s">
        <v>424</v>
      </c>
      <c r="E165" s="178" t="s">
        <v>3824</v>
      </c>
      <c r="F165" s="179" t="s">
        <v>3825</v>
      </c>
      <c r="G165" s="180" t="s">
        <v>417</v>
      </c>
      <c r="H165" s="181">
        <v>12</v>
      </c>
      <c r="I165" s="182"/>
      <c r="J165" s="183">
        <f t="shared" si="20"/>
        <v>0</v>
      </c>
      <c r="K165" s="179" t="s">
        <v>19</v>
      </c>
      <c r="L165" s="184"/>
      <c r="M165" s="185" t="s">
        <v>19</v>
      </c>
      <c r="N165" s="186" t="s">
        <v>45</v>
      </c>
      <c r="P165" s="141">
        <f t="shared" si="21"/>
        <v>0</v>
      </c>
      <c r="Q165" s="141">
        <v>0</v>
      </c>
      <c r="R165" s="141">
        <f t="shared" si="22"/>
        <v>0</v>
      </c>
      <c r="S165" s="141">
        <v>0</v>
      </c>
      <c r="T165" s="142">
        <f t="shared" si="23"/>
        <v>0</v>
      </c>
      <c r="AR165" s="143" t="s">
        <v>498</v>
      </c>
      <c r="AT165" s="143" t="s">
        <v>424</v>
      </c>
      <c r="AU165" s="143" t="s">
        <v>83</v>
      </c>
      <c r="AY165" s="18" t="s">
        <v>210</v>
      </c>
      <c r="BE165" s="144">
        <f t="shared" si="24"/>
        <v>0</v>
      </c>
      <c r="BF165" s="144">
        <f t="shared" si="25"/>
        <v>0</v>
      </c>
      <c r="BG165" s="144">
        <f t="shared" si="26"/>
        <v>0</v>
      </c>
      <c r="BH165" s="144">
        <f t="shared" si="27"/>
        <v>0</v>
      </c>
      <c r="BI165" s="144">
        <f t="shared" si="28"/>
        <v>0</v>
      </c>
      <c r="BJ165" s="18" t="s">
        <v>81</v>
      </c>
      <c r="BK165" s="144">
        <f t="shared" si="29"/>
        <v>0</v>
      </c>
      <c r="BL165" s="18" t="s">
        <v>368</v>
      </c>
      <c r="BM165" s="143" t="s">
        <v>3826</v>
      </c>
    </row>
    <row r="166" spans="2:65" s="1" customFormat="1" ht="16.5" customHeight="1">
      <c r="B166" s="33"/>
      <c r="C166" s="177" t="s">
        <v>916</v>
      </c>
      <c r="D166" s="177" t="s">
        <v>424</v>
      </c>
      <c r="E166" s="178" t="s">
        <v>3827</v>
      </c>
      <c r="F166" s="179" t="s">
        <v>3828</v>
      </c>
      <c r="G166" s="180" t="s">
        <v>868</v>
      </c>
      <c r="H166" s="181">
        <v>6</v>
      </c>
      <c r="I166" s="182"/>
      <c r="J166" s="183">
        <f t="shared" si="20"/>
        <v>0</v>
      </c>
      <c r="K166" s="179" t="s">
        <v>19</v>
      </c>
      <c r="L166" s="184"/>
      <c r="M166" s="185" t="s">
        <v>19</v>
      </c>
      <c r="N166" s="186" t="s">
        <v>45</v>
      </c>
      <c r="P166" s="141">
        <f t="shared" si="21"/>
        <v>0</v>
      </c>
      <c r="Q166" s="141">
        <v>0</v>
      </c>
      <c r="R166" s="141">
        <f t="shared" si="22"/>
        <v>0</v>
      </c>
      <c r="S166" s="141">
        <v>0</v>
      </c>
      <c r="T166" s="142">
        <f t="shared" si="23"/>
        <v>0</v>
      </c>
      <c r="AR166" s="143" t="s">
        <v>498</v>
      </c>
      <c r="AT166" s="143" t="s">
        <v>424</v>
      </c>
      <c r="AU166" s="143" t="s">
        <v>83</v>
      </c>
      <c r="AY166" s="18" t="s">
        <v>210</v>
      </c>
      <c r="BE166" s="144">
        <f t="shared" si="24"/>
        <v>0</v>
      </c>
      <c r="BF166" s="144">
        <f t="shared" si="25"/>
        <v>0</v>
      </c>
      <c r="BG166" s="144">
        <f t="shared" si="26"/>
        <v>0</v>
      </c>
      <c r="BH166" s="144">
        <f t="shared" si="27"/>
        <v>0</v>
      </c>
      <c r="BI166" s="144">
        <f t="shared" si="28"/>
        <v>0</v>
      </c>
      <c r="BJ166" s="18" t="s">
        <v>81</v>
      </c>
      <c r="BK166" s="144">
        <f t="shared" si="29"/>
        <v>0</v>
      </c>
      <c r="BL166" s="18" t="s">
        <v>368</v>
      </c>
      <c r="BM166" s="143" t="s">
        <v>3829</v>
      </c>
    </row>
    <row r="167" spans="2:65" s="1" customFormat="1" ht="16.5" customHeight="1">
      <c r="B167" s="33"/>
      <c r="C167" s="177" t="s">
        <v>926</v>
      </c>
      <c r="D167" s="177" t="s">
        <v>424</v>
      </c>
      <c r="E167" s="178" t="s">
        <v>3830</v>
      </c>
      <c r="F167" s="179" t="s">
        <v>3831</v>
      </c>
      <c r="G167" s="180" t="s">
        <v>417</v>
      </c>
      <c r="H167" s="181">
        <v>110</v>
      </c>
      <c r="I167" s="182"/>
      <c r="J167" s="183">
        <f t="shared" si="20"/>
        <v>0</v>
      </c>
      <c r="K167" s="179" t="s">
        <v>19</v>
      </c>
      <c r="L167" s="184"/>
      <c r="M167" s="185" t="s">
        <v>19</v>
      </c>
      <c r="N167" s="186" t="s">
        <v>45</v>
      </c>
      <c r="P167" s="141">
        <f t="shared" si="21"/>
        <v>0</v>
      </c>
      <c r="Q167" s="141">
        <v>0</v>
      </c>
      <c r="R167" s="141">
        <f t="shared" si="22"/>
        <v>0</v>
      </c>
      <c r="S167" s="141">
        <v>0</v>
      </c>
      <c r="T167" s="142">
        <f t="shared" si="23"/>
        <v>0</v>
      </c>
      <c r="AR167" s="143" t="s">
        <v>498</v>
      </c>
      <c r="AT167" s="143" t="s">
        <v>424</v>
      </c>
      <c r="AU167" s="143" t="s">
        <v>83</v>
      </c>
      <c r="AY167" s="18" t="s">
        <v>210</v>
      </c>
      <c r="BE167" s="144">
        <f t="shared" si="24"/>
        <v>0</v>
      </c>
      <c r="BF167" s="144">
        <f t="shared" si="25"/>
        <v>0</v>
      </c>
      <c r="BG167" s="144">
        <f t="shared" si="26"/>
        <v>0</v>
      </c>
      <c r="BH167" s="144">
        <f t="shared" si="27"/>
        <v>0</v>
      </c>
      <c r="BI167" s="144">
        <f t="shared" si="28"/>
        <v>0</v>
      </c>
      <c r="BJ167" s="18" t="s">
        <v>81</v>
      </c>
      <c r="BK167" s="144">
        <f t="shared" si="29"/>
        <v>0</v>
      </c>
      <c r="BL167" s="18" t="s">
        <v>368</v>
      </c>
      <c r="BM167" s="143" t="s">
        <v>3832</v>
      </c>
    </row>
    <row r="168" spans="2:65" s="1" customFormat="1" ht="16.5" customHeight="1">
      <c r="B168" s="33"/>
      <c r="C168" s="177" t="s">
        <v>931</v>
      </c>
      <c r="D168" s="177" t="s">
        <v>424</v>
      </c>
      <c r="E168" s="178" t="s">
        <v>3833</v>
      </c>
      <c r="F168" s="179" t="s">
        <v>3834</v>
      </c>
      <c r="G168" s="180" t="s">
        <v>295</v>
      </c>
      <c r="H168" s="181">
        <v>1</v>
      </c>
      <c r="I168" s="182"/>
      <c r="J168" s="183">
        <f t="shared" si="20"/>
        <v>0</v>
      </c>
      <c r="K168" s="179" t="s">
        <v>19</v>
      </c>
      <c r="L168" s="184"/>
      <c r="M168" s="185" t="s">
        <v>19</v>
      </c>
      <c r="N168" s="186" t="s">
        <v>45</v>
      </c>
      <c r="P168" s="141">
        <f t="shared" si="21"/>
        <v>0</v>
      </c>
      <c r="Q168" s="141">
        <v>0</v>
      </c>
      <c r="R168" s="141">
        <f t="shared" si="22"/>
        <v>0</v>
      </c>
      <c r="S168" s="141">
        <v>0</v>
      </c>
      <c r="T168" s="142">
        <f t="shared" si="23"/>
        <v>0</v>
      </c>
      <c r="AR168" s="143" t="s">
        <v>498</v>
      </c>
      <c r="AT168" s="143" t="s">
        <v>424</v>
      </c>
      <c r="AU168" s="143" t="s">
        <v>83</v>
      </c>
      <c r="AY168" s="18" t="s">
        <v>210</v>
      </c>
      <c r="BE168" s="144">
        <f t="shared" si="24"/>
        <v>0</v>
      </c>
      <c r="BF168" s="144">
        <f t="shared" si="25"/>
        <v>0</v>
      </c>
      <c r="BG168" s="144">
        <f t="shared" si="26"/>
        <v>0</v>
      </c>
      <c r="BH168" s="144">
        <f t="shared" si="27"/>
        <v>0</v>
      </c>
      <c r="BI168" s="144">
        <f t="shared" si="28"/>
        <v>0</v>
      </c>
      <c r="BJ168" s="18" t="s">
        <v>81</v>
      </c>
      <c r="BK168" s="144">
        <f t="shared" si="29"/>
        <v>0</v>
      </c>
      <c r="BL168" s="18" t="s">
        <v>368</v>
      </c>
      <c r="BM168" s="143" t="s">
        <v>3835</v>
      </c>
    </row>
    <row r="169" spans="2:65" s="1" customFormat="1" ht="16.5" customHeight="1">
      <c r="B169" s="33"/>
      <c r="C169" s="177" t="s">
        <v>936</v>
      </c>
      <c r="D169" s="177" t="s">
        <v>424</v>
      </c>
      <c r="E169" s="178" t="s">
        <v>3836</v>
      </c>
      <c r="F169" s="179" t="s">
        <v>3837</v>
      </c>
      <c r="G169" s="180" t="s">
        <v>3838</v>
      </c>
      <c r="H169" s="181">
        <v>3</v>
      </c>
      <c r="I169" s="182"/>
      <c r="J169" s="183">
        <f t="shared" si="20"/>
        <v>0</v>
      </c>
      <c r="K169" s="179" t="s">
        <v>19</v>
      </c>
      <c r="L169" s="184"/>
      <c r="M169" s="185" t="s">
        <v>19</v>
      </c>
      <c r="N169" s="186" t="s">
        <v>45</v>
      </c>
      <c r="P169" s="141">
        <f t="shared" si="21"/>
        <v>0</v>
      </c>
      <c r="Q169" s="141">
        <v>0</v>
      </c>
      <c r="R169" s="141">
        <f t="shared" si="22"/>
        <v>0</v>
      </c>
      <c r="S169" s="141">
        <v>0</v>
      </c>
      <c r="T169" s="142">
        <f t="shared" si="23"/>
        <v>0</v>
      </c>
      <c r="AR169" s="143" t="s">
        <v>498</v>
      </c>
      <c r="AT169" s="143" t="s">
        <v>424</v>
      </c>
      <c r="AU169" s="143" t="s">
        <v>83</v>
      </c>
      <c r="AY169" s="18" t="s">
        <v>210</v>
      </c>
      <c r="BE169" s="144">
        <f t="shared" si="24"/>
        <v>0</v>
      </c>
      <c r="BF169" s="144">
        <f t="shared" si="25"/>
        <v>0</v>
      </c>
      <c r="BG169" s="144">
        <f t="shared" si="26"/>
        <v>0</v>
      </c>
      <c r="BH169" s="144">
        <f t="shared" si="27"/>
        <v>0</v>
      </c>
      <c r="BI169" s="144">
        <f t="shared" si="28"/>
        <v>0</v>
      </c>
      <c r="BJ169" s="18" t="s">
        <v>81</v>
      </c>
      <c r="BK169" s="144">
        <f t="shared" si="29"/>
        <v>0</v>
      </c>
      <c r="BL169" s="18" t="s">
        <v>368</v>
      </c>
      <c r="BM169" s="143" t="s">
        <v>3839</v>
      </c>
    </row>
    <row r="170" spans="2:65" s="1" customFormat="1" ht="16.5" customHeight="1">
      <c r="B170" s="33"/>
      <c r="C170" s="177" t="s">
        <v>945</v>
      </c>
      <c r="D170" s="177" t="s">
        <v>424</v>
      </c>
      <c r="E170" s="178" t="s">
        <v>3840</v>
      </c>
      <c r="F170" s="179" t="s">
        <v>3841</v>
      </c>
      <c r="G170" s="180" t="s">
        <v>3838</v>
      </c>
      <c r="H170" s="181">
        <v>18</v>
      </c>
      <c r="I170" s="182"/>
      <c r="J170" s="183">
        <f t="shared" si="20"/>
        <v>0</v>
      </c>
      <c r="K170" s="179" t="s">
        <v>19</v>
      </c>
      <c r="L170" s="184"/>
      <c r="M170" s="185" t="s">
        <v>19</v>
      </c>
      <c r="N170" s="186" t="s">
        <v>45</v>
      </c>
      <c r="P170" s="141">
        <f t="shared" si="21"/>
        <v>0</v>
      </c>
      <c r="Q170" s="141">
        <v>0</v>
      </c>
      <c r="R170" s="141">
        <f t="shared" si="22"/>
        <v>0</v>
      </c>
      <c r="S170" s="141">
        <v>0</v>
      </c>
      <c r="T170" s="142">
        <f t="shared" si="23"/>
        <v>0</v>
      </c>
      <c r="AR170" s="143" t="s">
        <v>498</v>
      </c>
      <c r="AT170" s="143" t="s">
        <v>424</v>
      </c>
      <c r="AU170" s="143" t="s">
        <v>83</v>
      </c>
      <c r="AY170" s="18" t="s">
        <v>210</v>
      </c>
      <c r="BE170" s="144">
        <f t="shared" si="24"/>
        <v>0</v>
      </c>
      <c r="BF170" s="144">
        <f t="shared" si="25"/>
        <v>0</v>
      </c>
      <c r="BG170" s="144">
        <f t="shared" si="26"/>
        <v>0</v>
      </c>
      <c r="BH170" s="144">
        <f t="shared" si="27"/>
        <v>0</v>
      </c>
      <c r="BI170" s="144">
        <f t="shared" si="28"/>
        <v>0</v>
      </c>
      <c r="BJ170" s="18" t="s">
        <v>81</v>
      </c>
      <c r="BK170" s="144">
        <f t="shared" si="29"/>
        <v>0</v>
      </c>
      <c r="BL170" s="18" t="s">
        <v>368</v>
      </c>
      <c r="BM170" s="143" t="s">
        <v>3842</v>
      </c>
    </row>
    <row r="171" spans="2:65" s="1" customFormat="1" ht="16.5" customHeight="1">
      <c r="B171" s="33"/>
      <c r="C171" s="177" t="s">
        <v>952</v>
      </c>
      <c r="D171" s="177" t="s">
        <v>424</v>
      </c>
      <c r="E171" s="178" t="s">
        <v>3843</v>
      </c>
      <c r="F171" s="179" t="s">
        <v>3844</v>
      </c>
      <c r="G171" s="180" t="s">
        <v>295</v>
      </c>
      <c r="H171" s="181">
        <v>1</v>
      </c>
      <c r="I171" s="182"/>
      <c r="J171" s="183">
        <f t="shared" si="20"/>
        <v>0</v>
      </c>
      <c r="K171" s="179" t="s">
        <v>19</v>
      </c>
      <c r="L171" s="184"/>
      <c r="M171" s="185" t="s">
        <v>19</v>
      </c>
      <c r="N171" s="186" t="s">
        <v>45</v>
      </c>
      <c r="P171" s="141">
        <f t="shared" si="21"/>
        <v>0</v>
      </c>
      <c r="Q171" s="141">
        <v>0</v>
      </c>
      <c r="R171" s="141">
        <f t="shared" si="22"/>
        <v>0</v>
      </c>
      <c r="S171" s="141">
        <v>0</v>
      </c>
      <c r="T171" s="142">
        <f t="shared" si="23"/>
        <v>0</v>
      </c>
      <c r="AR171" s="143" t="s">
        <v>498</v>
      </c>
      <c r="AT171" s="143" t="s">
        <v>424</v>
      </c>
      <c r="AU171" s="143" t="s">
        <v>83</v>
      </c>
      <c r="AY171" s="18" t="s">
        <v>210</v>
      </c>
      <c r="BE171" s="144">
        <f t="shared" si="24"/>
        <v>0</v>
      </c>
      <c r="BF171" s="144">
        <f t="shared" si="25"/>
        <v>0</v>
      </c>
      <c r="BG171" s="144">
        <f t="shared" si="26"/>
        <v>0</v>
      </c>
      <c r="BH171" s="144">
        <f t="shared" si="27"/>
        <v>0</v>
      </c>
      <c r="BI171" s="144">
        <f t="shared" si="28"/>
        <v>0</v>
      </c>
      <c r="BJ171" s="18" t="s">
        <v>81</v>
      </c>
      <c r="BK171" s="144">
        <f t="shared" si="29"/>
        <v>0</v>
      </c>
      <c r="BL171" s="18" t="s">
        <v>368</v>
      </c>
      <c r="BM171" s="143" t="s">
        <v>3845</v>
      </c>
    </row>
    <row r="172" spans="2:65" s="1" customFormat="1" ht="16.5" customHeight="1">
      <c r="B172" s="33"/>
      <c r="C172" s="177" t="s">
        <v>958</v>
      </c>
      <c r="D172" s="177" t="s">
        <v>424</v>
      </c>
      <c r="E172" s="178" t="s">
        <v>3846</v>
      </c>
      <c r="F172" s="179" t="s">
        <v>3847</v>
      </c>
      <c r="G172" s="180" t="s">
        <v>2180</v>
      </c>
      <c r="H172" s="199"/>
      <c r="I172" s="182"/>
      <c r="J172" s="183">
        <f t="shared" si="20"/>
        <v>0</v>
      </c>
      <c r="K172" s="179" t="s">
        <v>19</v>
      </c>
      <c r="L172" s="184"/>
      <c r="M172" s="185" t="s">
        <v>19</v>
      </c>
      <c r="N172" s="186" t="s">
        <v>45</v>
      </c>
      <c r="P172" s="141">
        <f t="shared" si="21"/>
        <v>0</v>
      </c>
      <c r="Q172" s="141">
        <v>0</v>
      </c>
      <c r="R172" s="141">
        <f t="shared" si="22"/>
        <v>0</v>
      </c>
      <c r="S172" s="141">
        <v>0</v>
      </c>
      <c r="T172" s="142">
        <f t="shared" si="23"/>
        <v>0</v>
      </c>
      <c r="AR172" s="143" t="s">
        <v>498</v>
      </c>
      <c r="AT172" s="143" t="s">
        <v>424</v>
      </c>
      <c r="AU172" s="143" t="s">
        <v>83</v>
      </c>
      <c r="AY172" s="18" t="s">
        <v>210</v>
      </c>
      <c r="BE172" s="144">
        <f t="shared" si="24"/>
        <v>0</v>
      </c>
      <c r="BF172" s="144">
        <f t="shared" si="25"/>
        <v>0</v>
      </c>
      <c r="BG172" s="144">
        <f t="shared" si="26"/>
        <v>0</v>
      </c>
      <c r="BH172" s="144">
        <f t="shared" si="27"/>
        <v>0</v>
      </c>
      <c r="BI172" s="144">
        <f t="shared" si="28"/>
        <v>0</v>
      </c>
      <c r="BJ172" s="18" t="s">
        <v>81</v>
      </c>
      <c r="BK172" s="144">
        <f t="shared" si="29"/>
        <v>0</v>
      </c>
      <c r="BL172" s="18" t="s">
        <v>368</v>
      </c>
      <c r="BM172" s="143" t="s">
        <v>3848</v>
      </c>
    </row>
    <row r="173" spans="2:65" s="1" customFormat="1" ht="16.5" customHeight="1">
      <c r="B173" s="33"/>
      <c r="C173" s="177" t="s">
        <v>964</v>
      </c>
      <c r="D173" s="177" t="s">
        <v>424</v>
      </c>
      <c r="E173" s="178" t="s">
        <v>3849</v>
      </c>
      <c r="F173" s="179" t="s">
        <v>3850</v>
      </c>
      <c r="G173" s="180" t="s">
        <v>2180</v>
      </c>
      <c r="H173" s="199"/>
      <c r="I173" s="182"/>
      <c r="J173" s="183">
        <f t="shared" si="20"/>
        <v>0</v>
      </c>
      <c r="K173" s="179" t="s">
        <v>19</v>
      </c>
      <c r="L173" s="184"/>
      <c r="M173" s="185" t="s">
        <v>19</v>
      </c>
      <c r="N173" s="186" t="s">
        <v>45</v>
      </c>
      <c r="P173" s="141">
        <f t="shared" si="21"/>
        <v>0</v>
      </c>
      <c r="Q173" s="141">
        <v>0</v>
      </c>
      <c r="R173" s="141">
        <f t="shared" si="22"/>
        <v>0</v>
      </c>
      <c r="S173" s="141">
        <v>0</v>
      </c>
      <c r="T173" s="142">
        <f t="shared" si="23"/>
        <v>0</v>
      </c>
      <c r="AR173" s="143" t="s">
        <v>498</v>
      </c>
      <c r="AT173" s="143" t="s">
        <v>424</v>
      </c>
      <c r="AU173" s="143" t="s">
        <v>83</v>
      </c>
      <c r="AY173" s="18" t="s">
        <v>210</v>
      </c>
      <c r="BE173" s="144">
        <f t="shared" si="24"/>
        <v>0</v>
      </c>
      <c r="BF173" s="144">
        <f t="shared" si="25"/>
        <v>0</v>
      </c>
      <c r="BG173" s="144">
        <f t="shared" si="26"/>
        <v>0</v>
      </c>
      <c r="BH173" s="144">
        <f t="shared" si="27"/>
        <v>0</v>
      </c>
      <c r="BI173" s="144">
        <f t="shared" si="28"/>
        <v>0</v>
      </c>
      <c r="BJ173" s="18" t="s">
        <v>81</v>
      </c>
      <c r="BK173" s="144">
        <f t="shared" si="29"/>
        <v>0</v>
      </c>
      <c r="BL173" s="18" t="s">
        <v>368</v>
      </c>
      <c r="BM173" s="143" t="s">
        <v>3851</v>
      </c>
    </row>
    <row r="174" spans="2:65" s="1" customFormat="1" ht="16.5" customHeight="1">
      <c r="B174" s="33"/>
      <c r="C174" s="177" t="s">
        <v>969</v>
      </c>
      <c r="D174" s="177" t="s">
        <v>424</v>
      </c>
      <c r="E174" s="178" t="s">
        <v>3852</v>
      </c>
      <c r="F174" s="179" t="s">
        <v>3853</v>
      </c>
      <c r="G174" s="180" t="s">
        <v>2180</v>
      </c>
      <c r="H174" s="199"/>
      <c r="I174" s="182"/>
      <c r="J174" s="183">
        <f t="shared" si="20"/>
        <v>0</v>
      </c>
      <c r="K174" s="179" t="s">
        <v>19</v>
      </c>
      <c r="L174" s="184"/>
      <c r="M174" s="185" t="s">
        <v>19</v>
      </c>
      <c r="N174" s="186" t="s">
        <v>45</v>
      </c>
      <c r="P174" s="141">
        <f t="shared" si="21"/>
        <v>0</v>
      </c>
      <c r="Q174" s="141">
        <v>0</v>
      </c>
      <c r="R174" s="141">
        <f t="shared" si="22"/>
        <v>0</v>
      </c>
      <c r="S174" s="141">
        <v>0</v>
      </c>
      <c r="T174" s="142">
        <f t="shared" si="23"/>
        <v>0</v>
      </c>
      <c r="AR174" s="143" t="s">
        <v>498</v>
      </c>
      <c r="AT174" s="143" t="s">
        <v>424</v>
      </c>
      <c r="AU174" s="143" t="s">
        <v>83</v>
      </c>
      <c r="AY174" s="18" t="s">
        <v>210</v>
      </c>
      <c r="BE174" s="144">
        <f t="shared" si="24"/>
        <v>0</v>
      </c>
      <c r="BF174" s="144">
        <f t="shared" si="25"/>
        <v>0</v>
      </c>
      <c r="BG174" s="144">
        <f t="shared" si="26"/>
        <v>0</v>
      </c>
      <c r="BH174" s="144">
        <f t="shared" si="27"/>
        <v>0</v>
      </c>
      <c r="BI174" s="144">
        <f t="shared" si="28"/>
        <v>0</v>
      </c>
      <c r="BJ174" s="18" t="s">
        <v>81</v>
      </c>
      <c r="BK174" s="144">
        <f t="shared" si="29"/>
        <v>0</v>
      </c>
      <c r="BL174" s="18" t="s">
        <v>368</v>
      </c>
      <c r="BM174" s="143" t="s">
        <v>3854</v>
      </c>
    </row>
    <row r="175" spans="2:65" s="1" customFormat="1" ht="16.5" customHeight="1">
      <c r="B175" s="33"/>
      <c r="C175" s="177" t="s">
        <v>973</v>
      </c>
      <c r="D175" s="177" t="s">
        <v>424</v>
      </c>
      <c r="E175" s="178" t="s">
        <v>3855</v>
      </c>
      <c r="F175" s="179" t="s">
        <v>3856</v>
      </c>
      <c r="G175" s="180" t="s">
        <v>2180</v>
      </c>
      <c r="H175" s="199"/>
      <c r="I175" s="182"/>
      <c r="J175" s="183">
        <f t="shared" si="20"/>
        <v>0</v>
      </c>
      <c r="K175" s="179" t="s">
        <v>19</v>
      </c>
      <c r="L175" s="184"/>
      <c r="M175" s="185" t="s">
        <v>19</v>
      </c>
      <c r="N175" s="186" t="s">
        <v>45</v>
      </c>
      <c r="P175" s="141">
        <f t="shared" si="21"/>
        <v>0</v>
      </c>
      <c r="Q175" s="141">
        <v>0</v>
      </c>
      <c r="R175" s="141">
        <f t="shared" si="22"/>
        <v>0</v>
      </c>
      <c r="S175" s="141">
        <v>0</v>
      </c>
      <c r="T175" s="142">
        <f t="shared" si="23"/>
        <v>0</v>
      </c>
      <c r="AR175" s="143" t="s">
        <v>498</v>
      </c>
      <c r="AT175" s="143" t="s">
        <v>424</v>
      </c>
      <c r="AU175" s="143" t="s">
        <v>83</v>
      </c>
      <c r="AY175" s="18" t="s">
        <v>210</v>
      </c>
      <c r="BE175" s="144">
        <f t="shared" si="24"/>
        <v>0</v>
      </c>
      <c r="BF175" s="144">
        <f t="shared" si="25"/>
        <v>0</v>
      </c>
      <c r="BG175" s="144">
        <f t="shared" si="26"/>
        <v>0</v>
      </c>
      <c r="BH175" s="144">
        <f t="shared" si="27"/>
        <v>0</v>
      </c>
      <c r="BI175" s="144">
        <f t="shared" si="28"/>
        <v>0</v>
      </c>
      <c r="BJ175" s="18" t="s">
        <v>81</v>
      </c>
      <c r="BK175" s="144">
        <f t="shared" si="29"/>
        <v>0</v>
      </c>
      <c r="BL175" s="18" t="s">
        <v>368</v>
      </c>
      <c r="BM175" s="143" t="s">
        <v>3857</v>
      </c>
    </row>
    <row r="176" spans="2:63" s="11" customFormat="1" ht="22.9" customHeight="1">
      <c r="B176" s="120"/>
      <c r="D176" s="121" t="s">
        <v>73</v>
      </c>
      <c r="E176" s="130" t="s">
        <v>3858</v>
      </c>
      <c r="F176" s="130" t="s">
        <v>94</v>
      </c>
      <c r="I176" s="123"/>
      <c r="J176" s="131">
        <f>BK176</f>
        <v>0</v>
      </c>
      <c r="L176" s="120"/>
      <c r="M176" s="125"/>
      <c r="P176" s="126">
        <f>SUM(P177:P183)</f>
        <v>0</v>
      </c>
      <c r="R176" s="126">
        <f>SUM(R177:R183)</f>
        <v>0</v>
      </c>
      <c r="T176" s="127">
        <f>SUM(T177:T183)</f>
        <v>0</v>
      </c>
      <c r="AR176" s="121" t="s">
        <v>83</v>
      </c>
      <c r="AT176" s="128" t="s">
        <v>73</v>
      </c>
      <c r="AU176" s="128" t="s">
        <v>81</v>
      </c>
      <c r="AY176" s="121" t="s">
        <v>210</v>
      </c>
      <c r="BK176" s="129">
        <f>SUM(BK177:BK183)</f>
        <v>0</v>
      </c>
    </row>
    <row r="177" spans="2:65" s="1" customFormat="1" ht="16.5" customHeight="1">
      <c r="B177" s="33"/>
      <c r="C177" s="177" t="s">
        <v>982</v>
      </c>
      <c r="D177" s="177" t="s">
        <v>424</v>
      </c>
      <c r="E177" s="178" t="s">
        <v>3859</v>
      </c>
      <c r="F177" s="179" t="s">
        <v>3860</v>
      </c>
      <c r="G177" s="180" t="s">
        <v>2180</v>
      </c>
      <c r="H177" s="199"/>
      <c r="I177" s="182"/>
      <c r="J177" s="183">
        <f aca="true" t="shared" si="30" ref="J177:J183">ROUND(I177*H177,2)</f>
        <v>0</v>
      </c>
      <c r="K177" s="179" t="s">
        <v>19</v>
      </c>
      <c r="L177" s="184"/>
      <c r="M177" s="185" t="s">
        <v>19</v>
      </c>
      <c r="N177" s="186" t="s">
        <v>45</v>
      </c>
      <c r="P177" s="141">
        <f aca="true" t="shared" si="31" ref="P177:P183">O177*H177</f>
        <v>0</v>
      </c>
      <c r="Q177" s="141">
        <v>0</v>
      </c>
      <c r="R177" s="141">
        <f aca="true" t="shared" si="32" ref="R177:R183">Q177*H177</f>
        <v>0</v>
      </c>
      <c r="S177" s="141">
        <v>0</v>
      </c>
      <c r="T177" s="142">
        <f aca="true" t="shared" si="33" ref="T177:T183">S177*H177</f>
        <v>0</v>
      </c>
      <c r="AR177" s="143" t="s">
        <v>498</v>
      </c>
      <c r="AT177" s="143" t="s">
        <v>424</v>
      </c>
      <c r="AU177" s="143" t="s">
        <v>83</v>
      </c>
      <c r="AY177" s="18" t="s">
        <v>210</v>
      </c>
      <c r="BE177" s="144">
        <f aca="true" t="shared" si="34" ref="BE177:BE183">IF(N177="základní",J177,0)</f>
        <v>0</v>
      </c>
      <c r="BF177" s="144">
        <f aca="true" t="shared" si="35" ref="BF177:BF183">IF(N177="snížená",J177,0)</f>
        <v>0</v>
      </c>
      <c r="BG177" s="144">
        <f aca="true" t="shared" si="36" ref="BG177:BG183">IF(N177="zákl. přenesená",J177,0)</f>
        <v>0</v>
      </c>
      <c r="BH177" s="144">
        <f aca="true" t="shared" si="37" ref="BH177:BH183">IF(N177="sníž. přenesená",J177,0)</f>
        <v>0</v>
      </c>
      <c r="BI177" s="144">
        <f aca="true" t="shared" si="38" ref="BI177:BI183">IF(N177="nulová",J177,0)</f>
        <v>0</v>
      </c>
      <c r="BJ177" s="18" t="s">
        <v>81</v>
      </c>
      <c r="BK177" s="144">
        <f aca="true" t="shared" si="39" ref="BK177:BK183">ROUND(I177*H177,2)</f>
        <v>0</v>
      </c>
      <c r="BL177" s="18" t="s">
        <v>368</v>
      </c>
      <c r="BM177" s="143" t="s">
        <v>3861</v>
      </c>
    </row>
    <row r="178" spans="2:65" s="1" customFormat="1" ht="16.5" customHeight="1">
      <c r="B178" s="33"/>
      <c r="C178" s="177" t="s">
        <v>1012</v>
      </c>
      <c r="D178" s="177" t="s">
        <v>424</v>
      </c>
      <c r="E178" s="178" t="s">
        <v>3862</v>
      </c>
      <c r="F178" s="179" t="s">
        <v>3863</v>
      </c>
      <c r="G178" s="180" t="s">
        <v>2180</v>
      </c>
      <c r="H178" s="199"/>
      <c r="I178" s="182"/>
      <c r="J178" s="183">
        <f t="shared" si="30"/>
        <v>0</v>
      </c>
      <c r="K178" s="179" t="s">
        <v>19</v>
      </c>
      <c r="L178" s="184"/>
      <c r="M178" s="185" t="s">
        <v>19</v>
      </c>
      <c r="N178" s="186" t="s">
        <v>45</v>
      </c>
      <c r="P178" s="141">
        <f t="shared" si="31"/>
        <v>0</v>
      </c>
      <c r="Q178" s="141">
        <v>0</v>
      </c>
      <c r="R178" s="141">
        <f t="shared" si="32"/>
        <v>0</v>
      </c>
      <c r="S178" s="141">
        <v>0</v>
      </c>
      <c r="T178" s="142">
        <f t="shared" si="33"/>
        <v>0</v>
      </c>
      <c r="AR178" s="143" t="s">
        <v>498</v>
      </c>
      <c r="AT178" s="143" t="s">
        <v>424</v>
      </c>
      <c r="AU178" s="143" t="s">
        <v>83</v>
      </c>
      <c r="AY178" s="18" t="s">
        <v>210</v>
      </c>
      <c r="BE178" s="144">
        <f t="shared" si="34"/>
        <v>0</v>
      </c>
      <c r="BF178" s="144">
        <f t="shared" si="35"/>
        <v>0</v>
      </c>
      <c r="BG178" s="144">
        <f t="shared" si="36"/>
        <v>0</v>
      </c>
      <c r="BH178" s="144">
        <f t="shared" si="37"/>
        <v>0</v>
      </c>
      <c r="BI178" s="144">
        <f t="shared" si="38"/>
        <v>0</v>
      </c>
      <c r="BJ178" s="18" t="s">
        <v>81</v>
      </c>
      <c r="BK178" s="144">
        <f t="shared" si="39"/>
        <v>0</v>
      </c>
      <c r="BL178" s="18" t="s">
        <v>368</v>
      </c>
      <c r="BM178" s="143" t="s">
        <v>3864</v>
      </c>
    </row>
    <row r="179" spans="2:65" s="1" customFormat="1" ht="16.5" customHeight="1">
      <c r="B179" s="33"/>
      <c r="C179" s="177" t="s">
        <v>1019</v>
      </c>
      <c r="D179" s="177" t="s">
        <v>424</v>
      </c>
      <c r="E179" s="178" t="s">
        <v>3865</v>
      </c>
      <c r="F179" s="179" t="s">
        <v>3866</v>
      </c>
      <c r="G179" s="180" t="s">
        <v>295</v>
      </c>
      <c r="H179" s="181">
        <v>1</v>
      </c>
      <c r="I179" s="182"/>
      <c r="J179" s="183">
        <f t="shared" si="30"/>
        <v>0</v>
      </c>
      <c r="K179" s="179" t="s">
        <v>19</v>
      </c>
      <c r="L179" s="184"/>
      <c r="M179" s="185" t="s">
        <v>19</v>
      </c>
      <c r="N179" s="186" t="s">
        <v>45</v>
      </c>
      <c r="P179" s="141">
        <f t="shared" si="31"/>
        <v>0</v>
      </c>
      <c r="Q179" s="141">
        <v>0</v>
      </c>
      <c r="R179" s="141">
        <f t="shared" si="32"/>
        <v>0</v>
      </c>
      <c r="S179" s="141">
        <v>0</v>
      </c>
      <c r="T179" s="142">
        <f t="shared" si="33"/>
        <v>0</v>
      </c>
      <c r="AR179" s="143" t="s">
        <v>498</v>
      </c>
      <c r="AT179" s="143" t="s">
        <v>424</v>
      </c>
      <c r="AU179" s="143" t="s">
        <v>83</v>
      </c>
      <c r="AY179" s="18" t="s">
        <v>210</v>
      </c>
      <c r="BE179" s="144">
        <f t="shared" si="34"/>
        <v>0</v>
      </c>
      <c r="BF179" s="144">
        <f t="shared" si="35"/>
        <v>0</v>
      </c>
      <c r="BG179" s="144">
        <f t="shared" si="36"/>
        <v>0</v>
      </c>
      <c r="BH179" s="144">
        <f t="shared" si="37"/>
        <v>0</v>
      </c>
      <c r="BI179" s="144">
        <f t="shared" si="38"/>
        <v>0</v>
      </c>
      <c r="BJ179" s="18" t="s">
        <v>81</v>
      </c>
      <c r="BK179" s="144">
        <f t="shared" si="39"/>
        <v>0</v>
      </c>
      <c r="BL179" s="18" t="s">
        <v>368</v>
      </c>
      <c r="BM179" s="143" t="s">
        <v>3867</v>
      </c>
    </row>
    <row r="180" spans="2:65" s="1" customFormat="1" ht="16.5" customHeight="1">
      <c r="B180" s="33"/>
      <c r="C180" s="177" t="s">
        <v>1024</v>
      </c>
      <c r="D180" s="177" t="s">
        <v>424</v>
      </c>
      <c r="E180" s="178" t="s">
        <v>3868</v>
      </c>
      <c r="F180" s="179" t="s">
        <v>3869</v>
      </c>
      <c r="G180" s="180" t="s">
        <v>295</v>
      </c>
      <c r="H180" s="181">
        <v>1</v>
      </c>
      <c r="I180" s="182"/>
      <c r="J180" s="183">
        <f t="shared" si="30"/>
        <v>0</v>
      </c>
      <c r="K180" s="179" t="s">
        <v>19</v>
      </c>
      <c r="L180" s="184"/>
      <c r="M180" s="185" t="s">
        <v>19</v>
      </c>
      <c r="N180" s="186" t="s">
        <v>45</v>
      </c>
      <c r="P180" s="141">
        <f t="shared" si="31"/>
        <v>0</v>
      </c>
      <c r="Q180" s="141">
        <v>0</v>
      </c>
      <c r="R180" s="141">
        <f t="shared" si="32"/>
        <v>0</v>
      </c>
      <c r="S180" s="141">
        <v>0</v>
      </c>
      <c r="T180" s="142">
        <f t="shared" si="33"/>
        <v>0</v>
      </c>
      <c r="AR180" s="143" t="s">
        <v>498</v>
      </c>
      <c r="AT180" s="143" t="s">
        <v>424</v>
      </c>
      <c r="AU180" s="143" t="s">
        <v>83</v>
      </c>
      <c r="AY180" s="18" t="s">
        <v>210</v>
      </c>
      <c r="BE180" s="144">
        <f t="shared" si="34"/>
        <v>0</v>
      </c>
      <c r="BF180" s="144">
        <f t="shared" si="35"/>
        <v>0</v>
      </c>
      <c r="BG180" s="144">
        <f t="shared" si="36"/>
        <v>0</v>
      </c>
      <c r="BH180" s="144">
        <f t="shared" si="37"/>
        <v>0</v>
      </c>
      <c r="BI180" s="144">
        <f t="shared" si="38"/>
        <v>0</v>
      </c>
      <c r="BJ180" s="18" t="s">
        <v>81</v>
      </c>
      <c r="BK180" s="144">
        <f t="shared" si="39"/>
        <v>0</v>
      </c>
      <c r="BL180" s="18" t="s">
        <v>368</v>
      </c>
      <c r="BM180" s="143" t="s">
        <v>3870</v>
      </c>
    </row>
    <row r="181" spans="2:65" s="1" customFormat="1" ht="16.5" customHeight="1">
      <c r="B181" s="33"/>
      <c r="C181" s="177" t="s">
        <v>1029</v>
      </c>
      <c r="D181" s="177" t="s">
        <v>424</v>
      </c>
      <c r="E181" s="178" t="s">
        <v>3871</v>
      </c>
      <c r="F181" s="179" t="s">
        <v>3872</v>
      </c>
      <c r="G181" s="180" t="s">
        <v>295</v>
      </c>
      <c r="H181" s="181">
        <v>1</v>
      </c>
      <c r="I181" s="182"/>
      <c r="J181" s="183">
        <f t="shared" si="30"/>
        <v>0</v>
      </c>
      <c r="K181" s="179" t="s">
        <v>19</v>
      </c>
      <c r="L181" s="184"/>
      <c r="M181" s="185" t="s">
        <v>19</v>
      </c>
      <c r="N181" s="186" t="s">
        <v>45</v>
      </c>
      <c r="P181" s="141">
        <f t="shared" si="31"/>
        <v>0</v>
      </c>
      <c r="Q181" s="141">
        <v>0</v>
      </c>
      <c r="R181" s="141">
        <f t="shared" si="32"/>
        <v>0</v>
      </c>
      <c r="S181" s="141">
        <v>0</v>
      </c>
      <c r="T181" s="142">
        <f t="shared" si="33"/>
        <v>0</v>
      </c>
      <c r="AR181" s="143" t="s">
        <v>498</v>
      </c>
      <c r="AT181" s="143" t="s">
        <v>424</v>
      </c>
      <c r="AU181" s="143" t="s">
        <v>83</v>
      </c>
      <c r="AY181" s="18" t="s">
        <v>210</v>
      </c>
      <c r="BE181" s="144">
        <f t="shared" si="34"/>
        <v>0</v>
      </c>
      <c r="BF181" s="144">
        <f t="shared" si="35"/>
        <v>0</v>
      </c>
      <c r="BG181" s="144">
        <f t="shared" si="36"/>
        <v>0</v>
      </c>
      <c r="BH181" s="144">
        <f t="shared" si="37"/>
        <v>0</v>
      </c>
      <c r="BI181" s="144">
        <f t="shared" si="38"/>
        <v>0</v>
      </c>
      <c r="BJ181" s="18" t="s">
        <v>81</v>
      </c>
      <c r="BK181" s="144">
        <f t="shared" si="39"/>
        <v>0</v>
      </c>
      <c r="BL181" s="18" t="s">
        <v>368</v>
      </c>
      <c r="BM181" s="143" t="s">
        <v>3873</v>
      </c>
    </row>
    <row r="182" spans="2:65" s="1" customFormat="1" ht="16.5" customHeight="1">
      <c r="B182" s="33"/>
      <c r="C182" s="177" t="s">
        <v>1038</v>
      </c>
      <c r="D182" s="177" t="s">
        <v>424</v>
      </c>
      <c r="E182" s="178" t="s">
        <v>3874</v>
      </c>
      <c r="F182" s="179" t="s">
        <v>3875</v>
      </c>
      <c r="G182" s="180" t="s">
        <v>295</v>
      </c>
      <c r="H182" s="181">
        <v>1</v>
      </c>
      <c r="I182" s="182"/>
      <c r="J182" s="183">
        <f t="shared" si="30"/>
        <v>0</v>
      </c>
      <c r="K182" s="179" t="s">
        <v>19</v>
      </c>
      <c r="L182" s="184"/>
      <c r="M182" s="185" t="s">
        <v>19</v>
      </c>
      <c r="N182" s="186" t="s">
        <v>45</v>
      </c>
      <c r="P182" s="141">
        <f t="shared" si="31"/>
        <v>0</v>
      </c>
      <c r="Q182" s="141">
        <v>0</v>
      </c>
      <c r="R182" s="141">
        <f t="shared" si="32"/>
        <v>0</v>
      </c>
      <c r="S182" s="141">
        <v>0</v>
      </c>
      <c r="T182" s="142">
        <f t="shared" si="33"/>
        <v>0</v>
      </c>
      <c r="AR182" s="143" t="s">
        <v>498</v>
      </c>
      <c r="AT182" s="143" t="s">
        <v>424</v>
      </c>
      <c r="AU182" s="143" t="s">
        <v>83</v>
      </c>
      <c r="AY182" s="18" t="s">
        <v>210</v>
      </c>
      <c r="BE182" s="144">
        <f t="shared" si="34"/>
        <v>0</v>
      </c>
      <c r="BF182" s="144">
        <f t="shared" si="35"/>
        <v>0</v>
      </c>
      <c r="BG182" s="144">
        <f t="shared" si="36"/>
        <v>0</v>
      </c>
      <c r="BH182" s="144">
        <f t="shared" si="37"/>
        <v>0</v>
      </c>
      <c r="BI182" s="144">
        <f t="shared" si="38"/>
        <v>0</v>
      </c>
      <c r="BJ182" s="18" t="s">
        <v>81</v>
      </c>
      <c r="BK182" s="144">
        <f t="shared" si="39"/>
        <v>0</v>
      </c>
      <c r="BL182" s="18" t="s">
        <v>368</v>
      </c>
      <c r="BM182" s="143" t="s">
        <v>3876</v>
      </c>
    </row>
    <row r="183" spans="2:65" s="1" customFormat="1" ht="16.5" customHeight="1">
      <c r="B183" s="33"/>
      <c r="C183" s="177" t="s">
        <v>1042</v>
      </c>
      <c r="D183" s="177" t="s">
        <v>424</v>
      </c>
      <c r="E183" s="178" t="s">
        <v>3877</v>
      </c>
      <c r="F183" s="179" t="s">
        <v>3878</v>
      </c>
      <c r="G183" s="180" t="s">
        <v>295</v>
      </c>
      <c r="H183" s="181">
        <v>1</v>
      </c>
      <c r="I183" s="182"/>
      <c r="J183" s="183">
        <f t="shared" si="30"/>
        <v>0</v>
      </c>
      <c r="K183" s="179" t="s">
        <v>19</v>
      </c>
      <c r="L183" s="184"/>
      <c r="M183" s="200" t="s">
        <v>19</v>
      </c>
      <c r="N183" s="201" t="s">
        <v>45</v>
      </c>
      <c r="O183" s="191"/>
      <c r="P183" s="192">
        <f t="shared" si="31"/>
        <v>0</v>
      </c>
      <c r="Q183" s="192">
        <v>0</v>
      </c>
      <c r="R183" s="192">
        <f t="shared" si="32"/>
        <v>0</v>
      </c>
      <c r="S183" s="192">
        <v>0</v>
      </c>
      <c r="T183" s="193">
        <f t="shared" si="33"/>
        <v>0</v>
      </c>
      <c r="AR183" s="143" t="s">
        <v>498</v>
      </c>
      <c r="AT183" s="143" t="s">
        <v>424</v>
      </c>
      <c r="AU183" s="143" t="s">
        <v>83</v>
      </c>
      <c r="AY183" s="18" t="s">
        <v>210</v>
      </c>
      <c r="BE183" s="144">
        <f t="shared" si="34"/>
        <v>0</v>
      </c>
      <c r="BF183" s="144">
        <f t="shared" si="35"/>
        <v>0</v>
      </c>
      <c r="BG183" s="144">
        <f t="shared" si="36"/>
        <v>0</v>
      </c>
      <c r="BH183" s="144">
        <f t="shared" si="37"/>
        <v>0</v>
      </c>
      <c r="BI183" s="144">
        <f t="shared" si="38"/>
        <v>0</v>
      </c>
      <c r="BJ183" s="18" t="s">
        <v>81</v>
      </c>
      <c r="BK183" s="144">
        <f t="shared" si="39"/>
        <v>0</v>
      </c>
      <c r="BL183" s="18" t="s">
        <v>368</v>
      </c>
      <c r="BM183" s="143" t="s">
        <v>3879</v>
      </c>
    </row>
    <row r="184" spans="2:12" s="1" customFormat="1" ht="6.95" customHeight="1">
      <c r="B184" s="42"/>
      <c r="C184" s="43"/>
      <c r="D184" s="43"/>
      <c r="E184" s="43"/>
      <c r="F184" s="43"/>
      <c r="G184" s="43"/>
      <c r="H184" s="43"/>
      <c r="I184" s="43"/>
      <c r="J184" s="43"/>
      <c r="K184" s="43"/>
      <c r="L184" s="33"/>
    </row>
  </sheetData>
  <sheetProtection algorithmName="SHA-512" hashValue="eCsEnpj+v5cy/NfeNi3nz0g1QQ40HXlx7OvzotXLBVz1p2TZNaPlQzJ7m5fU8HSZjPeK4BKujUDNobVyWXoCVw==" saltValue="fMfEn+euqz51RvGZkIxYMi9z4/aUZYK+5FunZ749qe1tFGglziVppv5d9c2JTG2JH0NMbgVnOhvaKUEE+IeZ2Q==" spinCount="100000" sheet="1" objects="1" scenarios="1" formatColumns="0" formatRows="0" autoFilter="0"/>
  <autoFilter ref="C96:K183"/>
  <mergeCells count="15">
    <mergeCell ref="E83:H83"/>
    <mergeCell ref="E87:H87"/>
    <mergeCell ref="E85:H85"/>
    <mergeCell ref="E89:H89"/>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BM142"/>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8"/>
      <c r="M2" s="288"/>
      <c r="N2" s="288"/>
      <c r="O2" s="288"/>
      <c r="P2" s="288"/>
      <c r="Q2" s="288"/>
      <c r="R2" s="288"/>
      <c r="S2" s="288"/>
      <c r="T2" s="288"/>
      <c r="U2" s="288"/>
      <c r="V2" s="288"/>
      <c r="AT2" s="18" t="s">
        <v>115</v>
      </c>
    </row>
    <row r="3" spans="2:46" ht="6.95" customHeight="1">
      <c r="B3" s="19"/>
      <c r="C3" s="20"/>
      <c r="D3" s="20"/>
      <c r="E3" s="20"/>
      <c r="F3" s="20"/>
      <c r="G3" s="20"/>
      <c r="H3" s="20"/>
      <c r="I3" s="20"/>
      <c r="J3" s="20"/>
      <c r="K3" s="20"/>
      <c r="L3" s="21"/>
      <c r="AT3" s="18" t="s">
        <v>83</v>
      </c>
    </row>
    <row r="4" spans="2:46" ht="24.95" customHeight="1">
      <c r="B4" s="21"/>
      <c r="D4" s="22" t="s">
        <v>166</v>
      </c>
      <c r="L4" s="21"/>
      <c r="M4" s="91" t="s">
        <v>10</v>
      </c>
      <c r="AT4" s="18" t="s">
        <v>4</v>
      </c>
    </row>
    <row r="5" spans="2:12" ht="6.95" customHeight="1">
      <c r="B5" s="21"/>
      <c r="L5" s="21"/>
    </row>
    <row r="6" spans="2:12" ht="12" customHeight="1">
      <c r="B6" s="21"/>
      <c r="D6" s="28" t="s">
        <v>16</v>
      </c>
      <c r="L6" s="21"/>
    </row>
    <row r="7" spans="2:12" ht="16.5" customHeight="1">
      <c r="B7" s="21"/>
      <c r="E7" s="326" t="str">
        <f>'Rekapitulace stavby'!K6</f>
        <v>Revitalizace Starého děkanství, Nymburk</v>
      </c>
      <c r="F7" s="327"/>
      <c r="G7" s="327"/>
      <c r="H7" s="327"/>
      <c r="L7" s="21"/>
    </row>
    <row r="8" spans="2:12" ht="12.75">
      <c r="B8" s="21"/>
      <c r="D8" s="28" t="s">
        <v>167</v>
      </c>
      <c r="L8" s="21"/>
    </row>
    <row r="9" spans="2:12" ht="16.5" customHeight="1">
      <c r="B9" s="21"/>
      <c r="E9" s="326" t="s">
        <v>2260</v>
      </c>
      <c r="F9" s="288"/>
      <c r="G9" s="288"/>
      <c r="H9" s="288"/>
      <c r="L9" s="21"/>
    </row>
    <row r="10" spans="2:12" ht="12" customHeight="1">
      <c r="B10" s="21"/>
      <c r="D10" s="28" t="s">
        <v>169</v>
      </c>
      <c r="L10" s="21"/>
    </row>
    <row r="11" spans="2:12" s="1" customFormat="1" ht="16.5" customHeight="1">
      <c r="B11" s="33"/>
      <c r="E11" s="322" t="s">
        <v>170</v>
      </c>
      <c r="F11" s="328"/>
      <c r="G11" s="328"/>
      <c r="H11" s="328"/>
      <c r="L11" s="33"/>
    </row>
    <row r="12" spans="2:12" s="1" customFormat="1" ht="12" customHeight="1">
      <c r="B12" s="33"/>
      <c r="D12" s="28" t="s">
        <v>171</v>
      </c>
      <c r="L12" s="33"/>
    </row>
    <row r="13" spans="2:12" s="1" customFormat="1" ht="16.5" customHeight="1">
      <c r="B13" s="33"/>
      <c r="E13" s="309" t="s">
        <v>3880</v>
      </c>
      <c r="F13" s="328"/>
      <c r="G13" s="328"/>
      <c r="H13" s="328"/>
      <c r="L13" s="33"/>
    </row>
    <row r="14" spans="2:12" s="1" customFormat="1" ht="11.25">
      <c r="B14" s="33"/>
      <c r="L14" s="33"/>
    </row>
    <row r="15" spans="2:12" s="1" customFormat="1" ht="12" customHeight="1">
      <c r="B15" s="33"/>
      <c r="D15" s="28" t="s">
        <v>18</v>
      </c>
      <c r="F15" s="26" t="s">
        <v>19</v>
      </c>
      <c r="I15" s="28" t="s">
        <v>20</v>
      </c>
      <c r="J15" s="26" t="s">
        <v>19</v>
      </c>
      <c r="L15" s="33"/>
    </row>
    <row r="16" spans="2:12" s="1" customFormat="1" ht="12" customHeight="1">
      <c r="B16" s="33"/>
      <c r="D16" s="28" t="s">
        <v>21</v>
      </c>
      <c r="F16" s="26" t="s">
        <v>27</v>
      </c>
      <c r="I16" s="28" t="s">
        <v>23</v>
      </c>
      <c r="J16" s="50" t="str">
        <f>'Rekapitulace stavby'!AN8</f>
        <v>2. 5. 2022</v>
      </c>
      <c r="L16" s="33"/>
    </row>
    <row r="17" spans="2:12" s="1" customFormat="1" ht="10.9" customHeight="1">
      <c r="B17" s="33"/>
      <c r="L17" s="33"/>
    </row>
    <row r="18" spans="2:12" s="1" customFormat="1" ht="12" customHeight="1">
      <c r="B18" s="33"/>
      <c r="D18" s="28" t="s">
        <v>25</v>
      </c>
      <c r="I18" s="28" t="s">
        <v>26</v>
      </c>
      <c r="J18" s="26" t="str">
        <f>IF('Rekapitulace stavby'!AN10="","",'Rekapitulace stavby'!AN10)</f>
        <v/>
      </c>
      <c r="L18" s="33"/>
    </row>
    <row r="19" spans="2:12" s="1" customFormat="1" ht="18" customHeight="1">
      <c r="B19" s="33"/>
      <c r="E19" s="26" t="str">
        <f>IF('Rekapitulace stavby'!E11="","",'Rekapitulace stavby'!E11)</f>
        <v xml:space="preserve"> </v>
      </c>
      <c r="I19" s="28" t="s">
        <v>28</v>
      </c>
      <c r="J19" s="26" t="str">
        <f>IF('Rekapitulace stavby'!AN11="","",'Rekapitulace stavby'!AN11)</f>
        <v/>
      </c>
      <c r="L19" s="33"/>
    </row>
    <row r="20" spans="2:12" s="1" customFormat="1" ht="6.95" customHeight="1">
      <c r="B20" s="33"/>
      <c r="L20" s="33"/>
    </row>
    <row r="21" spans="2:12" s="1" customFormat="1" ht="12" customHeight="1">
      <c r="B21" s="33"/>
      <c r="D21" s="28" t="s">
        <v>29</v>
      </c>
      <c r="I21" s="28" t="s">
        <v>26</v>
      </c>
      <c r="J21" s="29" t="str">
        <f>'Rekapitulace stavby'!AN13</f>
        <v>Vyplň údaj</v>
      </c>
      <c r="L21" s="33"/>
    </row>
    <row r="22" spans="2:12" s="1" customFormat="1" ht="18" customHeight="1">
      <c r="B22" s="33"/>
      <c r="E22" s="329" t="str">
        <f>'Rekapitulace stavby'!E14</f>
        <v>Vyplň údaj</v>
      </c>
      <c r="F22" s="287"/>
      <c r="G22" s="287"/>
      <c r="H22" s="287"/>
      <c r="I22" s="28" t="s">
        <v>28</v>
      </c>
      <c r="J22" s="29" t="str">
        <f>'Rekapitulace stavby'!AN14</f>
        <v>Vyplň údaj</v>
      </c>
      <c r="L22" s="33"/>
    </row>
    <row r="23" spans="2:12" s="1" customFormat="1" ht="6.95" customHeight="1">
      <c r="B23" s="33"/>
      <c r="L23" s="33"/>
    </row>
    <row r="24" spans="2:12" s="1" customFormat="1" ht="12" customHeight="1">
      <c r="B24" s="33"/>
      <c r="D24" s="28" t="s">
        <v>31</v>
      </c>
      <c r="I24" s="28" t="s">
        <v>26</v>
      </c>
      <c r="J24" s="26" t="s">
        <v>32</v>
      </c>
      <c r="L24" s="33"/>
    </row>
    <row r="25" spans="2:12" s="1" customFormat="1" ht="18" customHeight="1">
      <c r="B25" s="33"/>
      <c r="E25" s="26" t="s">
        <v>33</v>
      </c>
      <c r="I25" s="28" t="s">
        <v>28</v>
      </c>
      <c r="J25" s="26" t="s">
        <v>19</v>
      </c>
      <c r="L25" s="33"/>
    </row>
    <row r="26" spans="2:12" s="1" customFormat="1" ht="6.95" customHeight="1">
      <c r="B26" s="33"/>
      <c r="L26" s="33"/>
    </row>
    <row r="27" spans="2:12" s="1" customFormat="1" ht="12" customHeight="1">
      <c r="B27" s="33"/>
      <c r="D27" s="28" t="s">
        <v>35</v>
      </c>
      <c r="I27" s="28" t="s">
        <v>26</v>
      </c>
      <c r="J27" s="26" t="str">
        <f>IF('Rekapitulace stavby'!AN19="","",'Rekapitulace stavby'!AN19)</f>
        <v>47747528</v>
      </c>
      <c r="L27" s="33"/>
    </row>
    <row r="28" spans="2:12" s="1" customFormat="1" ht="18" customHeight="1">
      <c r="B28" s="33"/>
      <c r="E28" s="26" t="str">
        <f>IF('Rekapitulace stavby'!E20="","",'Rekapitulace stavby'!E20)</f>
        <v>Veronika Šoulová</v>
      </c>
      <c r="I28" s="28" t="s">
        <v>28</v>
      </c>
      <c r="J28" s="26" t="str">
        <f>IF('Rekapitulace stavby'!AN20="","",'Rekapitulace stavby'!AN20)</f>
        <v/>
      </c>
      <c r="L28" s="33"/>
    </row>
    <row r="29" spans="2:12" s="1" customFormat="1" ht="6.95" customHeight="1">
      <c r="B29" s="33"/>
      <c r="L29" s="33"/>
    </row>
    <row r="30" spans="2:12" s="1" customFormat="1" ht="12" customHeight="1">
      <c r="B30" s="33"/>
      <c r="D30" s="28" t="s">
        <v>38</v>
      </c>
      <c r="L30" s="33"/>
    </row>
    <row r="31" spans="2:12" s="7" customFormat="1" ht="23.25" customHeight="1">
      <c r="B31" s="92"/>
      <c r="E31" s="292" t="s">
        <v>3881</v>
      </c>
      <c r="F31" s="292"/>
      <c r="G31" s="292"/>
      <c r="H31" s="292"/>
      <c r="L31" s="92"/>
    </row>
    <row r="32" spans="2:12" s="1" customFormat="1" ht="6.95" customHeight="1">
      <c r="B32" s="33"/>
      <c r="L32" s="33"/>
    </row>
    <row r="33" spans="2:12" s="1" customFormat="1" ht="6.95" customHeight="1">
      <c r="B33" s="33"/>
      <c r="D33" s="51"/>
      <c r="E33" s="51"/>
      <c r="F33" s="51"/>
      <c r="G33" s="51"/>
      <c r="H33" s="51"/>
      <c r="I33" s="51"/>
      <c r="J33" s="51"/>
      <c r="K33" s="51"/>
      <c r="L33" s="33"/>
    </row>
    <row r="34" spans="2:12" s="1" customFormat="1" ht="25.35" customHeight="1">
      <c r="B34" s="33"/>
      <c r="D34" s="93" t="s">
        <v>40</v>
      </c>
      <c r="J34" s="64">
        <f>ROUND(J95,2)</f>
        <v>0</v>
      </c>
      <c r="L34" s="33"/>
    </row>
    <row r="35" spans="2:12" s="1" customFormat="1" ht="6.95" customHeight="1">
      <c r="B35" s="33"/>
      <c r="D35" s="51"/>
      <c r="E35" s="51"/>
      <c r="F35" s="51"/>
      <c r="G35" s="51"/>
      <c r="H35" s="51"/>
      <c r="I35" s="51"/>
      <c r="J35" s="51"/>
      <c r="K35" s="51"/>
      <c r="L35" s="33"/>
    </row>
    <row r="36" spans="2:12" s="1" customFormat="1" ht="14.45" customHeight="1">
      <c r="B36" s="33"/>
      <c r="F36" s="36" t="s">
        <v>42</v>
      </c>
      <c r="I36" s="36" t="s">
        <v>41</v>
      </c>
      <c r="J36" s="36" t="s">
        <v>43</v>
      </c>
      <c r="L36" s="33"/>
    </row>
    <row r="37" spans="2:12" s="1" customFormat="1" ht="14.45" customHeight="1">
      <c r="B37" s="33"/>
      <c r="D37" s="53" t="s">
        <v>44</v>
      </c>
      <c r="E37" s="28" t="s">
        <v>45</v>
      </c>
      <c r="F37" s="83">
        <f>ROUND((SUM(BE95:BE141)),2)</f>
        <v>0</v>
      </c>
      <c r="I37" s="94">
        <v>0.21</v>
      </c>
      <c r="J37" s="83">
        <f>ROUND(((SUM(BE95:BE141))*I37),2)</f>
        <v>0</v>
      </c>
      <c r="L37" s="33"/>
    </row>
    <row r="38" spans="2:12" s="1" customFormat="1" ht="14.45" customHeight="1">
      <c r="B38" s="33"/>
      <c r="E38" s="28" t="s">
        <v>46</v>
      </c>
      <c r="F38" s="83">
        <f>ROUND((SUM(BF95:BF141)),2)</f>
        <v>0</v>
      </c>
      <c r="I38" s="94">
        <v>0.15</v>
      </c>
      <c r="J38" s="83">
        <f>ROUND(((SUM(BF95:BF141))*I38),2)</f>
        <v>0</v>
      </c>
      <c r="L38" s="33"/>
    </row>
    <row r="39" spans="2:12" s="1" customFormat="1" ht="14.45" customHeight="1" hidden="1">
      <c r="B39" s="33"/>
      <c r="E39" s="28" t="s">
        <v>47</v>
      </c>
      <c r="F39" s="83">
        <f>ROUND((SUM(BG95:BG141)),2)</f>
        <v>0</v>
      </c>
      <c r="I39" s="94">
        <v>0.21</v>
      </c>
      <c r="J39" s="83">
        <f>0</f>
        <v>0</v>
      </c>
      <c r="L39" s="33"/>
    </row>
    <row r="40" spans="2:12" s="1" customFormat="1" ht="14.45" customHeight="1" hidden="1">
      <c r="B40" s="33"/>
      <c r="E40" s="28" t="s">
        <v>48</v>
      </c>
      <c r="F40" s="83">
        <f>ROUND((SUM(BH95:BH141)),2)</f>
        <v>0</v>
      </c>
      <c r="I40" s="94">
        <v>0.15</v>
      </c>
      <c r="J40" s="83">
        <f>0</f>
        <v>0</v>
      </c>
      <c r="L40" s="33"/>
    </row>
    <row r="41" spans="2:12" s="1" customFormat="1" ht="14.45" customHeight="1" hidden="1">
      <c r="B41" s="33"/>
      <c r="E41" s="28" t="s">
        <v>49</v>
      </c>
      <c r="F41" s="83">
        <f>ROUND((SUM(BI95:BI141)),2)</f>
        <v>0</v>
      </c>
      <c r="I41" s="94">
        <v>0</v>
      </c>
      <c r="J41" s="83">
        <f>0</f>
        <v>0</v>
      </c>
      <c r="L41" s="33"/>
    </row>
    <row r="42" spans="2:12" s="1" customFormat="1" ht="6.95" customHeight="1">
      <c r="B42" s="33"/>
      <c r="L42" s="33"/>
    </row>
    <row r="43" spans="2:12" s="1" customFormat="1" ht="25.35" customHeight="1">
      <c r="B43" s="33"/>
      <c r="C43" s="95"/>
      <c r="D43" s="96" t="s">
        <v>50</v>
      </c>
      <c r="E43" s="55"/>
      <c r="F43" s="55"/>
      <c r="G43" s="97" t="s">
        <v>51</v>
      </c>
      <c r="H43" s="98" t="s">
        <v>52</v>
      </c>
      <c r="I43" s="55"/>
      <c r="J43" s="99">
        <f>SUM(J34:J41)</f>
        <v>0</v>
      </c>
      <c r="K43" s="100"/>
      <c r="L43" s="33"/>
    </row>
    <row r="44" spans="2:12" s="1" customFormat="1" ht="14.45" customHeight="1">
      <c r="B44" s="42"/>
      <c r="C44" s="43"/>
      <c r="D44" s="43"/>
      <c r="E44" s="43"/>
      <c r="F44" s="43"/>
      <c r="G44" s="43"/>
      <c r="H44" s="43"/>
      <c r="I44" s="43"/>
      <c r="J44" s="43"/>
      <c r="K44" s="43"/>
      <c r="L44" s="33"/>
    </row>
    <row r="48" spans="2:12" s="1" customFormat="1" ht="6.95" customHeight="1">
      <c r="B48" s="44"/>
      <c r="C48" s="45"/>
      <c r="D48" s="45"/>
      <c r="E48" s="45"/>
      <c r="F48" s="45"/>
      <c r="G48" s="45"/>
      <c r="H48" s="45"/>
      <c r="I48" s="45"/>
      <c r="J48" s="45"/>
      <c r="K48" s="45"/>
      <c r="L48" s="33"/>
    </row>
    <row r="49" spans="2:12" s="1" customFormat="1" ht="24.95" customHeight="1">
      <c r="B49" s="33"/>
      <c r="C49" s="22" t="s">
        <v>173</v>
      </c>
      <c r="L49" s="33"/>
    </row>
    <row r="50" spans="2:12" s="1" customFormat="1" ht="6.95" customHeight="1">
      <c r="B50" s="33"/>
      <c r="L50" s="33"/>
    </row>
    <row r="51" spans="2:12" s="1" customFormat="1" ht="12" customHeight="1">
      <c r="B51" s="33"/>
      <c r="C51" s="28" t="s">
        <v>16</v>
      </c>
      <c r="L51" s="33"/>
    </row>
    <row r="52" spans="2:12" s="1" customFormat="1" ht="16.5" customHeight="1">
      <c r="B52" s="33"/>
      <c r="E52" s="326" t="str">
        <f>E7</f>
        <v>Revitalizace Starého děkanství, Nymburk</v>
      </c>
      <c r="F52" s="327"/>
      <c r="G52" s="327"/>
      <c r="H52" s="327"/>
      <c r="L52" s="33"/>
    </row>
    <row r="53" spans="2:12" ht="12" customHeight="1">
      <c r="B53" s="21"/>
      <c r="C53" s="28" t="s">
        <v>167</v>
      </c>
      <c r="L53" s="21"/>
    </row>
    <row r="54" spans="2:12" ht="16.5" customHeight="1">
      <c r="B54" s="21"/>
      <c r="E54" s="326" t="s">
        <v>2260</v>
      </c>
      <c r="F54" s="288"/>
      <c r="G54" s="288"/>
      <c r="H54" s="288"/>
      <c r="L54" s="21"/>
    </row>
    <row r="55" spans="2:12" ht="12" customHeight="1">
      <c r="B55" s="21"/>
      <c r="C55" s="28" t="s">
        <v>169</v>
      </c>
      <c r="L55" s="21"/>
    </row>
    <row r="56" spans="2:12" s="1" customFormat="1" ht="16.5" customHeight="1">
      <c r="B56" s="33"/>
      <c r="E56" s="322" t="s">
        <v>170</v>
      </c>
      <c r="F56" s="328"/>
      <c r="G56" s="328"/>
      <c r="H56" s="328"/>
      <c r="L56" s="33"/>
    </row>
    <row r="57" spans="2:12" s="1" customFormat="1" ht="12" customHeight="1">
      <c r="B57" s="33"/>
      <c r="C57" s="28" t="s">
        <v>171</v>
      </c>
      <c r="L57" s="33"/>
    </row>
    <row r="58" spans="2:12" s="1" customFormat="1" ht="16.5" customHeight="1">
      <c r="B58" s="33"/>
      <c r="E58" s="309" t="str">
        <f>E13</f>
        <v>01.8 - Zařízení slaboproudé elektrotechniky</v>
      </c>
      <c r="F58" s="328"/>
      <c r="G58" s="328"/>
      <c r="H58" s="328"/>
      <c r="L58" s="33"/>
    </row>
    <row r="59" spans="2:12" s="1" customFormat="1" ht="6.95" customHeight="1">
      <c r="B59" s="33"/>
      <c r="L59" s="33"/>
    </row>
    <row r="60" spans="2:12" s="1" customFormat="1" ht="12" customHeight="1">
      <c r="B60" s="33"/>
      <c r="C60" s="28" t="s">
        <v>21</v>
      </c>
      <c r="F60" s="26" t="str">
        <f>F16</f>
        <v xml:space="preserve"> </v>
      </c>
      <c r="I60" s="28" t="s">
        <v>23</v>
      </c>
      <c r="J60" s="50" t="str">
        <f>IF(J16="","",J16)</f>
        <v>2. 5. 2022</v>
      </c>
      <c r="L60" s="33"/>
    </row>
    <row r="61" spans="2:12" s="1" customFormat="1" ht="6.95" customHeight="1">
      <c r="B61" s="33"/>
      <c r="L61" s="33"/>
    </row>
    <row r="62" spans="2:12" s="1" customFormat="1" ht="15.2" customHeight="1">
      <c r="B62" s="33"/>
      <c r="C62" s="28" t="s">
        <v>25</v>
      </c>
      <c r="F62" s="26" t="str">
        <f>E19</f>
        <v xml:space="preserve"> </v>
      </c>
      <c r="I62" s="28" t="s">
        <v>31</v>
      </c>
      <c r="J62" s="31" t="str">
        <f>E25</f>
        <v>FAPAL s.r.o.</v>
      </c>
      <c r="L62" s="33"/>
    </row>
    <row r="63" spans="2:12" s="1" customFormat="1" ht="15.2" customHeight="1">
      <c r="B63" s="33"/>
      <c r="C63" s="28" t="s">
        <v>29</v>
      </c>
      <c r="F63" s="26" t="str">
        <f>IF(E22="","",E22)</f>
        <v>Vyplň údaj</v>
      </c>
      <c r="I63" s="28" t="s">
        <v>35</v>
      </c>
      <c r="J63" s="31" t="str">
        <f>E28</f>
        <v>Veronika Šoulová</v>
      </c>
      <c r="L63" s="33"/>
    </row>
    <row r="64" spans="2:12" s="1" customFormat="1" ht="10.35" customHeight="1">
      <c r="B64" s="33"/>
      <c r="L64" s="33"/>
    </row>
    <row r="65" spans="2:12" s="1" customFormat="1" ht="29.25" customHeight="1">
      <c r="B65" s="33"/>
      <c r="C65" s="101" t="s">
        <v>174</v>
      </c>
      <c r="D65" s="95"/>
      <c r="E65" s="95"/>
      <c r="F65" s="95"/>
      <c r="G65" s="95"/>
      <c r="H65" s="95"/>
      <c r="I65" s="95"/>
      <c r="J65" s="102" t="s">
        <v>175</v>
      </c>
      <c r="K65" s="95"/>
      <c r="L65" s="33"/>
    </row>
    <row r="66" spans="2:12" s="1" customFormat="1" ht="10.35" customHeight="1">
      <c r="B66" s="33"/>
      <c r="L66" s="33"/>
    </row>
    <row r="67" spans="2:47" s="1" customFormat="1" ht="22.9" customHeight="1">
      <c r="B67" s="33"/>
      <c r="C67" s="103" t="s">
        <v>72</v>
      </c>
      <c r="J67" s="64">
        <f>J95</f>
        <v>0</v>
      </c>
      <c r="L67" s="33"/>
      <c r="AU67" s="18" t="s">
        <v>176</v>
      </c>
    </row>
    <row r="68" spans="2:12" s="8" customFormat="1" ht="24.95" customHeight="1">
      <c r="B68" s="104"/>
      <c r="D68" s="105" t="s">
        <v>3628</v>
      </c>
      <c r="E68" s="106"/>
      <c r="F68" s="106"/>
      <c r="G68" s="106"/>
      <c r="H68" s="106"/>
      <c r="I68" s="106"/>
      <c r="J68" s="107">
        <f>J96</f>
        <v>0</v>
      </c>
      <c r="L68" s="104"/>
    </row>
    <row r="69" spans="2:12" s="9" customFormat="1" ht="19.9" customHeight="1">
      <c r="B69" s="108"/>
      <c r="D69" s="109" t="s">
        <v>3882</v>
      </c>
      <c r="E69" s="110"/>
      <c r="F69" s="110"/>
      <c r="G69" s="110"/>
      <c r="H69" s="110"/>
      <c r="I69" s="110"/>
      <c r="J69" s="111">
        <f>J97</f>
        <v>0</v>
      </c>
      <c r="L69" s="108"/>
    </row>
    <row r="70" spans="2:12" s="9" customFormat="1" ht="19.9" customHeight="1">
      <c r="B70" s="108"/>
      <c r="D70" s="109" t="s">
        <v>3883</v>
      </c>
      <c r="E70" s="110"/>
      <c r="F70" s="110"/>
      <c r="G70" s="110"/>
      <c r="H70" s="110"/>
      <c r="I70" s="110"/>
      <c r="J70" s="111">
        <f>J129</f>
        <v>0</v>
      </c>
      <c r="L70" s="108"/>
    </row>
    <row r="71" spans="2:12" s="9" customFormat="1" ht="19.9" customHeight="1">
      <c r="B71" s="108"/>
      <c r="D71" s="109" t="s">
        <v>3884</v>
      </c>
      <c r="E71" s="110"/>
      <c r="F71" s="110"/>
      <c r="G71" s="110"/>
      <c r="H71" s="110"/>
      <c r="I71" s="110"/>
      <c r="J71" s="111">
        <f>J136</f>
        <v>0</v>
      </c>
      <c r="L71" s="108"/>
    </row>
    <row r="72" spans="2:12" s="1" customFormat="1" ht="21.75" customHeight="1">
      <c r="B72" s="33"/>
      <c r="L72" s="33"/>
    </row>
    <row r="73" spans="2:12" s="1" customFormat="1" ht="6.95" customHeight="1">
      <c r="B73" s="42"/>
      <c r="C73" s="43"/>
      <c r="D73" s="43"/>
      <c r="E73" s="43"/>
      <c r="F73" s="43"/>
      <c r="G73" s="43"/>
      <c r="H73" s="43"/>
      <c r="I73" s="43"/>
      <c r="J73" s="43"/>
      <c r="K73" s="43"/>
      <c r="L73" s="33"/>
    </row>
    <row r="77" spans="2:12" s="1" customFormat="1" ht="6.95" customHeight="1">
      <c r="B77" s="44"/>
      <c r="C77" s="45"/>
      <c r="D77" s="45"/>
      <c r="E77" s="45"/>
      <c r="F77" s="45"/>
      <c r="G77" s="45"/>
      <c r="H77" s="45"/>
      <c r="I77" s="45"/>
      <c r="J77" s="45"/>
      <c r="K77" s="45"/>
      <c r="L77" s="33"/>
    </row>
    <row r="78" spans="2:12" s="1" customFormat="1" ht="24.95" customHeight="1">
      <c r="B78" s="33"/>
      <c r="C78" s="22" t="s">
        <v>195</v>
      </c>
      <c r="L78" s="33"/>
    </row>
    <row r="79" spans="2:12" s="1" customFormat="1" ht="6.95" customHeight="1">
      <c r="B79" s="33"/>
      <c r="L79" s="33"/>
    </row>
    <row r="80" spans="2:12" s="1" customFormat="1" ht="12" customHeight="1">
      <c r="B80" s="33"/>
      <c r="C80" s="28" t="s">
        <v>16</v>
      </c>
      <c r="L80" s="33"/>
    </row>
    <row r="81" spans="2:12" s="1" customFormat="1" ht="16.5" customHeight="1">
      <c r="B81" s="33"/>
      <c r="E81" s="326" t="str">
        <f>E7</f>
        <v>Revitalizace Starého děkanství, Nymburk</v>
      </c>
      <c r="F81" s="327"/>
      <c r="G81" s="327"/>
      <c r="H81" s="327"/>
      <c r="L81" s="33"/>
    </row>
    <row r="82" spans="2:12" ht="12" customHeight="1">
      <c r="B82" s="21"/>
      <c r="C82" s="28" t="s">
        <v>167</v>
      </c>
      <c r="L82" s="21"/>
    </row>
    <row r="83" spans="2:12" ht="16.5" customHeight="1">
      <c r="B83" s="21"/>
      <c r="E83" s="326" t="s">
        <v>2260</v>
      </c>
      <c r="F83" s="288"/>
      <c r="G83" s="288"/>
      <c r="H83" s="288"/>
      <c r="L83" s="21"/>
    </row>
    <row r="84" spans="2:12" ht="12" customHeight="1">
      <c r="B84" s="21"/>
      <c r="C84" s="28" t="s">
        <v>169</v>
      </c>
      <c r="L84" s="21"/>
    </row>
    <row r="85" spans="2:12" s="1" customFormat="1" ht="16.5" customHeight="1">
      <c r="B85" s="33"/>
      <c r="E85" s="322" t="s">
        <v>170</v>
      </c>
      <c r="F85" s="328"/>
      <c r="G85" s="328"/>
      <c r="H85" s="328"/>
      <c r="L85" s="33"/>
    </row>
    <row r="86" spans="2:12" s="1" customFormat="1" ht="12" customHeight="1">
      <c r="B86" s="33"/>
      <c r="C86" s="28" t="s">
        <v>171</v>
      </c>
      <c r="L86" s="33"/>
    </row>
    <row r="87" spans="2:12" s="1" customFormat="1" ht="16.5" customHeight="1">
      <c r="B87" s="33"/>
      <c r="E87" s="309" t="str">
        <f>E13</f>
        <v>01.8 - Zařízení slaboproudé elektrotechniky</v>
      </c>
      <c r="F87" s="328"/>
      <c r="G87" s="328"/>
      <c r="H87" s="328"/>
      <c r="L87" s="33"/>
    </row>
    <row r="88" spans="2:12" s="1" customFormat="1" ht="6.95" customHeight="1">
      <c r="B88" s="33"/>
      <c r="L88" s="33"/>
    </row>
    <row r="89" spans="2:12" s="1" customFormat="1" ht="12" customHeight="1">
      <c r="B89" s="33"/>
      <c r="C89" s="28" t="s">
        <v>21</v>
      </c>
      <c r="F89" s="26" t="str">
        <f>F16</f>
        <v xml:space="preserve"> </v>
      </c>
      <c r="I89" s="28" t="s">
        <v>23</v>
      </c>
      <c r="J89" s="50" t="str">
        <f>IF(J16="","",J16)</f>
        <v>2. 5. 2022</v>
      </c>
      <c r="L89" s="33"/>
    </row>
    <row r="90" spans="2:12" s="1" customFormat="1" ht="6.95" customHeight="1">
      <c r="B90" s="33"/>
      <c r="L90" s="33"/>
    </row>
    <row r="91" spans="2:12" s="1" customFormat="1" ht="15.2" customHeight="1">
      <c r="B91" s="33"/>
      <c r="C91" s="28" t="s">
        <v>25</v>
      </c>
      <c r="F91" s="26" t="str">
        <f>E19</f>
        <v xml:space="preserve"> </v>
      </c>
      <c r="I91" s="28" t="s">
        <v>31</v>
      </c>
      <c r="J91" s="31" t="str">
        <f>E25</f>
        <v>FAPAL s.r.o.</v>
      </c>
      <c r="L91" s="33"/>
    </row>
    <row r="92" spans="2:12" s="1" customFormat="1" ht="15.2" customHeight="1">
      <c r="B92" s="33"/>
      <c r="C92" s="28" t="s">
        <v>29</v>
      </c>
      <c r="F92" s="26" t="str">
        <f>IF(E22="","",E22)</f>
        <v>Vyplň údaj</v>
      </c>
      <c r="I92" s="28" t="s">
        <v>35</v>
      </c>
      <c r="J92" s="31" t="str">
        <f>E28</f>
        <v>Veronika Šoulová</v>
      </c>
      <c r="L92" s="33"/>
    </row>
    <row r="93" spans="2:12" s="1" customFormat="1" ht="10.35" customHeight="1">
      <c r="B93" s="33"/>
      <c r="L93" s="33"/>
    </row>
    <row r="94" spans="2:20" s="10" customFormat="1" ht="29.25" customHeight="1">
      <c r="B94" s="112"/>
      <c r="C94" s="113" t="s">
        <v>196</v>
      </c>
      <c r="D94" s="114" t="s">
        <v>59</v>
      </c>
      <c r="E94" s="114" t="s">
        <v>55</v>
      </c>
      <c r="F94" s="114" t="s">
        <v>56</v>
      </c>
      <c r="G94" s="114" t="s">
        <v>197</v>
      </c>
      <c r="H94" s="114" t="s">
        <v>198</v>
      </c>
      <c r="I94" s="114" t="s">
        <v>199</v>
      </c>
      <c r="J94" s="114" t="s">
        <v>175</v>
      </c>
      <c r="K94" s="115" t="s">
        <v>200</v>
      </c>
      <c r="L94" s="112"/>
      <c r="M94" s="57" t="s">
        <v>19</v>
      </c>
      <c r="N94" s="58" t="s">
        <v>44</v>
      </c>
      <c r="O94" s="58" t="s">
        <v>201</v>
      </c>
      <c r="P94" s="58" t="s">
        <v>202</v>
      </c>
      <c r="Q94" s="58" t="s">
        <v>203</v>
      </c>
      <c r="R94" s="58" t="s">
        <v>204</v>
      </c>
      <c r="S94" s="58" t="s">
        <v>205</v>
      </c>
      <c r="T94" s="59" t="s">
        <v>206</v>
      </c>
    </row>
    <row r="95" spans="2:63" s="1" customFormat="1" ht="22.9" customHeight="1">
      <c r="B95" s="33"/>
      <c r="C95" s="62" t="s">
        <v>207</v>
      </c>
      <c r="J95" s="116">
        <f>BK95</f>
        <v>0</v>
      </c>
      <c r="L95" s="33"/>
      <c r="M95" s="60"/>
      <c r="N95" s="51"/>
      <c r="O95" s="51"/>
      <c r="P95" s="117">
        <f>P96</f>
        <v>0</v>
      </c>
      <c r="Q95" s="51"/>
      <c r="R95" s="117">
        <f>R96</f>
        <v>0</v>
      </c>
      <c r="S95" s="51"/>
      <c r="T95" s="118">
        <f>T96</f>
        <v>0</v>
      </c>
      <c r="AT95" s="18" t="s">
        <v>73</v>
      </c>
      <c r="AU95" s="18" t="s">
        <v>176</v>
      </c>
      <c r="BK95" s="119">
        <f>BK96</f>
        <v>0</v>
      </c>
    </row>
    <row r="96" spans="2:63" s="11" customFormat="1" ht="25.9" customHeight="1">
      <c r="B96" s="120"/>
      <c r="D96" s="121" t="s">
        <v>73</v>
      </c>
      <c r="E96" s="122" t="s">
        <v>941</v>
      </c>
      <c r="F96" s="122" t="s">
        <v>941</v>
      </c>
      <c r="I96" s="123"/>
      <c r="J96" s="124">
        <f>BK96</f>
        <v>0</v>
      </c>
      <c r="L96" s="120"/>
      <c r="M96" s="125"/>
      <c r="P96" s="126">
        <f>P97+P129+P136</f>
        <v>0</v>
      </c>
      <c r="R96" s="126">
        <f>R97+R129+R136</f>
        <v>0</v>
      </c>
      <c r="T96" s="127">
        <f>T97+T129+T136</f>
        <v>0</v>
      </c>
      <c r="AR96" s="121" t="s">
        <v>83</v>
      </c>
      <c r="AT96" s="128" t="s">
        <v>73</v>
      </c>
      <c r="AU96" s="128" t="s">
        <v>74</v>
      </c>
      <c r="AY96" s="121" t="s">
        <v>210</v>
      </c>
      <c r="BK96" s="129">
        <f>BK97+BK129+BK136</f>
        <v>0</v>
      </c>
    </row>
    <row r="97" spans="2:63" s="11" customFormat="1" ht="22.9" customHeight="1">
      <c r="B97" s="120"/>
      <c r="D97" s="121" t="s">
        <v>73</v>
      </c>
      <c r="E97" s="130" t="s">
        <v>3634</v>
      </c>
      <c r="F97" s="130" t="s">
        <v>3885</v>
      </c>
      <c r="I97" s="123"/>
      <c r="J97" s="131">
        <f>BK97</f>
        <v>0</v>
      </c>
      <c r="L97" s="120"/>
      <c r="M97" s="125"/>
      <c r="P97" s="126">
        <f>SUM(P98:P128)</f>
        <v>0</v>
      </c>
      <c r="R97" s="126">
        <f>SUM(R98:R128)</f>
        <v>0</v>
      </c>
      <c r="T97" s="127">
        <f>SUM(T98:T128)</f>
        <v>0</v>
      </c>
      <c r="AR97" s="121" t="s">
        <v>83</v>
      </c>
      <c r="AT97" s="128" t="s">
        <v>73</v>
      </c>
      <c r="AU97" s="128" t="s">
        <v>81</v>
      </c>
      <c r="AY97" s="121" t="s">
        <v>210</v>
      </c>
      <c r="BK97" s="129">
        <f>SUM(BK98:BK128)</f>
        <v>0</v>
      </c>
    </row>
    <row r="98" spans="2:65" s="1" customFormat="1" ht="16.5" customHeight="1">
      <c r="B98" s="33"/>
      <c r="C98" s="177" t="s">
        <v>81</v>
      </c>
      <c r="D98" s="177" t="s">
        <v>424</v>
      </c>
      <c r="E98" s="178" t="s">
        <v>3886</v>
      </c>
      <c r="F98" s="179" t="s">
        <v>3887</v>
      </c>
      <c r="G98" s="180" t="s">
        <v>868</v>
      </c>
      <c r="H98" s="181">
        <v>1</v>
      </c>
      <c r="I98" s="182"/>
      <c r="J98" s="183">
        <f aca="true" t="shared" si="0" ref="J98:J128">ROUND(I98*H98,2)</f>
        <v>0</v>
      </c>
      <c r="K98" s="179" t="s">
        <v>19</v>
      </c>
      <c r="L98" s="184"/>
      <c r="M98" s="185" t="s">
        <v>19</v>
      </c>
      <c r="N98" s="186" t="s">
        <v>45</v>
      </c>
      <c r="P98" s="141">
        <f aca="true" t="shared" si="1" ref="P98:P128">O98*H98</f>
        <v>0</v>
      </c>
      <c r="Q98" s="141">
        <v>0</v>
      </c>
      <c r="R98" s="141">
        <f aca="true" t="shared" si="2" ref="R98:R128">Q98*H98</f>
        <v>0</v>
      </c>
      <c r="S98" s="141">
        <v>0</v>
      </c>
      <c r="T98" s="142">
        <f aca="true" t="shared" si="3" ref="T98:T128">S98*H98</f>
        <v>0</v>
      </c>
      <c r="AR98" s="143" t="s">
        <v>498</v>
      </c>
      <c r="AT98" s="143" t="s">
        <v>424</v>
      </c>
      <c r="AU98" s="143" t="s">
        <v>83</v>
      </c>
      <c r="AY98" s="18" t="s">
        <v>210</v>
      </c>
      <c r="BE98" s="144">
        <f aca="true" t="shared" si="4" ref="BE98:BE128">IF(N98="základní",J98,0)</f>
        <v>0</v>
      </c>
      <c r="BF98" s="144">
        <f aca="true" t="shared" si="5" ref="BF98:BF128">IF(N98="snížená",J98,0)</f>
        <v>0</v>
      </c>
      <c r="BG98" s="144">
        <f aca="true" t="shared" si="6" ref="BG98:BG128">IF(N98="zákl. přenesená",J98,0)</f>
        <v>0</v>
      </c>
      <c r="BH98" s="144">
        <f aca="true" t="shared" si="7" ref="BH98:BH128">IF(N98="sníž. přenesená",J98,0)</f>
        <v>0</v>
      </c>
      <c r="BI98" s="144">
        <f aca="true" t="shared" si="8" ref="BI98:BI128">IF(N98="nulová",J98,0)</f>
        <v>0</v>
      </c>
      <c r="BJ98" s="18" t="s">
        <v>81</v>
      </c>
      <c r="BK98" s="144">
        <f aca="true" t="shared" si="9" ref="BK98:BK128">ROUND(I98*H98,2)</f>
        <v>0</v>
      </c>
      <c r="BL98" s="18" t="s">
        <v>368</v>
      </c>
      <c r="BM98" s="143" t="s">
        <v>3888</v>
      </c>
    </row>
    <row r="99" spans="2:65" s="1" customFormat="1" ht="16.5" customHeight="1">
      <c r="B99" s="33"/>
      <c r="C99" s="177" t="s">
        <v>83</v>
      </c>
      <c r="D99" s="177" t="s">
        <v>424</v>
      </c>
      <c r="E99" s="178" t="s">
        <v>3889</v>
      </c>
      <c r="F99" s="179" t="s">
        <v>3890</v>
      </c>
      <c r="G99" s="180" t="s">
        <v>868</v>
      </c>
      <c r="H99" s="181">
        <v>1</v>
      </c>
      <c r="I99" s="182"/>
      <c r="J99" s="183">
        <f t="shared" si="0"/>
        <v>0</v>
      </c>
      <c r="K99" s="179" t="s">
        <v>19</v>
      </c>
      <c r="L99" s="184"/>
      <c r="M99" s="185" t="s">
        <v>19</v>
      </c>
      <c r="N99" s="186" t="s">
        <v>45</v>
      </c>
      <c r="P99" s="141">
        <f t="shared" si="1"/>
        <v>0</v>
      </c>
      <c r="Q99" s="141">
        <v>0</v>
      </c>
      <c r="R99" s="141">
        <f t="shared" si="2"/>
        <v>0</v>
      </c>
      <c r="S99" s="141">
        <v>0</v>
      </c>
      <c r="T99" s="142">
        <f t="shared" si="3"/>
        <v>0</v>
      </c>
      <c r="AR99" s="143" t="s">
        <v>498</v>
      </c>
      <c r="AT99" s="143" t="s">
        <v>424</v>
      </c>
      <c r="AU99" s="143" t="s">
        <v>83</v>
      </c>
      <c r="AY99" s="18" t="s">
        <v>210</v>
      </c>
      <c r="BE99" s="144">
        <f t="shared" si="4"/>
        <v>0</v>
      </c>
      <c r="BF99" s="144">
        <f t="shared" si="5"/>
        <v>0</v>
      </c>
      <c r="BG99" s="144">
        <f t="shared" si="6"/>
        <v>0</v>
      </c>
      <c r="BH99" s="144">
        <f t="shared" si="7"/>
        <v>0</v>
      </c>
      <c r="BI99" s="144">
        <f t="shared" si="8"/>
        <v>0</v>
      </c>
      <c r="BJ99" s="18" t="s">
        <v>81</v>
      </c>
      <c r="BK99" s="144">
        <f t="shared" si="9"/>
        <v>0</v>
      </c>
      <c r="BL99" s="18" t="s">
        <v>368</v>
      </c>
      <c r="BM99" s="143" t="s">
        <v>3891</v>
      </c>
    </row>
    <row r="100" spans="2:65" s="1" customFormat="1" ht="16.5" customHeight="1">
      <c r="B100" s="33"/>
      <c r="C100" s="177" t="s">
        <v>91</v>
      </c>
      <c r="D100" s="177" t="s">
        <v>424</v>
      </c>
      <c r="E100" s="178" t="s">
        <v>3892</v>
      </c>
      <c r="F100" s="179" t="s">
        <v>3893</v>
      </c>
      <c r="G100" s="180" t="s">
        <v>868</v>
      </c>
      <c r="H100" s="181">
        <v>2</v>
      </c>
      <c r="I100" s="182"/>
      <c r="J100" s="183">
        <f t="shared" si="0"/>
        <v>0</v>
      </c>
      <c r="K100" s="179" t="s">
        <v>19</v>
      </c>
      <c r="L100" s="184"/>
      <c r="M100" s="185" t="s">
        <v>19</v>
      </c>
      <c r="N100" s="186" t="s">
        <v>45</v>
      </c>
      <c r="P100" s="141">
        <f t="shared" si="1"/>
        <v>0</v>
      </c>
      <c r="Q100" s="141">
        <v>0</v>
      </c>
      <c r="R100" s="141">
        <f t="shared" si="2"/>
        <v>0</v>
      </c>
      <c r="S100" s="141">
        <v>0</v>
      </c>
      <c r="T100" s="142">
        <f t="shared" si="3"/>
        <v>0</v>
      </c>
      <c r="AR100" s="143" t="s">
        <v>498</v>
      </c>
      <c r="AT100" s="143" t="s">
        <v>424</v>
      </c>
      <c r="AU100" s="143" t="s">
        <v>83</v>
      </c>
      <c r="AY100" s="18" t="s">
        <v>210</v>
      </c>
      <c r="BE100" s="144">
        <f t="shared" si="4"/>
        <v>0</v>
      </c>
      <c r="BF100" s="144">
        <f t="shared" si="5"/>
        <v>0</v>
      </c>
      <c r="BG100" s="144">
        <f t="shared" si="6"/>
        <v>0</v>
      </c>
      <c r="BH100" s="144">
        <f t="shared" si="7"/>
        <v>0</v>
      </c>
      <c r="BI100" s="144">
        <f t="shared" si="8"/>
        <v>0</v>
      </c>
      <c r="BJ100" s="18" t="s">
        <v>81</v>
      </c>
      <c r="BK100" s="144">
        <f t="shared" si="9"/>
        <v>0</v>
      </c>
      <c r="BL100" s="18" t="s">
        <v>368</v>
      </c>
      <c r="BM100" s="143" t="s">
        <v>3894</v>
      </c>
    </row>
    <row r="101" spans="2:65" s="1" customFormat="1" ht="16.5" customHeight="1">
      <c r="B101" s="33"/>
      <c r="C101" s="177" t="s">
        <v>217</v>
      </c>
      <c r="D101" s="177" t="s">
        <v>424</v>
      </c>
      <c r="E101" s="178" t="s">
        <v>3895</v>
      </c>
      <c r="F101" s="179" t="s">
        <v>3896</v>
      </c>
      <c r="G101" s="180" t="s">
        <v>868</v>
      </c>
      <c r="H101" s="181">
        <v>1</v>
      </c>
      <c r="I101" s="182"/>
      <c r="J101" s="183">
        <f t="shared" si="0"/>
        <v>0</v>
      </c>
      <c r="K101" s="179" t="s">
        <v>19</v>
      </c>
      <c r="L101" s="184"/>
      <c r="M101" s="185" t="s">
        <v>19</v>
      </c>
      <c r="N101" s="186" t="s">
        <v>45</v>
      </c>
      <c r="P101" s="141">
        <f t="shared" si="1"/>
        <v>0</v>
      </c>
      <c r="Q101" s="141">
        <v>0</v>
      </c>
      <c r="R101" s="141">
        <f t="shared" si="2"/>
        <v>0</v>
      </c>
      <c r="S101" s="141">
        <v>0</v>
      </c>
      <c r="T101" s="142">
        <f t="shared" si="3"/>
        <v>0</v>
      </c>
      <c r="AR101" s="143" t="s">
        <v>498</v>
      </c>
      <c r="AT101" s="143" t="s">
        <v>424</v>
      </c>
      <c r="AU101" s="143" t="s">
        <v>83</v>
      </c>
      <c r="AY101" s="18" t="s">
        <v>210</v>
      </c>
      <c r="BE101" s="144">
        <f t="shared" si="4"/>
        <v>0</v>
      </c>
      <c r="BF101" s="144">
        <f t="shared" si="5"/>
        <v>0</v>
      </c>
      <c r="BG101" s="144">
        <f t="shared" si="6"/>
        <v>0</v>
      </c>
      <c r="BH101" s="144">
        <f t="shared" si="7"/>
        <v>0</v>
      </c>
      <c r="BI101" s="144">
        <f t="shared" si="8"/>
        <v>0</v>
      </c>
      <c r="BJ101" s="18" t="s">
        <v>81</v>
      </c>
      <c r="BK101" s="144">
        <f t="shared" si="9"/>
        <v>0</v>
      </c>
      <c r="BL101" s="18" t="s">
        <v>368</v>
      </c>
      <c r="BM101" s="143" t="s">
        <v>3897</v>
      </c>
    </row>
    <row r="102" spans="2:65" s="1" customFormat="1" ht="16.5" customHeight="1">
      <c r="B102" s="33"/>
      <c r="C102" s="177" t="s">
        <v>267</v>
      </c>
      <c r="D102" s="177" t="s">
        <v>424</v>
      </c>
      <c r="E102" s="178" t="s">
        <v>3898</v>
      </c>
      <c r="F102" s="179" t="s">
        <v>3899</v>
      </c>
      <c r="G102" s="180" t="s">
        <v>868</v>
      </c>
      <c r="H102" s="181">
        <v>2</v>
      </c>
      <c r="I102" s="182"/>
      <c r="J102" s="183">
        <f t="shared" si="0"/>
        <v>0</v>
      </c>
      <c r="K102" s="179" t="s">
        <v>19</v>
      </c>
      <c r="L102" s="184"/>
      <c r="M102" s="185" t="s">
        <v>19</v>
      </c>
      <c r="N102" s="186" t="s">
        <v>45</v>
      </c>
      <c r="P102" s="141">
        <f t="shared" si="1"/>
        <v>0</v>
      </c>
      <c r="Q102" s="141">
        <v>0</v>
      </c>
      <c r="R102" s="141">
        <f t="shared" si="2"/>
        <v>0</v>
      </c>
      <c r="S102" s="141">
        <v>0</v>
      </c>
      <c r="T102" s="142">
        <f t="shared" si="3"/>
        <v>0</v>
      </c>
      <c r="AR102" s="143" t="s">
        <v>498</v>
      </c>
      <c r="AT102" s="143" t="s">
        <v>424</v>
      </c>
      <c r="AU102" s="143" t="s">
        <v>83</v>
      </c>
      <c r="AY102" s="18" t="s">
        <v>210</v>
      </c>
      <c r="BE102" s="144">
        <f t="shared" si="4"/>
        <v>0</v>
      </c>
      <c r="BF102" s="144">
        <f t="shared" si="5"/>
        <v>0</v>
      </c>
      <c r="BG102" s="144">
        <f t="shared" si="6"/>
        <v>0</v>
      </c>
      <c r="BH102" s="144">
        <f t="shared" si="7"/>
        <v>0</v>
      </c>
      <c r="BI102" s="144">
        <f t="shared" si="8"/>
        <v>0</v>
      </c>
      <c r="BJ102" s="18" t="s">
        <v>81</v>
      </c>
      <c r="BK102" s="144">
        <f t="shared" si="9"/>
        <v>0</v>
      </c>
      <c r="BL102" s="18" t="s">
        <v>368</v>
      </c>
      <c r="BM102" s="143" t="s">
        <v>3900</v>
      </c>
    </row>
    <row r="103" spans="2:65" s="1" customFormat="1" ht="16.5" customHeight="1">
      <c r="B103" s="33"/>
      <c r="C103" s="177" t="s">
        <v>276</v>
      </c>
      <c r="D103" s="177" t="s">
        <v>424</v>
      </c>
      <c r="E103" s="178" t="s">
        <v>3901</v>
      </c>
      <c r="F103" s="179" t="s">
        <v>3902</v>
      </c>
      <c r="G103" s="180" t="s">
        <v>868</v>
      </c>
      <c r="H103" s="181">
        <v>23</v>
      </c>
      <c r="I103" s="182"/>
      <c r="J103" s="183">
        <f t="shared" si="0"/>
        <v>0</v>
      </c>
      <c r="K103" s="179" t="s">
        <v>19</v>
      </c>
      <c r="L103" s="184"/>
      <c r="M103" s="185" t="s">
        <v>19</v>
      </c>
      <c r="N103" s="186" t="s">
        <v>45</v>
      </c>
      <c r="P103" s="141">
        <f t="shared" si="1"/>
        <v>0</v>
      </c>
      <c r="Q103" s="141">
        <v>0</v>
      </c>
      <c r="R103" s="141">
        <f t="shared" si="2"/>
        <v>0</v>
      </c>
      <c r="S103" s="141">
        <v>0</v>
      </c>
      <c r="T103" s="142">
        <f t="shared" si="3"/>
        <v>0</v>
      </c>
      <c r="AR103" s="143" t="s">
        <v>498</v>
      </c>
      <c r="AT103" s="143" t="s">
        <v>424</v>
      </c>
      <c r="AU103" s="143" t="s">
        <v>83</v>
      </c>
      <c r="AY103" s="18" t="s">
        <v>210</v>
      </c>
      <c r="BE103" s="144">
        <f t="shared" si="4"/>
        <v>0</v>
      </c>
      <c r="BF103" s="144">
        <f t="shared" si="5"/>
        <v>0</v>
      </c>
      <c r="BG103" s="144">
        <f t="shared" si="6"/>
        <v>0</v>
      </c>
      <c r="BH103" s="144">
        <f t="shared" si="7"/>
        <v>0</v>
      </c>
      <c r="BI103" s="144">
        <f t="shared" si="8"/>
        <v>0</v>
      </c>
      <c r="BJ103" s="18" t="s">
        <v>81</v>
      </c>
      <c r="BK103" s="144">
        <f t="shared" si="9"/>
        <v>0</v>
      </c>
      <c r="BL103" s="18" t="s">
        <v>368</v>
      </c>
      <c r="BM103" s="143" t="s">
        <v>3903</v>
      </c>
    </row>
    <row r="104" spans="2:65" s="1" customFormat="1" ht="16.5" customHeight="1">
      <c r="B104" s="33"/>
      <c r="C104" s="177" t="s">
        <v>281</v>
      </c>
      <c r="D104" s="177" t="s">
        <v>424</v>
      </c>
      <c r="E104" s="178" t="s">
        <v>3904</v>
      </c>
      <c r="F104" s="179" t="s">
        <v>3905</v>
      </c>
      <c r="G104" s="180" t="s">
        <v>868</v>
      </c>
      <c r="H104" s="181">
        <v>1</v>
      </c>
      <c r="I104" s="182"/>
      <c r="J104" s="183">
        <f t="shared" si="0"/>
        <v>0</v>
      </c>
      <c r="K104" s="179" t="s">
        <v>19</v>
      </c>
      <c r="L104" s="184"/>
      <c r="M104" s="185" t="s">
        <v>19</v>
      </c>
      <c r="N104" s="186" t="s">
        <v>45</v>
      </c>
      <c r="P104" s="141">
        <f t="shared" si="1"/>
        <v>0</v>
      </c>
      <c r="Q104" s="141">
        <v>0</v>
      </c>
      <c r="R104" s="141">
        <f t="shared" si="2"/>
        <v>0</v>
      </c>
      <c r="S104" s="141">
        <v>0</v>
      </c>
      <c r="T104" s="142">
        <f t="shared" si="3"/>
        <v>0</v>
      </c>
      <c r="AR104" s="143" t="s">
        <v>498</v>
      </c>
      <c r="AT104" s="143" t="s">
        <v>424</v>
      </c>
      <c r="AU104" s="143" t="s">
        <v>83</v>
      </c>
      <c r="AY104" s="18" t="s">
        <v>210</v>
      </c>
      <c r="BE104" s="144">
        <f t="shared" si="4"/>
        <v>0</v>
      </c>
      <c r="BF104" s="144">
        <f t="shared" si="5"/>
        <v>0</v>
      </c>
      <c r="BG104" s="144">
        <f t="shared" si="6"/>
        <v>0</v>
      </c>
      <c r="BH104" s="144">
        <f t="shared" si="7"/>
        <v>0</v>
      </c>
      <c r="BI104" s="144">
        <f t="shared" si="8"/>
        <v>0</v>
      </c>
      <c r="BJ104" s="18" t="s">
        <v>81</v>
      </c>
      <c r="BK104" s="144">
        <f t="shared" si="9"/>
        <v>0</v>
      </c>
      <c r="BL104" s="18" t="s">
        <v>368</v>
      </c>
      <c r="BM104" s="143" t="s">
        <v>3906</v>
      </c>
    </row>
    <row r="105" spans="2:65" s="1" customFormat="1" ht="16.5" customHeight="1">
      <c r="B105" s="33"/>
      <c r="C105" s="177" t="s">
        <v>286</v>
      </c>
      <c r="D105" s="177" t="s">
        <v>424</v>
      </c>
      <c r="E105" s="178" t="s">
        <v>3907</v>
      </c>
      <c r="F105" s="179" t="s">
        <v>3908</v>
      </c>
      <c r="G105" s="180" t="s">
        <v>868</v>
      </c>
      <c r="H105" s="181">
        <v>23</v>
      </c>
      <c r="I105" s="182"/>
      <c r="J105" s="183">
        <f t="shared" si="0"/>
        <v>0</v>
      </c>
      <c r="K105" s="179" t="s">
        <v>19</v>
      </c>
      <c r="L105" s="184"/>
      <c r="M105" s="185" t="s">
        <v>19</v>
      </c>
      <c r="N105" s="186" t="s">
        <v>45</v>
      </c>
      <c r="P105" s="141">
        <f t="shared" si="1"/>
        <v>0</v>
      </c>
      <c r="Q105" s="141">
        <v>0</v>
      </c>
      <c r="R105" s="141">
        <f t="shared" si="2"/>
        <v>0</v>
      </c>
      <c r="S105" s="141">
        <v>0</v>
      </c>
      <c r="T105" s="142">
        <f t="shared" si="3"/>
        <v>0</v>
      </c>
      <c r="AR105" s="143" t="s">
        <v>498</v>
      </c>
      <c r="AT105" s="143" t="s">
        <v>424</v>
      </c>
      <c r="AU105" s="143" t="s">
        <v>83</v>
      </c>
      <c r="AY105" s="18" t="s">
        <v>210</v>
      </c>
      <c r="BE105" s="144">
        <f t="shared" si="4"/>
        <v>0</v>
      </c>
      <c r="BF105" s="144">
        <f t="shared" si="5"/>
        <v>0</v>
      </c>
      <c r="BG105" s="144">
        <f t="shared" si="6"/>
        <v>0</v>
      </c>
      <c r="BH105" s="144">
        <f t="shared" si="7"/>
        <v>0</v>
      </c>
      <c r="BI105" s="144">
        <f t="shared" si="8"/>
        <v>0</v>
      </c>
      <c r="BJ105" s="18" t="s">
        <v>81</v>
      </c>
      <c r="BK105" s="144">
        <f t="shared" si="9"/>
        <v>0</v>
      </c>
      <c r="BL105" s="18" t="s">
        <v>368</v>
      </c>
      <c r="BM105" s="143" t="s">
        <v>3909</v>
      </c>
    </row>
    <row r="106" spans="2:65" s="1" customFormat="1" ht="16.5" customHeight="1">
      <c r="B106" s="33"/>
      <c r="C106" s="177" t="s">
        <v>292</v>
      </c>
      <c r="D106" s="177" t="s">
        <v>424</v>
      </c>
      <c r="E106" s="178" t="s">
        <v>3910</v>
      </c>
      <c r="F106" s="179" t="s">
        <v>3911</v>
      </c>
      <c r="G106" s="180" t="s">
        <v>295</v>
      </c>
      <c r="H106" s="181">
        <v>1</v>
      </c>
      <c r="I106" s="182"/>
      <c r="J106" s="183">
        <f t="shared" si="0"/>
        <v>0</v>
      </c>
      <c r="K106" s="179" t="s">
        <v>19</v>
      </c>
      <c r="L106" s="184"/>
      <c r="M106" s="185" t="s">
        <v>19</v>
      </c>
      <c r="N106" s="186" t="s">
        <v>45</v>
      </c>
      <c r="P106" s="141">
        <f t="shared" si="1"/>
        <v>0</v>
      </c>
      <c r="Q106" s="141">
        <v>0</v>
      </c>
      <c r="R106" s="141">
        <f t="shared" si="2"/>
        <v>0</v>
      </c>
      <c r="S106" s="141">
        <v>0</v>
      </c>
      <c r="T106" s="142">
        <f t="shared" si="3"/>
        <v>0</v>
      </c>
      <c r="AR106" s="143" t="s">
        <v>498</v>
      </c>
      <c r="AT106" s="143" t="s">
        <v>424</v>
      </c>
      <c r="AU106" s="143" t="s">
        <v>83</v>
      </c>
      <c r="AY106" s="18" t="s">
        <v>210</v>
      </c>
      <c r="BE106" s="144">
        <f t="shared" si="4"/>
        <v>0</v>
      </c>
      <c r="BF106" s="144">
        <f t="shared" si="5"/>
        <v>0</v>
      </c>
      <c r="BG106" s="144">
        <f t="shared" si="6"/>
        <v>0</v>
      </c>
      <c r="BH106" s="144">
        <f t="shared" si="7"/>
        <v>0</v>
      </c>
      <c r="BI106" s="144">
        <f t="shared" si="8"/>
        <v>0</v>
      </c>
      <c r="BJ106" s="18" t="s">
        <v>81</v>
      </c>
      <c r="BK106" s="144">
        <f t="shared" si="9"/>
        <v>0</v>
      </c>
      <c r="BL106" s="18" t="s">
        <v>368</v>
      </c>
      <c r="BM106" s="143" t="s">
        <v>3912</v>
      </c>
    </row>
    <row r="107" spans="2:65" s="1" customFormat="1" ht="16.5" customHeight="1">
      <c r="B107" s="33"/>
      <c r="C107" s="177" t="s">
        <v>299</v>
      </c>
      <c r="D107" s="177" t="s">
        <v>424</v>
      </c>
      <c r="E107" s="178" t="s">
        <v>3913</v>
      </c>
      <c r="F107" s="179" t="s">
        <v>3914</v>
      </c>
      <c r="G107" s="180" t="s">
        <v>868</v>
      </c>
      <c r="H107" s="181">
        <v>5</v>
      </c>
      <c r="I107" s="182"/>
      <c r="J107" s="183">
        <f t="shared" si="0"/>
        <v>0</v>
      </c>
      <c r="K107" s="179" t="s">
        <v>19</v>
      </c>
      <c r="L107" s="184"/>
      <c r="M107" s="185" t="s">
        <v>19</v>
      </c>
      <c r="N107" s="186" t="s">
        <v>45</v>
      </c>
      <c r="P107" s="141">
        <f t="shared" si="1"/>
        <v>0</v>
      </c>
      <c r="Q107" s="141">
        <v>0</v>
      </c>
      <c r="R107" s="141">
        <f t="shared" si="2"/>
        <v>0</v>
      </c>
      <c r="S107" s="141">
        <v>0</v>
      </c>
      <c r="T107" s="142">
        <f t="shared" si="3"/>
        <v>0</v>
      </c>
      <c r="AR107" s="143" t="s">
        <v>498</v>
      </c>
      <c r="AT107" s="143" t="s">
        <v>424</v>
      </c>
      <c r="AU107" s="143" t="s">
        <v>83</v>
      </c>
      <c r="AY107" s="18" t="s">
        <v>210</v>
      </c>
      <c r="BE107" s="144">
        <f t="shared" si="4"/>
        <v>0</v>
      </c>
      <c r="BF107" s="144">
        <f t="shared" si="5"/>
        <v>0</v>
      </c>
      <c r="BG107" s="144">
        <f t="shared" si="6"/>
        <v>0</v>
      </c>
      <c r="BH107" s="144">
        <f t="shared" si="7"/>
        <v>0</v>
      </c>
      <c r="BI107" s="144">
        <f t="shared" si="8"/>
        <v>0</v>
      </c>
      <c r="BJ107" s="18" t="s">
        <v>81</v>
      </c>
      <c r="BK107" s="144">
        <f t="shared" si="9"/>
        <v>0</v>
      </c>
      <c r="BL107" s="18" t="s">
        <v>368</v>
      </c>
      <c r="BM107" s="143" t="s">
        <v>3915</v>
      </c>
    </row>
    <row r="108" spans="2:65" s="1" customFormat="1" ht="16.5" customHeight="1">
      <c r="B108" s="33"/>
      <c r="C108" s="177" t="s">
        <v>307</v>
      </c>
      <c r="D108" s="177" t="s">
        <v>424</v>
      </c>
      <c r="E108" s="178" t="s">
        <v>3916</v>
      </c>
      <c r="F108" s="179" t="s">
        <v>3917</v>
      </c>
      <c r="G108" s="180" t="s">
        <v>417</v>
      </c>
      <c r="H108" s="181">
        <v>785</v>
      </c>
      <c r="I108" s="182"/>
      <c r="J108" s="183">
        <f t="shared" si="0"/>
        <v>0</v>
      </c>
      <c r="K108" s="179" t="s">
        <v>19</v>
      </c>
      <c r="L108" s="184"/>
      <c r="M108" s="185" t="s">
        <v>19</v>
      </c>
      <c r="N108" s="186" t="s">
        <v>45</v>
      </c>
      <c r="P108" s="141">
        <f t="shared" si="1"/>
        <v>0</v>
      </c>
      <c r="Q108" s="141">
        <v>0</v>
      </c>
      <c r="R108" s="141">
        <f t="shared" si="2"/>
        <v>0</v>
      </c>
      <c r="S108" s="141">
        <v>0</v>
      </c>
      <c r="T108" s="142">
        <f t="shared" si="3"/>
        <v>0</v>
      </c>
      <c r="AR108" s="143" t="s">
        <v>498</v>
      </c>
      <c r="AT108" s="143" t="s">
        <v>424</v>
      </c>
      <c r="AU108" s="143" t="s">
        <v>83</v>
      </c>
      <c r="AY108" s="18" t="s">
        <v>210</v>
      </c>
      <c r="BE108" s="144">
        <f t="shared" si="4"/>
        <v>0</v>
      </c>
      <c r="BF108" s="144">
        <f t="shared" si="5"/>
        <v>0</v>
      </c>
      <c r="BG108" s="144">
        <f t="shared" si="6"/>
        <v>0</v>
      </c>
      <c r="BH108" s="144">
        <f t="shared" si="7"/>
        <v>0</v>
      </c>
      <c r="BI108" s="144">
        <f t="shared" si="8"/>
        <v>0</v>
      </c>
      <c r="BJ108" s="18" t="s">
        <v>81</v>
      </c>
      <c r="BK108" s="144">
        <f t="shared" si="9"/>
        <v>0</v>
      </c>
      <c r="BL108" s="18" t="s">
        <v>368</v>
      </c>
      <c r="BM108" s="143" t="s">
        <v>3918</v>
      </c>
    </row>
    <row r="109" spans="2:65" s="1" customFormat="1" ht="16.5" customHeight="1">
      <c r="B109" s="33"/>
      <c r="C109" s="177" t="s">
        <v>314</v>
      </c>
      <c r="D109" s="177" t="s">
        <v>424</v>
      </c>
      <c r="E109" s="178" t="s">
        <v>3919</v>
      </c>
      <c r="F109" s="179" t="s">
        <v>3697</v>
      </c>
      <c r="G109" s="180" t="s">
        <v>417</v>
      </c>
      <c r="H109" s="181">
        <v>368</v>
      </c>
      <c r="I109" s="182"/>
      <c r="J109" s="183">
        <f t="shared" si="0"/>
        <v>0</v>
      </c>
      <c r="K109" s="179" t="s">
        <v>19</v>
      </c>
      <c r="L109" s="184"/>
      <c r="M109" s="185" t="s">
        <v>19</v>
      </c>
      <c r="N109" s="186" t="s">
        <v>45</v>
      </c>
      <c r="P109" s="141">
        <f t="shared" si="1"/>
        <v>0</v>
      </c>
      <c r="Q109" s="141">
        <v>0</v>
      </c>
      <c r="R109" s="141">
        <f t="shared" si="2"/>
        <v>0</v>
      </c>
      <c r="S109" s="141">
        <v>0</v>
      </c>
      <c r="T109" s="142">
        <f t="shared" si="3"/>
        <v>0</v>
      </c>
      <c r="AR109" s="143" t="s">
        <v>498</v>
      </c>
      <c r="AT109" s="143" t="s">
        <v>424</v>
      </c>
      <c r="AU109" s="143" t="s">
        <v>83</v>
      </c>
      <c r="AY109" s="18" t="s">
        <v>210</v>
      </c>
      <c r="BE109" s="144">
        <f t="shared" si="4"/>
        <v>0</v>
      </c>
      <c r="BF109" s="144">
        <f t="shared" si="5"/>
        <v>0</v>
      </c>
      <c r="BG109" s="144">
        <f t="shared" si="6"/>
        <v>0</v>
      </c>
      <c r="BH109" s="144">
        <f t="shared" si="7"/>
        <v>0</v>
      </c>
      <c r="BI109" s="144">
        <f t="shared" si="8"/>
        <v>0</v>
      </c>
      <c r="BJ109" s="18" t="s">
        <v>81</v>
      </c>
      <c r="BK109" s="144">
        <f t="shared" si="9"/>
        <v>0</v>
      </c>
      <c r="BL109" s="18" t="s">
        <v>368</v>
      </c>
      <c r="BM109" s="143" t="s">
        <v>3920</v>
      </c>
    </row>
    <row r="110" spans="2:65" s="1" customFormat="1" ht="16.5" customHeight="1">
      <c r="B110" s="33"/>
      <c r="C110" s="177" t="s">
        <v>332</v>
      </c>
      <c r="D110" s="177" t="s">
        <v>424</v>
      </c>
      <c r="E110" s="178" t="s">
        <v>3921</v>
      </c>
      <c r="F110" s="179" t="s">
        <v>3922</v>
      </c>
      <c r="G110" s="180" t="s">
        <v>417</v>
      </c>
      <c r="H110" s="181">
        <v>5</v>
      </c>
      <c r="I110" s="182"/>
      <c r="J110" s="183">
        <f t="shared" si="0"/>
        <v>0</v>
      </c>
      <c r="K110" s="179" t="s">
        <v>19</v>
      </c>
      <c r="L110" s="184"/>
      <c r="M110" s="185" t="s">
        <v>19</v>
      </c>
      <c r="N110" s="186" t="s">
        <v>45</v>
      </c>
      <c r="P110" s="141">
        <f t="shared" si="1"/>
        <v>0</v>
      </c>
      <c r="Q110" s="141">
        <v>0</v>
      </c>
      <c r="R110" s="141">
        <f t="shared" si="2"/>
        <v>0</v>
      </c>
      <c r="S110" s="141">
        <v>0</v>
      </c>
      <c r="T110" s="142">
        <f t="shared" si="3"/>
        <v>0</v>
      </c>
      <c r="AR110" s="143" t="s">
        <v>498</v>
      </c>
      <c r="AT110" s="143" t="s">
        <v>424</v>
      </c>
      <c r="AU110" s="143" t="s">
        <v>83</v>
      </c>
      <c r="AY110" s="18" t="s">
        <v>210</v>
      </c>
      <c r="BE110" s="144">
        <f t="shared" si="4"/>
        <v>0</v>
      </c>
      <c r="BF110" s="144">
        <f t="shared" si="5"/>
        <v>0</v>
      </c>
      <c r="BG110" s="144">
        <f t="shared" si="6"/>
        <v>0</v>
      </c>
      <c r="BH110" s="144">
        <f t="shared" si="7"/>
        <v>0</v>
      </c>
      <c r="BI110" s="144">
        <f t="shared" si="8"/>
        <v>0</v>
      </c>
      <c r="BJ110" s="18" t="s">
        <v>81</v>
      </c>
      <c r="BK110" s="144">
        <f t="shared" si="9"/>
        <v>0</v>
      </c>
      <c r="BL110" s="18" t="s">
        <v>368</v>
      </c>
      <c r="BM110" s="143" t="s">
        <v>3923</v>
      </c>
    </row>
    <row r="111" spans="2:65" s="1" customFormat="1" ht="16.5" customHeight="1">
      <c r="B111" s="33"/>
      <c r="C111" s="177" t="s">
        <v>349</v>
      </c>
      <c r="D111" s="177" t="s">
        <v>424</v>
      </c>
      <c r="E111" s="178" t="s">
        <v>3924</v>
      </c>
      <c r="F111" s="179" t="s">
        <v>3925</v>
      </c>
      <c r="G111" s="180" t="s">
        <v>295</v>
      </c>
      <c r="H111" s="181">
        <v>1</v>
      </c>
      <c r="I111" s="182"/>
      <c r="J111" s="183">
        <f t="shared" si="0"/>
        <v>0</v>
      </c>
      <c r="K111" s="179" t="s">
        <v>19</v>
      </c>
      <c r="L111" s="184"/>
      <c r="M111" s="185" t="s">
        <v>19</v>
      </c>
      <c r="N111" s="186" t="s">
        <v>45</v>
      </c>
      <c r="P111" s="141">
        <f t="shared" si="1"/>
        <v>0</v>
      </c>
      <c r="Q111" s="141">
        <v>0</v>
      </c>
      <c r="R111" s="141">
        <f t="shared" si="2"/>
        <v>0</v>
      </c>
      <c r="S111" s="141">
        <v>0</v>
      </c>
      <c r="T111" s="142">
        <f t="shared" si="3"/>
        <v>0</v>
      </c>
      <c r="AR111" s="143" t="s">
        <v>498</v>
      </c>
      <c r="AT111" s="143" t="s">
        <v>424</v>
      </c>
      <c r="AU111" s="143" t="s">
        <v>83</v>
      </c>
      <c r="AY111" s="18" t="s">
        <v>210</v>
      </c>
      <c r="BE111" s="144">
        <f t="shared" si="4"/>
        <v>0</v>
      </c>
      <c r="BF111" s="144">
        <f t="shared" si="5"/>
        <v>0</v>
      </c>
      <c r="BG111" s="144">
        <f t="shared" si="6"/>
        <v>0</v>
      </c>
      <c r="BH111" s="144">
        <f t="shared" si="7"/>
        <v>0</v>
      </c>
      <c r="BI111" s="144">
        <f t="shared" si="8"/>
        <v>0</v>
      </c>
      <c r="BJ111" s="18" t="s">
        <v>81</v>
      </c>
      <c r="BK111" s="144">
        <f t="shared" si="9"/>
        <v>0</v>
      </c>
      <c r="BL111" s="18" t="s">
        <v>368</v>
      </c>
      <c r="BM111" s="143" t="s">
        <v>3926</v>
      </c>
    </row>
    <row r="112" spans="2:65" s="1" customFormat="1" ht="16.5" customHeight="1">
      <c r="B112" s="33"/>
      <c r="C112" s="177" t="s">
        <v>8</v>
      </c>
      <c r="D112" s="177" t="s">
        <v>424</v>
      </c>
      <c r="E112" s="178" t="s">
        <v>3927</v>
      </c>
      <c r="F112" s="179" t="s">
        <v>3928</v>
      </c>
      <c r="G112" s="180" t="s">
        <v>868</v>
      </c>
      <c r="H112" s="181">
        <v>3</v>
      </c>
      <c r="I112" s="182"/>
      <c r="J112" s="183">
        <f t="shared" si="0"/>
        <v>0</v>
      </c>
      <c r="K112" s="179" t="s">
        <v>19</v>
      </c>
      <c r="L112" s="184"/>
      <c r="M112" s="185" t="s">
        <v>19</v>
      </c>
      <c r="N112" s="186" t="s">
        <v>45</v>
      </c>
      <c r="P112" s="141">
        <f t="shared" si="1"/>
        <v>0</v>
      </c>
      <c r="Q112" s="141">
        <v>0</v>
      </c>
      <c r="R112" s="141">
        <f t="shared" si="2"/>
        <v>0</v>
      </c>
      <c r="S112" s="141">
        <v>0</v>
      </c>
      <c r="T112" s="142">
        <f t="shared" si="3"/>
        <v>0</v>
      </c>
      <c r="AR112" s="143" t="s">
        <v>498</v>
      </c>
      <c r="AT112" s="143" t="s">
        <v>424</v>
      </c>
      <c r="AU112" s="143" t="s">
        <v>83</v>
      </c>
      <c r="AY112" s="18" t="s">
        <v>210</v>
      </c>
      <c r="BE112" s="144">
        <f t="shared" si="4"/>
        <v>0</v>
      </c>
      <c r="BF112" s="144">
        <f t="shared" si="5"/>
        <v>0</v>
      </c>
      <c r="BG112" s="144">
        <f t="shared" si="6"/>
        <v>0</v>
      </c>
      <c r="BH112" s="144">
        <f t="shared" si="7"/>
        <v>0</v>
      </c>
      <c r="BI112" s="144">
        <f t="shared" si="8"/>
        <v>0</v>
      </c>
      <c r="BJ112" s="18" t="s">
        <v>81</v>
      </c>
      <c r="BK112" s="144">
        <f t="shared" si="9"/>
        <v>0</v>
      </c>
      <c r="BL112" s="18" t="s">
        <v>368</v>
      </c>
      <c r="BM112" s="143" t="s">
        <v>3929</v>
      </c>
    </row>
    <row r="113" spans="2:65" s="1" customFormat="1" ht="16.5" customHeight="1">
      <c r="B113" s="33"/>
      <c r="C113" s="177" t="s">
        <v>368</v>
      </c>
      <c r="D113" s="177" t="s">
        <v>424</v>
      </c>
      <c r="E113" s="178" t="s">
        <v>3930</v>
      </c>
      <c r="F113" s="179" t="s">
        <v>3931</v>
      </c>
      <c r="G113" s="180" t="s">
        <v>868</v>
      </c>
      <c r="H113" s="181">
        <v>2</v>
      </c>
      <c r="I113" s="182"/>
      <c r="J113" s="183">
        <f t="shared" si="0"/>
        <v>0</v>
      </c>
      <c r="K113" s="179" t="s">
        <v>19</v>
      </c>
      <c r="L113" s="184"/>
      <c r="M113" s="185" t="s">
        <v>19</v>
      </c>
      <c r="N113" s="186" t="s">
        <v>45</v>
      </c>
      <c r="P113" s="141">
        <f t="shared" si="1"/>
        <v>0</v>
      </c>
      <c r="Q113" s="141">
        <v>0</v>
      </c>
      <c r="R113" s="141">
        <f t="shared" si="2"/>
        <v>0</v>
      </c>
      <c r="S113" s="141">
        <v>0</v>
      </c>
      <c r="T113" s="142">
        <f t="shared" si="3"/>
        <v>0</v>
      </c>
      <c r="AR113" s="143" t="s">
        <v>498</v>
      </c>
      <c r="AT113" s="143" t="s">
        <v>424</v>
      </c>
      <c r="AU113" s="143" t="s">
        <v>83</v>
      </c>
      <c r="AY113" s="18" t="s">
        <v>210</v>
      </c>
      <c r="BE113" s="144">
        <f t="shared" si="4"/>
        <v>0</v>
      </c>
      <c r="BF113" s="144">
        <f t="shared" si="5"/>
        <v>0</v>
      </c>
      <c r="BG113" s="144">
        <f t="shared" si="6"/>
        <v>0</v>
      </c>
      <c r="BH113" s="144">
        <f t="shared" si="7"/>
        <v>0</v>
      </c>
      <c r="BI113" s="144">
        <f t="shared" si="8"/>
        <v>0</v>
      </c>
      <c r="BJ113" s="18" t="s">
        <v>81</v>
      </c>
      <c r="BK113" s="144">
        <f t="shared" si="9"/>
        <v>0</v>
      </c>
      <c r="BL113" s="18" t="s">
        <v>368</v>
      </c>
      <c r="BM113" s="143" t="s">
        <v>3932</v>
      </c>
    </row>
    <row r="114" spans="2:65" s="1" customFormat="1" ht="16.5" customHeight="1">
      <c r="B114" s="33"/>
      <c r="C114" s="177" t="s">
        <v>374</v>
      </c>
      <c r="D114" s="177" t="s">
        <v>424</v>
      </c>
      <c r="E114" s="178" t="s">
        <v>3933</v>
      </c>
      <c r="F114" s="179" t="s">
        <v>3934</v>
      </c>
      <c r="G114" s="180" t="s">
        <v>868</v>
      </c>
      <c r="H114" s="181">
        <v>2</v>
      </c>
      <c r="I114" s="182"/>
      <c r="J114" s="183">
        <f t="shared" si="0"/>
        <v>0</v>
      </c>
      <c r="K114" s="179" t="s">
        <v>19</v>
      </c>
      <c r="L114" s="184"/>
      <c r="M114" s="185" t="s">
        <v>19</v>
      </c>
      <c r="N114" s="186" t="s">
        <v>45</v>
      </c>
      <c r="P114" s="141">
        <f t="shared" si="1"/>
        <v>0</v>
      </c>
      <c r="Q114" s="141">
        <v>0</v>
      </c>
      <c r="R114" s="141">
        <f t="shared" si="2"/>
        <v>0</v>
      </c>
      <c r="S114" s="141">
        <v>0</v>
      </c>
      <c r="T114" s="142">
        <f t="shared" si="3"/>
        <v>0</v>
      </c>
      <c r="AR114" s="143" t="s">
        <v>498</v>
      </c>
      <c r="AT114" s="143" t="s">
        <v>424</v>
      </c>
      <c r="AU114" s="143" t="s">
        <v>83</v>
      </c>
      <c r="AY114" s="18" t="s">
        <v>210</v>
      </c>
      <c r="BE114" s="144">
        <f t="shared" si="4"/>
        <v>0</v>
      </c>
      <c r="BF114" s="144">
        <f t="shared" si="5"/>
        <v>0</v>
      </c>
      <c r="BG114" s="144">
        <f t="shared" si="6"/>
        <v>0</v>
      </c>
      <c r="BH114" s="144">
        <f t="shared" si="7"/>
        <v>0</v>
      </c>
      <c r="BI114" s="144">
        <f t="shared" si="8"/>
        <v>0</v>
      </c>
      <c r="BJ114" s="18" t="s">
        <v>81</v>
      </c>
      <c r="BK114" s="144">
        <f t="shared" si="9"/>
        <v>0</v>
      </c>
      <c r="BL114" s="18" t="s">
        <v>368</v>
      </c>
      <c r="BM114" s="143" t="s">
        <v>3935</v>
      </c>
    </row>
    <row r="115" spans="2:65" s="1" customFormat="1" ht="16.5" customHeight="1">
      <c r="B115" s="33"/>
      <c r="C115" s="177" t="s">
        <v>386</v>
      </c>
      <c r="D115" s="177" t="s">
        <v>424</v>
      </c>
      <c r="E115" s="178" t="s">
        <v>3936</v>
      </c>
      <c r="F115" s="179" t="s">
        <v>3937</v>
      </c>
      <c r="G115" s="180" t="s">
        <v>868</v>
      </c>
      <c r="H115" s="181">
        <v>12</v>
      </c>
      <c r="I115" s="182"/>
      <c r="J115" s="183">
        <f t="shared" si="0"/>
        <v>0</v>
      </c>
      <c r="K115" s="179" t="s">
        <v>19</v>
      </c>
      <c r="L115" s="184"/>
      <c r="M115" s="185" t="s">
        <v>19</v>
      </c>
      <c r="N115" s="186" t="s">
        <v>45</v>
      </c>
      <c r="P115" s="141">
        <f t="shared" si="1"/>
        <v>0</v>
      </c>
      <c r="Q115" s="141">
        <v>0</v>
      </c>
      <c r="R115" s="141">
        <f t="shared" si="2"/>
        <v>0</v>
      </c>
      <c r="S115" s="141">
        <v>0</v>
      </c>
      <c r="T115" s="142">
        <f t="shared" si="3"/>
        <v>0</v>
      </c>
      <c r="AR115" s="143" t="s">
        <v>498</v>
      </c>
      <c r="AT115" s="143" t="s">
        <v>424</v>
      </c>
      <c r="AU115" s="143" t="s">
        <v>83</v>
      </c>
      <c r="AY115" s="18" t="s">
        <v>210</v>
      </c>
      <c r="BE115" s="144">
        <f t="shared" si="4"/>
        <v>0</v>
      </c>
      <c r="BF115" s="144">
        <f t="shared" si="5"/>
        <v>0</v>
      </c>
      <c r="BG115" s="144">
        <f t="shared" si="6"/>
        <v>0</v>
      </c>
      <c r="BH115" s="144">
        <f t="shared" si="7"/>
        <v>0</v>
      </c>
      <c r="BI115" s="144">
        <f t="shared" si="8"/>
        <v>0</v>
      </c>
      <c r="BJ115" s="18" t="s">
        <v>81</v>
      </c>
      <c r="BK115" s="144">
        <f t="shared" si="9"/>
        <v>0</v>
      </c>
      <c r="BL115" s="18" t="s">
        <v>368</v>
      </c>
      <c r="BM115" s="143" t="s">
        <v>3938</v>
      </c>
    </row>
    <row r="116" spans="2:65" s="1" customFormat="1" ht="16.5" customHeight="1">
      <c r="B116" s="33"/>
      <c r="C116" s="177" t="s">
        <v>399</v>
      </c>
      <c r="D116" s="177" t="s">
        <v>424</v>
      </c>
      <c r="E116" s="178" t="s">
        <v>3939</v>
      </c>
      <c r="F116" s="179" t="s">
        <v>3940</v>
      </c>
      <c r="G116" s="180" t="s">
        <v>868</v>
      </c>
      <c r="H116" s="181">
        <v>3</v>
      </c>
      <c r="I116" s="182"/>
      <c r="J116" s="183">
        <f t="shared" si="0"/>
        <v>0</v>
      </c>
      <c r="K116" s="179" t="s">
        <v>19</v>
      </c>
      <c r="L116" s="184"/>
      <c r="M116" s="185" t="s">
        <v>19</v>
      </c>
      <c r="N116" s="186" t="s">
        <v>45</v>
      </c>
      <c r="P116" s="141">
        <f t="shared" si="1"/>
        <v>0</v>
      </c>
      <c r="Q116" s="141">
        <v>0</v>
      </c>
      <c r="R116" s="141">
        <f t="shared" si="2"/>
        <v>0</v>
      </c>
      <c r="S116" s="141">
        <v>0</v>
      </c>
      <c r="T116" s="142">
        <f t="shared" si="3"/>
        <v>0</v>
      </c>
      <c r="AR116" s="143" t="s">
        <v>498</v>
      </c>
      <c r="AT116" s="143" t="s">
        <v>424</v>
      </c>
      <c r="AU116" s="143" t="s">
        <v>83</v>
      </c>
      <c r="AY116" s="18" t="s">
        <v>210</v>
      </c>
      <c r="BE116" s="144">
        <f t="shared" si="4"/>
        <v>0</v>
      </c>
      <c r="BF116" s="144">
        <f t="shared" si="5"/>
        <v>0</v>
      </c>
      <c r="BG116" s="144">
        <f t="shared" si="6"/>
        <v>0</v>
      </c>
      <c r="BH116" s="144">
        <f t="shared" si="7"/>
        <v>0</v>
      </c>
      <c r="BI116" s="144">
        <f t="shared" si="8"/>
        <v>0</v>
      </c>
      <c r="BJ116" s="18" t="s">
        <v>81</v>
      </c>
      <c r="BK116" s="144">
        <f t="shared" si="9"/>
        <v>0</v>
      </c>
      <c r="BL116" s="18" t="s">
        <v>368</v>
      </c>
      <c r="BM116" s="143" t="s">
        <v>3941</v>
      </c>
    </row>
    <row r="117" spans="2:65" s="1" customFormat="1" ht="16.5" customHeight="1">
      <c r="B117" s="33"/>
      <c r="C117" s="177" t="s">
        <v>406</v>
      </c>
      <c r="D117" s="177" t="s">
        <v>424</v>
      </c>
      <c r="E117" s="178" t="s">
        <v>3942</v>
      </c>
      <c r="F117" s="179" t="s">
        <v>3943</v>
      </c>
      <c r="G117" s="180" t="s">
        <v>868</v>
      </c>
      <c r="H117" s="181">
        <v>21</v>
      </c>
      <c r="I117" s="182"/>
      <c r="J117" s="183">
        <f t="shared" si="0"/>
        <v>0</v>
      </c>
      <c r="K117" s="179" t="s">
        <v>19</v>
      </c>
      <c r="L117" s="184"/>
      <c r="M117" s="185" t="s">
        <v>19</v>
      </c>
      <c r="N117" s="186" t="s">
        <v>45</v>
      </c>
      <c r="P117" s="141">
        <f t="shared" si="1"/>
        <v>0</v>
      </c>
      <c r="Q117" s="141">
        <v>0</v>
      </c>
      <c r="R117" s="141">
        <f t="shared" si="2"/>
        <v>0</v>
      </c>
      <c r="S117" s="141">
        <v>0</v>
      </c>
      <c r="T117" s="142">
        <f t="shared" si="3"/>
        <v>0</v>
      </c>
      <c r="AR117" s="143" t="s">
        <v>498</v>
      </c>
      <c r="AT117" s="143" t="s">
        <v>424</v>
      </c>
      <c r="AU117" s="143" t="s">
        <v>83</v>
      </c>
      <c r="AY117" s="18" t="s">
        <v>210</v>
      </c>
      <c r="BE117" s="144">
        <f t="shared" si="4"/>
        <v>0</v>
      </c>
      <c r="BF117" s="144">
        <f t="shared" si="5"/>
        <v>0</v>
      </c>
      <c r="BG117" s="144">
        <f t="shared" si="6"/>
        <v>0</v>
      </c>
      <c r="BH117" s="144">
        <f t="shared" si="7"/>
        <v>0</v>
      </c>
      <c r="BI117" s="144">
        <f t="shared" si="8"/>
        <v>0</v>
      </c>
      <c r="BJ117" s="18" t="s">
        <v>81</v>
      </c>
      <c r="BK117" s="144">
        <f t="shared" si="9"/>
        <v>0</v>
      </c>
      <c r="BL117" s="18" t="s">
        <v>368</v>
      </c>
      <c r="BM117" s="143" t="s">
        <v>3944</v>
      </c>
    </row>
    <row r="118" spans="2:65" s="1" customFormat="1" ht="16.5" customHeight="1">
      <c r="B118" s="33"/>
      <c r="C118" s="177" t="s">
        <v>7</v>
      </c>
      <c r="D118" s="177" t="s">
        <v>424</v>
      </c>
      <c r="E118" s="178" t="s">
        <v>3945</v>
      </c>
      <c r="F118" s="179" t="s">
        <v>3946</v>
      </c>
      <c r="G118" s="180" t="s">
        <v>868</v>
      </c>
      <c r="H118" s="181">
        <v>1</v>
      </c>
      <c r="I118" s="182"/>
      <c r="J118" s="183">
        <f t="shared" si="0"/>
        <v>0</v>
      </c>
      <c r="K118" s="179" t="s">
        <v>19</v>
      </c>
      <c r="L118" s="184"/>
      <c r="M118" s="185" t="s">
        <v>19</v>
      </c>
      <c r="N118" s="186" t="s">
        <v>45</v>
      </c>
      <c r="P118" s="141">
        <f t="shared" si="1"/>
        <v>0</v>
      </c>
      <c r="Q118" s="141">
        <v>0</v>
      </c>
      <c r="R118" s="141">
        <f t="shared" si="2"/>
        <v>0</v>
      </c>
      <c r="S118" s="141">
        <v>0</v>
      </c>
      <c r="T118" s="142">
        <f t="shared" si="3"/>
        <v>0</v>
      </c>
      <c r="AR118" s="143" t="s">
        <v>498</v>
      </c>
      <c r="AT118" s="143" t="s">
        <v>424</v>
      </c>
      <c r="AU118" s="143" t="s">
        <v>83</v>
      </c>
      <c r="AY118" s="18" t="s">
        <v>210</v>
      </c>
      <c r="BE118" s="144">
        <f t="shared" si="4"/>
        <v>0</v>
      </c>
      <c r="BF118" s="144">
        <f t="shared" si="5"/>
        <v>0</v>
      </c>
      <c r="BG118" s="144">
        <f t="shared" si="6"/>
        <v>0</v>
      </c>
      <c r="BH118" s="144">
        <f t="shared" si="7"/>
        <v>0</v>
      </c>
      <c r="BI118" s="144">
        <f t="shared" si="8"/>
        <v>0</v>
      </c>
      <c r="BJ118" s="18" t="s">
        <v>81</v>
      </c>
      <c r="BK118" s="144">
        <f t="shared" si="9"/>
        <v>0</v>
      </c>
      <c r="BL118" s="18" t="s">
        <v>368</v>
      </c>
      <c r="BM118" s="143" t="s">
        <v>3947</v>
      </c>
    </row>
    <row r="119" spans="2:65" s="1" customFormat="1" ht="16.5" customHeight="1">
      <c r="B119" s="33"/>
      <c r="C119" s="177" t="s">
        <v>423</v>
      </c>
      <c r="D119" s="177" t="s">
        <v>424</v>
      </c>
      <c r="E119" s="178" t="s">
        <v>3948</v>
      </c>
      <c r="F119" s="179" t="s">
        <v>3949</v>
      </c>
      <c r="G119" s="180" t="s">
        <v>868</v>
      </c>
      <c r="H119" s="181">
        <v>1</v>
      </c>
      <c r="I119" s="182"/>
      <c r="J119" s="183">
        <f t="shared" si="0"/>
        <v>0</v>
      </c>
      <c r="K119" s="179" t="s">
        <v>19</v>
      </c>
      <c r="L119" s="184"/>
      <c r="M119" s="185" t="s">
        <v>19</v>
      </c>
      <c r="N119" s="186" t="s">
        <v>45</v>
      </c>
      <c r="P119" s="141">
        <f t="shared" si="1"/>
        <v>0</v>
      </c>
      <c r="Q119" s="141">
        <v>0</v>
      </c>
      <c r="R119" s="141">
        <f t="shared" si="2"/>
        <v>0</v>
      </c>
      <c r="S119" s="141">
        <v>0</v>
      </c>
      <c r="T119" s="142">
        <f t="shared" si="3"/>
        <v>0</v>
      </c>
      <c r="AR119" s="143" t="s">
        <v>498</v>
      </c>
      <c r="AT119" s="143" t="s">
        <v>424</v>
      </c>
      <c r="AU119" s="143" t="s">
        <v>83</v>
      </c>
      <c r="AY119" s="18" t="s">
        <v>210</v>
      </c>
      <c r="BE119" s="144">
        <f t="shared" si="4"/>
        <v>0</v>
      </c>
      <c r="BF119" s="144">
        <f t="shared" si="5"/>
        <v>0</v>
      </c>
      <c r="BG119" s="144">
        <f t="shared" si="6"/>
        <v>0</v>
      </c>
      <c r="BH119" s="144">
        <f t="shared" si="7"/>
        <v>0</v>
      </c>
      <c r="BI119" s="144">
        <f t="shared" si="8"/>
        <v>0</v>
      </c>
      <c r="BJ119" s="18" t="s">
        <v>81</v>
      </c>
      <c r="BK119" s="144">
        <f t="shared" si="9"/>
        <v>0</v>
      </c>
      <c r="BL119" s="18" t="s">
        <v>368</v>
      </c>
      <c r="BM119" s="143" t="s">
        <v>3950</v>
      </c>
    </row>
    <row r="120" spans="2:65" s="1" customFormat="1" ht="16.5" customHeight="1">
      <c r="B120" s="33"/>
      <c r="C120" s="177" t="s">
        <v>428</v>
      </c>
      <c r="D120" s="177" t="s">
        <v>424</v>
      </c>
      <c r="E120" s="178" t="s">
        <v>3951</v>
      </c>
      <c r="F120" s="179" t="s">
        <v>3952</v>
      </c>
      <c r="G120" s="180" t="s">
        <v>868</v>
      </c>
      <c r="H120" s="181">
        <v>2</v>
      </c>
      <c r="I120" s="182"/>
      <c r="J120" s="183">
        <f t="shared" si="0"/>
        <v>0</v>
      </c>
      <c r="K120" s="179" t="s">
        <v>19</v>
      </c>
      <c r="L120" s="184"/>
      <c r="M120" s="185" t="s">
        <v>19</v>
      </c>
      <c r="N120" s="186" t="s">
        <v>45</v>
      </c>
      <c r="P120" s="141">
        <f t="shared" si="1"/>
        <v>0</v>
      </c>
      <c r="Q120" s="141">
        <v>0</v>
      </c>
      <c r="R120" s="141">
        <f t="shared" si="2"/>
        <v>0</v>
      </c>
      <c r="S120" s="141">
        <v>0</v>
      </c>
      <c r="T120" s="142">
        <f t="shared" si="3"/>
        <v>0</v>
      </c>
      <c r="AR120" s="143" t="s">
        <v>498</v>
      </c>
      <c r="AT120" s="143" t="s">
        <v>424</v>
      </c>
      <c r="AU120" s="143" t="s">
        <v>83</v>
      </c>
      <c r="AY120" s="18" t="s">
        <v>210</v>
      </c>
      <c r="BE120" s="144">
        <f t="shared" si="4"/>
        <v>0</v>
      </c>
      <c r="BF120" s="144">
        <f t="shared" si="5"/>
        <v>0</v>
      </c>
      <c r="BG120" s="144">
        <f t="shared" si="6"/>
        <v>0</v>
      </c>
      <c r="BH120" s="144">
        <f t="shared" si="7"/>
        <v>0</v>
      </c>
      <c r="BI120" s="144">
        <f t="shared" si="8"/>
        <v>0</v>
      </c>
      <c r="BJ120" s="18" t="s">
        <v>81</v>
      </c>
      <c r="BK120" s="144">
        <f t="shared" si="9"/>
        <v>0</v>
      </c>
      <c r="BL120" s="18" t="s">
        <v>368</v>
      </c>
      <c r="BM120" s="143" t="s">
        <v>3953</v>
      </c>
    </row>
    <row r="121" spans="2:65" s="1" customFormat="1" ht="16.5" customHeight="1">
      <c r="B121" s="33"/>
      <c r="C121" s="177" t="s">
        <v>435</v>
      </c>
      <c r="D121" s="177" t="s">
        <v>424</v>
      </c>
      <c r="E121" s="178" t="s">
        <v>3954</v>
      </c>
      <c r="F121" s="179" t="s">
        <v>3955</v>
      </c>
      <c r="G121" s="180" t="s">
        <v>417</v>
      </c>
      <c r="H121" s="181">
        <v>865</v>
      </c>
      <c r="I121" s="182"/>
      <c r="J121" s="183">
        <f t="shared" si="0"/>
        <v>0</v>
      </c>
      <c r="K121" s="179" t="s">
        <v>19</v>
      </c>
      <c r="L121" s="184"/>
      <c r="M121" s="185" t="s">
        <v>19</v>
      </c>
      <c r="N121" s="186" t="s">
        <v>45</v>
      </c>
      <c r="P121" s="141">
        <f t="shared" si="1"/>
        <v>0</v>
      </c>
      <c r="Q121" s="141">
        <v>0</v>
      </c>
      <c r="R121" s="141">
        <f t="shared" si="2"/>
        <v>0</v>
      </c>
      <c r="S121" s="141">
        <v>0</v>
      </c>
      <c r="T121" s="142">
        <f t="shared" si="3"/>
        <v>0</v>
      </c>
      <c r="AR121" s="143" t="s">
        <v>498</v>
      </c>
      <c r="AT121" s="143" t="s">
        <v>424</v>
      </c>
      <c r="AU121" s="143" t="s">
        <v>83</v>
      </c>
      <c r="AY121" s="18" t="s">
        <v>210</v>
      </c>
      <c r="BE121" s="144">
        <f t="shared" si="4"/>
        <v>0</v>
      </c>
      <c r="BF121" s="144">
        <f t="shared" si="5"/>
        <v>0</v>
      </c>
      <c r="BG121" s="144">
        <f t="shared" si="6"/>
        <v>0</v>
      </c>
      <c r="BH121" s="144">
        <f t="shared" si="7"/>
        <v>0</v>
      </c>
      <c r="BI121" s="144">
        <f t="shared" si="8"/>
        <v>0</v>
      </c>
      <c r="BJ121" s="18" t="s">
        <v>81</v>
      </c>
      <c r="BK121" s="144">
        <f t="shared" si="9"/>
        <v>0</v>
      </c>
      <c r="BL121" s="18" t="s">
        <v>368</v>
      </c>
      <c r="BM121" s="143" t="s">
        <v>3956</v>
      </c>
    </row>
    <row r="122" spans="2:65" s="1" customFormat="1" ht="16.5" customHeight="1">
      <c r="B122" s="33"/>
      <c r="C122" s="177" t="s">
        <v>450</v>
      </c>
      <c r="D122" s="177" t="s">
        <v>424</v>
      </c>
      <c r="E122" s="178" t="s">
        <v>3957</v>
      </c>
      <c r="F122" s="179" t="s">
        <v>3958</v>
      </c>
      <c r="G122" s="180" t="s">
        <v>417</v>
      </c>
      <c r="H122" s="181">
        <v>85</v>
      </c>
      <c r="I122" s="182"/>
      <c r="J122" s="183">
        <f t="shared" si="0"/>
        <v>0</v>
      </c>
      <c r="K122" s="179" t="s">
        <v>19</v>
      </c>
      <c r="L122" s="184"/>
      <c r="M122" s="185" t="s">
        <v>19</v>
      </c>
      <c r="N122" s="186" t="s">
        <v>45</v>
      </c>
      <c r="P122" s="141">
        <f t="shared" si="1"/>
        <v>0</v>
      </c>
      <c r="Q122" s="141">
        <v>0</v>
      </c>
      <c r="R122" s="141">
        <f t="shared" si="2"/>
        <v>0</v>
      </c>
      <c r="S122" s="141">
        <v>0</v>
      </c>
      <c r="T122" s="142">
        <f t="shared" si="3"/>
        <v>0</v>
      </c>
      <c r="AR122" s="143" t="s">
        <v>498</v>
      </c>
      <c r="AT122" s="143" t="s">
        <v>424</v>
      </c>
      <c r="AU122" s="143" t="s">
        <v>83</v>
      </c>
      <c r="AY122" s="18" t="s">
        <v>210</v>
      </c>
      <c r="BE122" s="144">
        <f t="shared" si="4"/>
        <v>0</v>
      </c>
      <c r="BF122" s="144">
        <f t="shared" si="5"/>
        <v>0</v>
      </c>
      <c r="BG122" s="144">
        <f t="shared" si="6"/>
        <v>0</v>
      </c>
      <c r="BH122" s="144">
        <f t="shared" si="7"/>
        <v>0</v>
      </c>
      <c r="BI122" s="144">
        <f t="shared" si="8"/>
        <v>0</v>
      </c>
      <c r="BJ122" s="18" t="s">
        <v>81</v>
      </c>
      <c r="BK122" s="144">
        <f t="shared" si="9"/>
        <v>0</v>
      </c>
      <c r="BL122" s="18" t="s">
        <v>368</v>
      </c>
      <c r="BM122" s="143" t="s">
        <v>3959</v>
      </c>
    </row>
    <row r="123" spans="2:65" s="1" customFormat="1" ht="16.5" customHeight="1">
      <c r="B123" s="33"/>
      <c r="C123" s="177" t="s">
        <v>456</v>
      </c>
      <c r="D123" s="177" t="s">
        <v>424</v>
      </c>
      <c r="E123" s="178" t="s">
        <v>3960</v>
      </c>
      <c r="F123" s="179" t="s">
        <v>3961</v>
      </c>
      <c r="G123" s="180" t="s">
        <v>417</v>
      </c>
      <c r="H123" s="181">
        <v>320</v>
      </c>
      <c r="I123" s="182"/>
      <c r="J123" s="183">
        <f t="shared" si="0"/>
        <v>0</v>
      </c>
      <c r="K123" s="179" t="s">
        <v>19</v>
      </c>
      <c r="L123" s="184"/>
      <c r="M123" s="185" t="s">
        <v>19</v>
      </c>
      <c r="N123" s="186" t="s">
        <v>45</v>
      </c>
      <c r="P123" s="141">
        <f t="shared" si="1"/>
        <v>0</v>
      </c>
      <c r="Q123" s="141">
        <v>0</v>
      </c>
      <c r="R123" s="141">
        <f t="shared" si="2"/>
        <v>0</v>
      </c>
      <c r="S123" s="141">
        <v>0</v>
      </c>
      <c r="T123" s="142">
        <f t="shared" si="3"/>
        <v>0</v>
      </c>
      <c r="AR123" s="143" t="s">
        <v>498</v>
      </c>
      <c r="AT123" s="143" t="s">
        <v>424</v>
      </c>
      <c r="AU123" s="143" t="s">
        <v>83</v>
      </c>
      <c r="AY123" s="18" t="s">
        <v>210</v>
      </c>
      <c r="BE123" s="144">
        <f t="shared" si="4"/>
        <v>0</v>
      </c>
      <c r="BF123" s="144">
        <f t="shared" si="5"/>
        <v>0</v>
      </c>
      <c r="BG123" s="144">
        <f t="shared" si="6"/>
        <v>0</v>
      </c>
      <c r="BH123" s="144">
        <f t="shared" si="7"/>
        <v>0</v>
      </c>
      <c r="BI123" s="144">
        <f t="shared" si="8"/>
        <v>0</v>
      </c>
      <c r="BJ123" s="18" t="s">
        <v>81</v>
      </c>
      <c r="BK123" s="144">
        <f t="shared" si="9"/>
        <v>0</v>
      </c>
      <c r="BL123" s="18" t="s">
        <v>368</v>
      </c>
      <c r="BM123" s="143" t="s">
        <v>3962</v>
      </c>
    </row>
    <row r="124" spans="2:65" s="1" customFormat="1" ht="16.5" customHeight="1">
      <c r="B124" s="33"/>
      <c r="C124" s="177" t="s">
        <v>467</v>
      </c>
      <c r="D124" s="177" t="s">
        <v>424</v>
      </c>
      <c r="E124" s="178" t="s">
        <v>3963</v>
      </c>
      <c r="F124" s="179" t="s">
        <v>3964</v>
      </c>
      <c r="G124" s="180" t="s">
        <v>417</v>
      </c>
      <c r="H124" s="181">
        <v>265</v>
      </c>
      <c r="I124" s="182"/>
      <c r="J124" s="183">
        <f t="shared" si="0"/>
        <v>0</v>
      </c>
      <c r="K124" s="179" t="s">
        <v>19</v>
      </c>
      <c r="L124" s="184"/>
      <c r="M124" s="185" t="s">
        <v>19</v>
      </c>
      <c r="N124" s="186" t="s">
        <v>45</v>
      </c>
      <c r="P124" s="141">
        <f t="shared" si="1"/>
        <v>0</v>
      </c>
      <c r="Q124" s="141">
        <v>0</v>
      </c>
      <c r="R124" s="141">
        <f t="shared" si="2"/>
        <v>0</v>
      </c>
      <c r="S124" s="141">
        <v>0</v>
      </c>
      <c r="T124" s="142">
        <f t="shared" si="3"/>
        <v>0</v>
      </c>
      <c r="AR124" s="143" t="s">
        <v>498</v>
      </c>
      <c r="AT124" s="143" t="s">
        <v>424</v>
      </c>
      <c r="AU124" s="143" t="s">
        <v>83</v>
      </c>
      <c r="AY124" s="18" t="s">
        <v>210</v>
      </c>
      <c r="BE124" s="144">
        <f t="shared" si="4"/>
        <v>0</v>
      </c>
      <c r="BF124" s="144">
        <f t="shared" si="5"/>
        <v>0</v>
      </c>
      <c r="BG124" s="144">
        <f t="shared" si="6"/>
        <v>0</v>
      </c>
      <c r="BH124" s="144">
        <f t="shared" si="7"/>
        <v>0</v>
      </c>
      <c r="BI124" s="144">
        <f t="shared" si="8"/>
        <v>0</v>
      </c>
      <c r="BJ124" s="18" t="s">
        <v>81</v>
      </c>
      <c r="BK124" s="144">
        <f t="shared" si="9"/>
        <v>0</v>
      </c>
      <c r="BL124" s="18" t="s">
        <v>368</v>
      </c>
      <c r="BM124" s="143" t="s">
        <v>3965</v>
      </c>
    </row>
    <row r="125" spans="2:65" s="1" customFormat="1" ht="16.5" customHeight="1">
      <c r="B125" s="33"/>
      <c r="C125" s="177" t="s">
        <v>474</v>
      </c>
      <c r="D125" s="177" t="s">
        <v>424</v>
      </c>
      <c r="E125" s="178" t="s">
        <v>3966</v>
      </c>
      <c r="F125" s="179" t="s">
        <v>3967</v>
      </c>
      <c r="G125" s="180" t="s">
        <v>295</v>
      </c>
      <c r="H125" s="181">
        <v>1</v>
      </c>
      <c r="I125" s="182"/>
      <c r="J125" s="183">
        <f t="shared" si="0"/>
        <v>0</v>
      </c>
      <c r="K125" s="179" t="s">
        <v>19</v>
      </c>
      <c r="L125" s="184"/>
      <c r="M125" s="185" t="s">
        <v>19</v>
      </c>
      <c r="N125" s="186" t="s">
        <v>45</v>
      </c>
      <c r="P125" s="141">
        <f t="shared" si="1"/>
        <v>0</v>
      </c>
      <c r="Q125" s="141">
        <v>0</v>
      </c>
      <c r="R125" s="141">
        <f t="shared" si="2"/>
        <v>0</v>
      </c>
      <c r="S125" s="141">
        <v>0</v>
      </c>
      <c r="T125" s="142">
        <f t="shared" si="3"/>
        <v>0</v>
      </c>
      <c r="AR125" s="143" t="s">
        <v>498</v>
      </c>
      <c r="AT125" s="143" t="s">
        <v>424</v>
      </c>
      <c r="AU125" s="143" t="s">
        <v>83</v>
      </c>
      <c r="AY125" s="18" t="s">
        <v>210</v>
      </c>
      <c r="BE125" s="144">
        <f t="shared" si="4"/>
        <v>0</v>
      </c>
      <c r="BF125" s="144">
        <f t="shared" si="5"/>
        <v>0</v>
      </c>
      <c r="BG125" s="144">
        <f t="shared" si="6"/>
        <v>0</v>
      </c>
      <c r="BH125" s="144">
        <f t="shared" si="7"/>
        <v>0</v>
      </c>
      <c r="BI125" s="144">
        <f t="shared" si="8"/>
        <v>0</v>
      </c>
      <c r="BJ125" s="18" t="s">
        <v>81</v>
      </c>
      <c r="BK125" s="144">
        <f t="shared" si="9"/>
        <v>0</v>
      </c>
      <c r="BL125" s="18" t="s">
        <v>368</v>
      </c>
      <c r="BM125" s="143" t="s">
        <v>3968</v>
      </c>
    </row>
    <row r="126" spans="2:65" s="1" customFormat="1" ht="16.5" customHeight="1">
      <c r="B126" s="33"/>
      <c r="C126" s="177" t="s">
        <v>481</v>
      </c>
      <c r="D126" s="177" t="s">
        <v>424</v>
      </c>
      <c r="E126" s="178" t="s">
        <v>3969</v>
      </c>
      <c r="F126" s="179" t="s">
        <v>3970</v>
      </c>
      <c r="G126" s="180" t="s">
        <v>2180</v>
      </c>
      <c r="H126" s="199"/>
      <c r="I126" s="182"/>
      <c r="J126" s="183">
        <f t="shared" si="0"/>
        <v>0</v>
      </c>
      <c r="K126" s="179" t="s">
        <v>19</v>
      </c>
      <c r="L126" s="184"/>
      <c r="M126" s="185" t="s">
        <v>19</v>
      </c>
      <c r="N126" s="186" t="s">
        <v>45</v>
      </c>
      <c r="P126" s="141">
        <f t="shared" si="1"/>
        <v>0</v>
      </c>
      <c r="Q126" s="141">
        <v>0</v>
      </c>
      <c r="R126" s="141">
        <f t="shared" si="2"/>
        <v>0</v>
      </c>
      <c r="S126" s="141">
        <v>0</v>
      </c>
      <c r="T126" s="142">
        <f t="shared" si="3"/>
        <v>0</v>
      </c>
      <c r="AR126" s="143" t="s">
        <v>498</v>
      </c>
      <c r="AT126" s="143" t="s">
        <v>424</v>
      </c>
      <c r="AU126" s="143" t="s">
        <v>83</v>
      </c>
      <c r="AY126" s="18" t="s">
        <v>210</v>
      </c>
      <c r="BE126" s="144">
        <f t="shared" si="4"/>
        <v>0</v>
      </c>
      <c r="BF126" s="144">
        <f t="shared" si="5"/>
        <v>0</v>
      </c>
      <c r="BG126" s="144">
        <f t="shared" si="6"/>
        <v>0</v>
      </c>
      <c r="BH126" s="144">
        <f t="shared" si="7"/>
        <v>0</v>
      </c>
      <c r="BI126" s="144">
        <f t="shared" si="8"/>
        <v>0</v>
      </c>
      <c r="BJ126" s="18" t="s">
        <v>81</v>
      </c>
      <c r="BK126" s="144">
        <f t="shared" si="9"/>
        <v>0</v>
      </c>
      <c r="BL126" s="18" t="s">
        <v>368</v>
      </c>
      <c r="BM126" s="143" t="s">
        <v>3971</v>
      </c>
    </row>
    <row r="127" spans="2:65" s="1" customFormat="1" ht="16.5" customHeight="1">
      <c r="B127" s="33"/>
      <c r="C127" s="177" t="s">
        <v>487</v>
      </c>
      <c r="D127" s="177" t="s">
        <v>424</v>
      </c>
      <c r="E127" s="178" t="s">
        <v>3972</v>
      </c>
      <c r="F127" s="179" t="s">
        <v>3973</v>
      </c>
      <c r="G127" s="180" t="s">
        <v>2180</v>
      </c>
      <c r="H127" s="199"/>
      <c r="I127" s="182"/>
      <c r="J127" s="183">
        <f t="shared" si="0"/>
        <v>0</v>
      </c>
      <c r="K127" s="179" t="s">
        <v>19</v>
      </c>
      <c r="L127" s="184"/>
      <c r="M127" s="185" t="s">
        <v>19</v>
      </c>
      <c r="N127" s="186" t="s">
        <v>45</v>
      </c>
      <c r="P127" s="141">
        <f t="shared" si="1"/>
        <v>0</v>
      </c>
      <c r="Q127" s="141">
        <v>0</v>
      </c>
      <c r="R127" s="141">
        <f t="shared" si="2"/>
        <v>0</v>
      </c>
      <c r="S127" s="141">
        <v>0</v>
      </c>
      <c r="T127" s="142">
        <f t="shared" si="3"/>
        <v>0</v>
      </c>
      <c r="AR127" s="143" t="s">
        <v>498</v>
      </c>
      <c r="AT127" s="143" t="s">
        <v>424</v>
      </c>
      <c r="AU127" s="143" t="s">
        <v>83</v>
      </c>
      <c r="AY127" s="18" t="s">
        <v>210</v>
      </c>
      <c r="BE127" s="144">
        <f t="shared" si="4"/>
        <v>0</v>
      </c>
      <c r="BF127" s="144">
        <f t="shared" si="5"/>
        <v>0</v>
      </c>
      <c r="BG127" s="144">
        <f t="shared" si="6"/>
        <v>0</v>
      </c>
      <c r="BH127" s="144">
        <f t="shared" si="7"/>
        <v>0</v>
      </c>
      <c r="BI127" s="144">
        <f t="shared" si="8"/>
        <v>0</v>
      </c>
      <c r="BJ127" s="18" t="s">
        <v>81</v>
      </c>
      <c r="BK127" s="144">
        <f t="shared" si="9"/>
        <v>0</v>
      </c>
      <c r="BL127" s="18" t="s">
        <v>368</v>
      </c>
      <c r="BM127" s="143" t="s">
        <v>3974</v>
      </c>
    </row>
    <row r="128" spans="2:65" s="1" customFormat="1" ht="16.5" customHeight="1">
      <c r="B128" s="33"/>
      <c r="C128" s="177" t="s">
        <v>492</v>
      </c>
      <c r="D128" s="177" t="s">
        <v>424</v>
      </c>
      <c r="E128" s="178" t="s">
        <v>3975</v>
      </c>
      <c r="F128" s="179" t="s">
        <v>3856</v>
      </c>
      <c r="G128" s="180" t="s">
        <v>2180</v>
      </c>
      <c r="H128" s="199"/>
      <c r="I128" s="182"/>
      <c r="J128" s="183">
        <f t="shared" si="0"/>
        <v>0</v>
      </c>
      <c r="K128" s="179" t="s">
        <v>19</v>
      </c>
      <c r="L128" s="184"/>
      <c r="M128" s="185" t="s">
        <v>19</v>
      </c>
      <c r="N128" s="186" t="s">
        <v>45</v>
      </c>
      <c r="P128" s="141">
        <f t="shared" si="1"/>
        <v>0</v>
      </c>
      <c r="Q128" s="141">
        <v>0</v>
      </c>
      <c r="R128" s="141">
        <f t="shared" si="2"/>
        <v>0</v>
      </c>
      <c r="S128" s="141">
        <v>0</v>
      </c>
      <c r="T128" s="142">
        <f t="shared" si="3"/>
        <v>0</v>
      </c>
      <c r="AR128" s="143" t="s">
        <v>498</v>
      </c>
      <c r="AT128" s="143" t="s">
        <v>424</v>
      </c>
      <c r="AU128" s="143" t="s">
        <v>83</v>
      </c>
      <c r="AY128" s="18" t="s">
        <v>210</v>
      </c>
      <c r="BE128" s="144">
        <f t="shared" si="4"/>
        <v>0</v>
      </c>
      <c r="BF128" s="144">
        <f t="shared" si="5"/>
        <v>0</v>
      </c>
      <c r="BG128" s="144">
        <f t="shared" si="6"/>
        <v>0</v>
      </c>
      <c r="BH128" s="144">
        <f t="shared" si="7"/>
        <v>0</v>
      </c>
      <c r="BI128" s="144">
        <f t="shared" si="8"/>
        <v>0</v>
      </c>
      <c r="BJ128" s="18" t="s">
        <v>81</v>
      </c>
      <c r="BK128" s="144">
        <f t="shared" si="9"/>
        <v>0</v>
      </c>
      <c r="BL128" s="18" t="s">
        <v>368</v>
      </c>
      <c r="BM128" s="143" t="s">
        <v>3976</v>
      </c>
    </row>
    <row r="129" spans="2:63" s="11" customFormat="1" ht="22.9" customHeight="1">
      <c r="B129" s="120"/>
      <c r="D129" s="121" t="s">
        <v>73</v>
      </c>
      <c r="E129" s="130" t="s">
        <v>3646</v>
      </c>
      <c r="F129" s="130" t="s">
        <v>2252</v>
      </c>
      <c r="I129" s="123"/>
      <c r="J129" s="131">
        <f>BK129</f>
        <v>0</v>
      </c>
      <c r="L129" s="120"/>
      <c r="M129" s="125"/>
      <c r="P129" s="126">
        <f>SUM(P130:P135)</f>
        <v>0</v>
      </c>
      <c r="R129" s="126">
        <f>SUM(R130:R135)</f>
        <v>0</v>
      </c>
      <c r="T129" s="127">
        <f>SUM(T130:T135)</f>
        <v>0</v>
      </c>
      <c r="AR129" s="121" t="s">
        <v>83</v>
      </c>
      <c r="AT129" s="128" t="s">
        <v>73</v>
      </c>
      <c r="AU129" s="128" t="s">
        <v>81</v>
      </c>
      <c r="AY129" s="121" t="s">
        <v>210</v>
      </c>
      <c r="BK129" s="129">
        <f>SUM(BK130:BK135)</f>
        <v>0</v>
      </c>
    </row>
    <row r="130" spans="2:65" s="1" customFormat="1" ht="16.5" customHeight="1">
      <c r="B130" s="33"/>
      <c r="C130" s="177" t="s">
        <v>498</v>
      </c>
      <c r="D130" s="177" t="s">
        <v>424</v>
      </c>
      <c r="E130" s="178" t="s">
        <v>3815</v>
      </c>
      <c r="F130" s="179" t="s">
        <v>3816</v>
      </c>
      <c r="G130" s="180" t="s">
        <v>417</v>
      </c>
      <c r="H130" s="181">
        <v>190</v>
      </c>
      <c r="I130" s="182"/>
      <c r="J130" s="183">
        <f aca="true" t="shared" si="10" ref="J130:J135">ROUND(I130*H130,2)</f>
        <v>0</v>
      </c>
      <c r="K130" s="179" t="s">
        <v>19</v>
      </c>
      <c r="L130" s="184"/>
      <c r="M130" s="185" t="s">
        <v>19</v>
      </c>
      <c r="N130" s="186" t="s">
        <v>45</v>
      </c>
      <c r="P130" s="141">
        <f aca="true" t="shared" si="11" ref="P130:P135">O130*H130</f>
        <v>0</v>
      </c>
      <c r="Q130" s="141">
        <v>0</v>
      </c>
      <c r="R130" s="141">
        <f aca="true" t="shared" si="12" ref="R130:R135">Q130*H130</f>
        <v>0</v>
      </c>
      <c r="S130" s="141">
        <v>0</v>
      </c>
      <c r="T130" s="142">
        <f aca="true" t="shared" si="13" ref="T130:T135">S130*H130</f>
        <v>0</v>
      </c>
      <c r="AR130" s="143" t="s">
        <v>498</v>
      </c>
      <c r="AT130" s="143" t="s">
        <v>424</v>
      </c>
      <c r="AU130" s="143" t="s">
        <v>83</v>
      </c>
      <c r="AY130" s="18" t="s">
        <v>210</v>
      </c>
      <c r="BE130" s="144">
        <f aca="true" t="shared" si="14" ref="BE130:BE135">IF(N130="základní",J130,0)</f>
        <v>0</v>
      </c>
      <c r="BF130" s="144">
        <f aca="true" t="shared" si="15" ref="BF130:BF135">IF(N130="snížená",J130,0)</f>
        <v>0</v>
      </c>
      <c r="BG130" s="144">
        <f aca="true" t="shared" si="16" ref="BG130:BG135">IF(N130="zákl. přenesená",J130,0)</f>
        <v>0</v>
      </c>
      <c r="BH130" s="144">
        <f aca="true" t="shared" si="17" ref="BH130:BH135">IF(N130="sníž. přenesená",J130,0)</f>
        <v>0</v>
      </c>
      <c r="BI130" s="144">
        <f aca="true" t="shared" si="18" ref="BI130:BI135">IF(N130="nulová",J130,0)</f>
        <v>0</v>
      </c>
      <c r="BJ130" s="18" t="s">
        <v>81</v>
      </c>
      <c r="BK130" s="144">
        <f aca="true" t="shared" si="19" ref="BK130:BK135">ROUND(I130*H130,2)</f>
        <v>0</v>
      </c>
      <c r="BL130" s="18" t="s">
        <v>368</v>
      </c>
      <c r="BM130" s="143" t="s">
        <v>3977</v>
      </c>
    </row>
    <row r="131" spans="2:65" s="1" customFormat="1" ht="16.5" customHeight="1">
      <c r="B131" s="33"/>
      <c r="C131" s="177" t="s">
        <v>504</v>
      </c>
      <c r="D131" s="177" t="s">
        <v>424</v>
      </c>
      <c r="E131" s="178" t="s">
        <v>3821</v>
      </c>
      <c r="F131" s="179" t="s">
        <v>3822</v>
      </c>
      <c r="G131" s="180" t="s">
        <v>417</v>
      </c>
      <c r="H131" s="181">
        <v>190</v>
      </c>
      <c r="I131" s="182"/>
      <c r="J131" s="183">
        <f t="shared" si="10"/>
        <v>0</v>
      </c>
      <c r="K131" s="179" t="s">
        <v>19</v>
      </c>
      <c r="L131" s="184"/>
      <c r="M131" s="185" t="s">
        <v>19</v>
      </c>
      <c r="N131" s="186" t="s">
        <v>45</v>
      </c>
      <c r="P131" s="141">
        <f t="shared" si="11"/>
        <v>0</v>
      </c>
      <c r="Q131" s="141">
        <v>0</v>
      </c>
      <c r="R131" s="141">
        <f t="shared" si="12"/>
        <v>0</v>
      </c>
      <c r="S131" s="141">
        <v>0</v>
      </c>
      <c r="T131" s="142">
        <f t="shared" si="13"/>
        <v>0</v>
      </c>
      <c r="AR131" s="143" t="s">
        <v>498</v>
      </c>
      <c r="AT131" s="143" t="s">
        <v>424</v>
      </c>
      <c r="AU131" s="143" t="s">
        <v>83</v>
      </c>
      <c r="AY131" s="18" t="s">
        <v>210</v>
      </c>
      <c r="BE131" s="144">
        <f t="shared" si="14"/>
        <v>0</v>
      </c>
      <c r="BF131" s="144">
        <f t="shared" si="15"/>
        <v>0</v>
      </c>
      <c r="BG131" s="144">
        <f t="shared" si="16"/>
        <v>0</v>
      </c>
      <c r="BH131" s="144">
        <f t="shared" si="17"/>
        <v>0</v>
      </c>
      <c r="BI131" s="144">
        <f t="shared" si="18"/>
        <v>0</v>
      </c>
      <c r="BJ131" s="18" t="s">
        <v>81</v>
      </c>
      <c r="BK131" s="144">
        <f t="shared" si="19"/>
        <v>0</v>
      </c>
      <c r="BL131" s="18" t="s">
        <v>368</v>
      </c>
      <c r="BM131" s="143" t="s">
        <v>3978</v>
      </c>
    </row>
    <row r="132" spans="2:65" s="1" customFormat="1" ht="16.5" customHeight="1">
      <c r="B132" s="33"/>
      <c r="C132" s="177" t="s">
        <v>514</v>
      </c>
      <c r="D132" s="177" t="s">
        <v>424</v>
      </c>
      <c r="E132" s="178" t="s">
        <v>3827</v>
      </c>
      <c r="F132" s="179" t="s">
        <v>3828</v>
      </c>
      <c r="G132" s="180" t="s">
        <v>868</v>
      </c>
      <c r="H132" s="181">
        <v>8</v>
      </c>
      <c r="I132" s="182"/>
      <c r="J132" s="183">
        <f t="shared" si="10"/>
        <v>0</v>
      </c>
      <c r="K132" s="179" t="s">
        <v>19</v>
      </c>
      <c r="L132" s="184"/>
      <c r="M132" s="185" t="s">
        <v>19</v>
      </c>
      <c r="N132" s="186" t="s">
        <v>45</v>
      </c>
      <c r="P132" s="141">
        <f t="shared" si="11"/>
        <v>0</v>
      </c>
      <c r="Q132" s="141">
        <v>0</v>
      </c>
      <c r="R132" s="141">
        <f t="shared" si="12"/>
        <v>0</v>
      </c>
      <c r="S132" s="141">
        <v>0</v>
      </c>
      <c r="T132" s="142">
        <f t="shared" si="13"/>
        <v>0</v>
      </c>
      <c r="AR132" s="143" t="s">
        <v>498</v>
      </c>
      <c r="AT132" s="143" t="s">
        <v>424</v>
      </c>
      <c r="AU132" s="143" t="s">
        <v>83</v>
      </c>
      <c r="AY132" s="18" t="s">
        <v>210</v>
      </c>
      <c r="BE132" s="144">
        <f t="shared" si="14"/>
        <v>0</v>
      </c>
      <c r="BF132" s="144">
        <f t="shared" si="15"/>
        <v>0</v>
      </c>
      <c r="BG132" s="144">
        <f t="shared" si="16"/>
        <v>0</v>
      </c>
      <c r="BH132" s="144">
        <f t="shared" si="17"/>
        <v>0</v>
      </c>
      <c r="BI132" s="144">
        <f t="shared" si="18"/>
        <v>0</v>
      </c>
      <c r="BJ132" s="18" t="s">
        <v>81</v>
      </c>
      <c r="BK132" s="144">
        <f t="shared" si="19"/>
        <v>0</v>
      </c>
      <c r="BL132" s="18" t="s">
        <v>368</v>
      </c>
      <c r="BM132" s="143" t="s">
        <v>3979</v>
      </c>
    </row>
    <row r="133" spans="2:65" s="1" customFormat="1" ht="16.5" customHeight="1">
      <c r="B133" s="33"/>
      <c r="C133" s="177" t="s">
        <v>521</v>
      </c>
      <c r="D133" s="177" t="s">
        <v>424</v>
      </c>
      <c r="E133" s="178" t="s">
        <v>3980</v>
      </c>
      <c r="F133" s="179" t="s">
        <v>3981</v>
      </c>
      <c r="G133" s="180" t="s">
        <v>295</v>
      </c>
      <c r="H133" s="181">
        <v>1</v>
      </c>
      <c r="I133" s="182"/>
      <c r="J133" s="183">
        <f t="shared" si="10"/>
        <v>0</v>
      </c>
      <c r="K133" s="179" t="s">
        <v>19</v>
      </c>
      <c r="L133" s="184"/>
      <c r="M133" s="185" t="s">
        <v>19</v>
      </c>
      <c r="N133" s="186" t="s">
        <v>45</v>
      </c>
      <c r="P133" s="141">
        <f t="shared" si="11"/>
        <v>0</v>
      </c>
      <c r="Q133" s="141">
        <v>0</v>
      </c>
      <c r="R133" s="141">
        <f t="shared" si="12"/>
        <v>0</v>
      </c>
      <c r="S133" s="141">
        <v>0</v>
      </c>
      <c r="T133" s="142">
        <f t="shared" si="13"/>
        <v>0</v>
      </c>
      <c r="AR133" s="143" t="s">
        <v>498</v>
      </c>
      <c r="AT133" s="143" t="s">
        <v>424</v>
      </c>
      <c r="AU133" s="143" t="s">
        <v>83</v>
      </c>
      <c r="AY133" s="18" t="s">
        <v>210</v>
      </c>
      <c r="BE133" s="144">
        <f t="shared" si="14"/>
        <v>0</v>
      </c>
      <c r="BF133" s="144">
        <f t="shared" si="15"/>
        <v>0</v>
      </c>
      <c r="BG133" s="144">
        <f t="shared" si="16"/>
        <v>0</v>
      </c>
      <c r="BH133" s="144">
        <f t="shared" si="17"/>
        <v>0</v>
      </c>
      <c r="BI133" s="144">
        <f t="shared" si="18"/>
        <v>0</v>
      </c>
      <c r="BJ133" s="18" t="s">
        <v>81</v>
      </c>
      <c r="BK133" s="144">
        <f t="shared" si="19"/>
        <v>0</v>
      </c>
      <c r="BL133" s="18" t="s">
        <v>368</v>
      </c>
      <c r="BM133" s="143" t="s">
        <v>3982</v>
      </c>
    </row>
    <row r="134" spans="2:65" s="1" customFormat="1" ht="16.5" customHeight="1">
      <c r="B134" s="33"/>
      <c r="C134" s="177" t="s">
        <v>540</v>
      </c>
      <c r="D134" s="177" t="s">
        <v>424</v>
      </c>
      <c r="E134" s="178" t="s">
        <v>3983</v>
      </c>
      <c r="F134" s="179" t="s">
        <v>3834</v>
      </c>
      <c r="G134" s="180" t="s">
        <v>295</v>
      </c>
      <c r="H134" s="181">
        <v>1</v>
      </c>
      <c r="I134" s="182"/>
      <c r="J134" s="183">
        <f t="shared" si="10"/>
        <v>0</v>
      </c>
      <c r="K134" s="179" t="s">
        <v>19</v>
      </c>
      <c r="L134" s="184"/>
      <c r="M134" s="185" t="s">
        <v>19</v>
      </c>
      <c r="N134" s="186" t="s">
        <v>45</v>
      </c>
      <c r="P134" s="141">
        <f t="shared" si="11"/>
        <v>0</v>
      </c>
      <c r="Q134" s="141">
        <v>0</v>
      </c>
      <c r="R134" s="141">
        <f t="shared" si="12"/>
        <v>0</v>
      </c>
      <c r="S134" s="141">
        <v>0</v>
      </c>
      <c r="T134" s="142">
        <f t="shared" si="13"/>
        <v>0</v>
      </c>
      <c r="AR134" s="143" t="s">
        <v>498</v>
      </c>
      <c r="AT134" s="143" t="s">
        <v>424</v>
      </c>
      <c r="AU134" s="143" t="s">
        <v>83</v>
      </c>
      <c r="AY134" s="18" t="s">
        <v>210</v>
      </c>
      <c r="BE134" s="144">
        <f t="shared" si="14"/>
        <v>0</v>
      </c>
      <c r="BF134" s="144">
        <f t="shared" si="15"/>
        <v>0</v>
      </c>
      <c r="BG134" s="144">
        <f t="shared" si="16"/>
        <v>0</v>
      </c>
      <c r="BH134" s="144">
        <f t="shared" si="17"/>
        <v>0</v>
      </c>
      <c r="BI134" s="144">
        <f t="shared" si="18"/>
        <v>0</v>
      </c>
      <c r="BJ134" s="18" t="s">
        <v>81</v>
      </c>
      <c r="BK134" s="144">
        <f t="shared" si="19"/>
        <v>0</v>
      </c>
      <c r="BL134" s="18" t="s">
        <v>368</v>
      </c>
      <c r="BM134" s="143" t="s">
        <v>3984</v>
      </c>
    </row>
    <row r="135" spans="2:65" s="1" customFormat="1" ht="16.5" customHeight="1">
      <c r="B135" s="33"/>
      <c r="C135" s="177" t="s">
        <v>548</v>
      </c>
      <c r="D135" s="177" t="s">
        <v>424</v>
      </c>
      <c r="E135" s="178" t="s">
        <v>3985</v>
      </c>
      <c r="F135" s="179" t="s">
        <v>3844</v>
      </c>
      <c r="G135" s="180" t="s">
        <v>295</v>
      </c>
      <c r="H135" s="181">
        <v>1</v>
      </c>
      <c r="I135" s="182"/>
      <c r="J135" s="183">
        <f t="shared" si="10"/>
        <v>0</v>
      </c>
      <c r="K135" s="179" t="s">
        <v>19</v>
      </c>
      <c r="L135" s="184"/>
      <c r="M135" s="185" t="s">
        <v>19</v>
      </c>
      <c r="N135" s="186" t="s">
        <v>45</v>
      </c>
      <c r="P135" s="141">
        <f t="shared" si="11"/>
        <v>0</v>
      </c>
      <c r="Q135" s="141">
        <v>0</v>
      </c>
      <c r="R135" s="141">
        <f t="shared" si="12"/>
        <v>0</v>
      </c>
      <c r="S135" s="141">
        <v>0</v>
      </c>
      <c r="T135" s="142">
        <f t="shared" si="13"/>
        <v>0</v>
      </c>
      <c r="AR135" s="143" t="s">
        <v>498</v>
      </c>
      <c r="AT135" s="143" t="s">
        <v>424</v>
      </c>
      <c r="AU135" s="143" t="s">
        <v>83</v>
      </c>
      <c r="AY135" s="18" t="s">
        <v>210</v>
      </c>
      <c r="BE135" s="144">
        <f t="shared" si="14"/>
        <v>0</v>
      </c>
      <c r="BF135" s="144">
        <f t="shared" si="15"/>
        <v>0</v>
      </c>
      <c r="BG135" s="144">
        <f t="shared" si="16"/>
        <v>0</v>
      </c>
      <c r="BH135" s="144">
        <f t="shared" si="17"/>
        <v>0</v>
      </c>
      <c r="BI135" s="144">
        <f t="shared" si="18"/>
        <v>0</v>
      </c>
      <c r="BJ135" s="18" t="s">
        <v>81</v>
      </c>
      <c r="BK135" s="144">
        <f t="shared" si="19"/>
        <v>0</v>
      </c>
      <c r="BL135" s="18" t="s">
        <v>368</v>
      </c>
      <c r="BM135" s="143" t="s">
        <v>3986</v>
      </c>
    </row>
    <row r="136" spans="2:63" s="11" customFormat="1" ht="22.9" customHeight="1">
      <c r="B136" s="120"/>
      <c r="D136" s="121" t="s">
        <v>73</v>
      </c>
      <c r="E136" s="130" t="s">
        <v>3801</v>
      </c>
      <c r="F136" s="130" t="s">
        <v>94</v>
      </c>
      <c r="I136" s="123"/>
      <c r="J136" s="131">
        <f>BK136</f>
        <v>0</v>
      </c>
      <c r="L136" s="120"/>
      <c r="M136" s="125"/>
      <c r="P136" s="126">
        <f>SUM(P137:P141)</f>
        <v>0</v>
      </c>
      <c r="R136" s="126">
        <f>SUM(R137:R141)</f>
        <v>0</v>
      </c>
      <c r="T136" s="127">
        <f>SUM(T137:T141)</f>
        <v>0</v>
      </c>
      <c r="AR136" s="121" t="s">
        <v>83</v>
      </c>
      <c r="AT136" s="128" t="s">
        <v>73</v>
      </c>
      <c r="AU136" s="128" t="s">
        <v>81</v>
      </c>
      <c r="AY136" s="121" t="s">
        <v>210</v>
      </c>
      <c r="BK136" s="129">
        <f>SUM(BK137:BK141)</f>
        <v>0</v>
      </c>
    </row>
    <row r="137" spans="2:65" s="1" customFormat="1" ht="16.5" customHeight="1">
      <c r="B137" s="33"/>
      <c r="C137" s="177" t="s">
        <v>560</v>
      </c>
      <c r="D137" s="177" t="s">
        <v>424</v>
      </c>
      <c r="E137" s="178" t="s">
        <v>3987</v>
      </c>
      <c r="F137" s="179" t="s">
        <v>3860</v>
      </c>
      <c r="G137" s="180" t="s">
        <v>2180</v>
      </c>
      <c r="H137" s="199"/>
      <c r="I137" s="182"/>
      <c r="J137" s="183">
        <f>ROUND(I137*H137,2)</f>
        <v>0</v>
      </c>
      <c r="K137" s="179" t="s">
        <v>19</v>
      </c>
      <c r="L137" s="184"/>
      <c r="M137" s="185" t="s">
        <v>19</v>
      </c>
      <c r="N137" s="186" t="s">
        <v>45</v>
      </c>
      <c r="P137" s="141">
        <f>O137*H137</f>
        <v>0</v>
      </c>
      <c r="Q137" s="141">
        <v>0</v>
      </c>
      <c r="R137" s="141">
        <f>Q137*H137</f>
        <v>0</v>
      </c>
      <c r="S137" s="141">
        <v>0</v>
      </c>
      <c r="T137" s="142">
        <f>S137*H137</f>
        <v>0</v>
      </c>
      <c r="AR137" s="143" t="s">
        <v>498</v>
      </c>
      <c r="AT137" s="143" t="s">
        <v>424</v>
      </c>
      <c r="AU137" s="143" t="s">
        <v>83</v>
      </c>
      <c r="AY137" s="18" t="s">
        <v>210</v>
      </c>
      <c r="BE137" s="144">
        <f>IF(N137="základní",J137,0)</f>
        <v>0</v>
      </c>
      <c r="BF137" s="144">
        <f>IF(N137="snížená",J137,0)</f>
        <v>0</v>
      </c>
      <c r="BG137" s="144">
        <f>IF(N137="zákl. přenesená",J137,0)</f>
        <v>0</v>
      </c>
      <c r="BH137" s="144">
        <f>IF(N137="sníž. přenesená",J137,0)</f>
        <v>0</v>
      </c>
      <c r="BI137" s="144">
        <f>IF(N137="nulová",J137,0)</f>
        <v>0</v>
      </c>
      <c r="BJ137" s="18" t="s">
        <v>81</v>
      </c>
      <c r="BK137" s="144">
        <f>ROUND(I137*H137,2)</f>
        <v>0</v>
      </c>
      <c r="BL137" s="18" t="s">
        <v>368</v>
      </c>
      <c r="BM137" s="143" t="s">
        <v>3988</v>
      </c>
    </row>
    <row r="138" spans="2:65" s="1" customFormat="1" ht="16.5" customHeight="1">
      <c r="B138" s="33"/>
      <c r="C138" s="177" t="s">
        <v>566</v>
      </c>
      <c r="D138" s="177" t="s">
        <v>424</v>
      </c>
      <c r="E138" s="178" t="s">
        <v>3989</v>
      </c>
      <c r="F138" s="179" t="s">
        <v>3863</v>
      </c>
      <c r="G138" s="180" t="s">
        <v>2180</v>
      </c>
      <c r="H138" s="199"/>
      <c r="I138" s="182"/>
      <c r="J138" s="183">
        <f>ROUND(I138*H138,2)</f>
        <v>0</v>
      </c>
      <c r="K138" s="179" t="s">
        <v>19</v>
      </c>
      <c r="L138" s="184"/>
      <c r="M138" s="185" t="s">
        <v>19</v>
      </c>
      <c r="N138" s="186" t="s">
        <v>45</v>
      </c>
      <c r="P138" s="141">
        <f>O138*H138</f>
        <v>0</v>
      </c>
      <c r="Q138" s="141">
        <v>0</v>
      </c>
      <c r="R138" s="141">
        <f>Q138*H138</f>
        <v>0</v>
      </c>
      <c r="S138" s="141">
        <v>0</v>
      </c>
      <c r="T138" s="142">
        <f>S138*H138</f>
        <v>0</v>
      </c>
      <c r="AR138" s="143" t="s">
        <v>498</v>
      </c>
      <c r="AT138" s="143" t="s">
        <v>424</v>
      </c>
      <c r="AU138" s="143" t="s">
        <v>83</v>
      </c>
      <c r="AY138" s="18" t="s">
        <v>210</v>
      </c>
      <c r="BE138" s="144">
        <f>IF(N138="základní",J138,0)</f>
        <v>0</v>
      </c>
      <c r="BF138" s="144">
        <f>IF(N138="snížená",J138,0)</f>
        <v>0</v>
      </c>
      <c r="BG138" s="144">
        <f>IF(N138="zákl. přenesená",J138,0)</f>
        <v>0</v>
      </c>
      <c r="BH138" s="144">
        <f>IF(N138="sníž. přenesená",J138,0)</f>
        <v>0</v>
      </c>
      <c r="BI138" s="144">
        <f>IF(N138="nulová",J138,0)</f>
        <v>0</v>
      </c>
      <c r="BJ138" s="18" t="s">
        <v>81</v>
      </c>
      <c r="BK138" s="144">
        <f>ROUND(I138*H138,2)</f>
        <v>0</v>
      </c>
      <c r="BL138" s="18" t="s">
        <v>368</v>
      </c>
      <c r="BM138" s="143" t="s">
        <v>3990</v>
      </c>
    </row>
    <row r="139" spans="2:65" s="1" customFormat="1" ht="16.5" customHeight="1">
      <c r="B139" s="33"/>
      <c r="C139" s="177" t="s">
        <v>572</v>
      </c>
      <c r="D139" s="177" t="s">
        <v>424</v>
      </c>
      <c r="E139" s="178" t="s">
        <v>3991</v>
      </c>
      <c r="F139" s="179" t="s">
        <v>3869</v>
      </c>
      <c r="G139" s="180" t="s">
        <v>295</v>
      </c>
      <c r="H139" s="181">
        <v>1</v>
      </c>
      <c r="I139" s="182"/>
      <c r="J139" s="183">
        <f>ROUND(I139*H139,2)</f>
        <v>0</v>
      </c>
      <c r="K139" s="179" t="s">
        <v>19</v>
      </c>
      <c r="L139" s="184"/>
      <c r="M139" s="185" t="s">
        <v>19</v>
      </c>
      <c r="N139" s="186" t="s">
        <v>45</v>
      </c>
      <c r="P139" s="141">
        <f>O139*H139</f>
        <v>0</v>
      </c>
      <c r="Q139" s="141">
        <v>0</v>
      </c>
      <c r="R139" s="141">
        <f>Q139*H139</f>
        <v>0</v>
      </c>
      <c r="S139" s="141">
        <v>0</v>
      </c>
      <c r="T139" s="142">
        <f>S139*H139</f>
        <v>0</v>
      </c>
      <c r="AR139" s="143" t="s">
        <v>498</v>
      </c>
      <c r="AT139" s="143" t="s">
        <v>424</v>
      </c>
      <c r="AU139" s="143" t="s">
        <v>83</v>
      </c>
      <c r="AY139" s="18" t="s">
        <v>210</v>
      </c>
      <c r="BE139" s="144">
        <f>IF(N139="základní",J139,0)</f>
        <v>0</v>
      </c>
      <c r="BF139" s="144">
        <f>IF(N139="snížená",J139,0)</f>
        <v>0</v>
      </c>
      <c r="BG139" s="144">
        <f>IF(N139="zákl. přenesená",J139,0)</f>
        <v>0</v>
      </c>
      <c r="BH139" s="144">
        <f>IF(N139="sníž. přenesená",J139,0)</f>
        <v>0</v>
      </c>
      <c r="BI139" s="144">
        <f>IF(N139="nulová",J139,0)</f>
        <v>0</v>
      </c>
      <c r="BJ139" s="18" t="s">
        <v>81</v>
      </c>
      <c r="BK139" s="144">
        <f>ROUND(I139*H139,2)</f>
        <v>0</v>
      </c>
      <c r="BL139" s="18" t="s">
        <v>368</v>
      </c>
      <c r="BM139" s="143" t="s">
        <v>3992</v>
      </c>
    </row>
    <row r="140" spans="2:65" s="1" customFormat="1" ht="16.5" customHeight="1">
      <c r="B140" s="33"/>
      <c r="C140" s="177" t="s">
        <v>578</v>
      </c>
      <c r="D140" s="177" t="s">
        <v>424</v>
      </c>
      <c r="E140" s="178" t="s">
        <v>3993</v>
      </c>
      <c r="F140" s="179" t="s">
        <v>3875</v>
      </c>
      <c r="G140" s="180" t="s">
        <v>295</v>
      </c>
      <c r="H140" s="181">
        <v>1</v>
      </c>
      <c r="I140" s="182"/>
      <c r="J140" s="183">
        <f>ROUND(I140*H140,2)</f>
        <v>0</v>
      </c>
      <c r="K140" s="179" t="s">
        <v>19</v>
      </c>
      <c r="L140" s="184"/>
      <c r="M140" s="185" t="s">
        <v>19</v>
      </c>
      <c r="N140" s="186" t="s">
        <v>45</v>
      </c>
      <c r="P140" s="141">
        <f>O140*H140</f>
        <v>0</v>
      </c>
      <c r="Q140" s="141">
        <v>0</v>
      </c>
      <c r="R140" s="141">
        <f>Q140*H140</f>
        <v>0</v>
      </c>
      <c r="S140" s="141">
        <v>0</v>
      </c>
      <c r="T140" s="142">
        <f>S140*H140</f>
        <v>0</v>
      </c>
      <c r="AR140" s="143" t="s">
        <v>498</v>
      </c>
      <c r="AT140" s="143" t="s">
        <v>424</v>
      </c>
      <c r="AU140" s="143" t="s">
        <v>83</v>
      </c>
      <c r="AY140" s="18" t="s">
        <v>210</v>
      </c>
      <c r="BE140" s="144">
        <f>IF(N140="základní",J140,0)</f>
        <v>0</v>
      </c>
      <c r="BF140" s="144">
        <f>IF(N140="snížená",J140,0)</f>
        <v>0</v>
      </c>
      <c r="BG140" s="144">
        <f>IF(N140="zákl. přenesená",J140,0)</f>
        <v>0</v>
      </c>
      <c r="BH140" s="144">
        <f>IF(N140="sníž. přenesená",J140,0)</f>
        <v>0</v>
      </c>
      <c r="BI140" s="144">
        <f>IF(N140="nulová",J140,0)</f>
        <v>0</v>
      </c>
      <c r="BJ140" s="18" t="s">
        <v>81</v>
      </c>
      <c r="BK140" s="144">
        <f>ROUND(I140*H140,2)</f>
        <v>0</v>
      </c>
      <c r="BL140" s="18" t="s">
        <v>368</v>
      </c>
      <c r="BM140" s="143" t="s">
        <v>3994</v>
      </c>
    </row>
    <row r="141" spans="2:65" s="1" customFormat="1" ht="16.5" customHeight="1">
      <c r="B141" s="33"/>
      <c r="C141" s="177" t="s">
        <v>589</v>
      </c>
      <c r="D141" s="177" t="s">
        <v>424</v>
      </c>
      <c r="E141" s="178" t="s">
        <v>3995</v>
      </c>
      <c r="F141" s="179" t="s">
        <v>3878</v>
      </c>
      <c r="G141" s="180" t="s">
        <v>295</v>
      </c>
      <c r="H141" s="181">
        <v>1</v>
      </c>
      <c r="I141" s="182"/>
      <c r="J141" s="183">
        <f>ROUND(I141*H141,2)</f>
        <v>0</v>
      </c>
      <c r="K141" s="179" t="s">
        <v>19</v>
      </c>
      <c r="L141" s="184"/>
      <c r="M141" s="200" t="s">
        <v>19</v>
      </c>
      <c r="N141" s="201" t="s">
        <v>45</v>
      </c>
      <c r="O141" s="191"/>
      <c r="P141" s="192">
        <f>O141*H141</f>
        <v>0</v>
      </c>
      <c r="Q141" s="192">
        <v>0</v>
      </c>
      <c r="R141" s="192">
        <f>Q141*H141</f>
        <v>0</v>
      </c>
      <c r="S141" s="192">
        <v>0</v>
      </c>
      <c r="T141" s="193">
        <f>S141*H141</f>
        <v>0</v>
      </c>
      <c r="AR141" s="143" t="s">
        <v>498</v>
      </c>
      <c r="AT141" s="143" t="s">
        <v>424</v>
      </c>
      <c r="AU141" s="143" t="s">
        <v>83</v>
      </c>
      <c r="AY141" s="18" t="s">
        <v>210</v>
      </c>
      <c r="BE141" s="144">
        <f>IF(N141="základní",J141,0)</f>
        <v>0</v>
      </c>
      <c r="BF141" s="144">
        <f>IF(N141="snížená",J141,0)</f>
        <v>0</v>
      </c>
      <c r="BG141" s="144">
        <f>IF(N141="zákl. přenesená",J141,0)</f>
        <v>0</v>
      </c>
      <c r="BH141" s="144">
        <f>IF(N141="sníž. přenesená",J141,0)</f>
        <v>0</v>
      </c>
      <c r="BI141" s="144">
        <f>IF(N141="nulová",J141,0)</f>
        <v>0</v>
      </c>
      <c r="BJ141" s="18" t="s">
        <v>81</v>
      </c>
      <c r="BK141" s="144">
        <f>ROUND(I141*H141,2)</f>
        <v>0</v>
      </c>
      <c r="BL141" s="18" t="s">
        <v>368</v>
      </c>
      <c r="BM141" s="143" t="s">
        <v>3996</v>
      </c>
    </row>
    <row r="142" spans="2:12" s="1" customFormat="1" ht="6.95" customHeight="1">
      <c r="B142" s="42"/>
      <c r="C142" s="43"/>
      <c r="D142" s="43"/>
      <c r="E142" s="43"/>
      <c r="F142" s="43"/>
      <c r="G142" s="43"/>
      <c r="H142" s="43"/>
      <c r="I142" s="43"/>
      <c r="J142" s="43"/>
      <c r="K142" s="43"/>
      <c r="L142" s="33"/>
    </row>
  </sheetData>
  <sheetProtection algorithmName="SHA-512" hashValue="NrPeFGXbxg307IZLNTgrX5exVQvzTGmOCs63p1fldA3WbmcyDfXQ/t4c5y9AikrNHLNCj4vGBJLiXjkLxHl9WQ==" saltValue="fbf7/cjteM1r5U5IIgI/Cha0z8/fcdHg/MTJpxrMBbsB6AkhKjpXNZb+luwuK6m9BjUM43bJceZ/KuSwdHlgMA==" spinCount="100000" sheet="1" objects="1" scenarios="1" formatColumns="0" formatRows="0" autoFilter="0"/>
  <autoFilter ref="C94:K141"/>
  <mergeCells count="15">
    <mergeCell ref="E81:H81"/>
    <mergeCell ref="E85:H85"/>
    <mergeCell ref="E83:H83"/>
    <mergeCell ref="E87:H87"/>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VERONIKA\Admin</dc:creator>
  <cp:keywords/>
  <dc:description/>
  <cp:lastModifiedBy>Machovec Karel</cp:lastModifiedBy>
  <dcterms:created xsi:type="dcterms:W3CDTF">2023-08-01T09:18:40Z</dcterms:created>
  <dcterms:modified xsi:type="dcterms:W3CDTF">2023-08-02T14:32:57Z</dcterms:modified>
  <cp:category/>
  <cp:version/>
  <cp:contentType/>
  <cp:contentStatus/>
</cp:coreProperties>
</file>