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List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<sst xmlns="http://schemas.openxmlformats.org/spreadsheetml/2006/main" count="596" uniqueCount="213">
  <si>
    <t>&gt;&gt;  skryté sloupce  &lt;&lt;</t>
  </si>
  <si>
    <t>{67728941-3eb2-4f64-be8a-c9d7cad4aa89}</t>
  </si>
  <si>
    <t>2</t>
  </si>
  <si>
    <t>KRYCÍ LIST SOUPISU PRACÍ</t>
  </si>
  <si>
    <t>v ---  níže se nacházejí doplnkové a pomocné údaje k sestavám  --- v</t>
  </si>
  <si>
    <t>False</t>
  </si>
  <si>
    <t>Stavba:</t>
  </si>
  <si>
    <t>Všechlapský vrch - přípojky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</si>
  <si>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</si>
  <si>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</si>
  <si>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</si>
  <si>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</si>
  <si>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</si>
  <si>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</si>
  <si>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</si>
  <si>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</si>
  <si>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</si>
  <si>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</si>
  <si>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</si>
  <si>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</si>
  <si>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</si>
  <si>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</si>
  <si>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</si>
  <si>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</si>
  <si>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</si>
  <si>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</si>
  <si>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</si>
  <si>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</si>
  <si>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</si>
  <si>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</si>
  <si>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</si>
  <si>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</si>
  <si>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</si>
  <si>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</si>
  <si>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</si>
  <si>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</si>
  <si>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</si>
  <si>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</si>
  <si>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</si>
  <si>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</si>
  <si>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</si>
  <si>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</si>
  <si>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</si>
  <si>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</si>
  <si>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</si>
  <si>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</si>
  <si>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</si>
  <si>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8 - Trubní vedení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</si>
  <si>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</si>
  <si>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</si>
  <si>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</si>
  <si>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</si>
  <si>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</si>
  <si>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</si>
  <si>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</si>
  <si>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</si>
  <si>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</si>
  <si>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</si>
  <si>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</si>
  <si>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</si>
  <si>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</si>
  <si>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</si>
  <si>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</si>
  <si>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</si>
  <si>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</si>
  <si>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</si>
  <si>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</si>
  <si>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</si>
  <si>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</si>
  <si>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Práce a dodávky HSV</t>
  </si>
  <si>
    <t>1</t>
  </si>
  <si>
    <t>0</t>
  </si>
  <si>
    <t>ROZPOCET</t>
  </si>
  <si>
    <t>Zemní práce</t>
  </si>
  <si>
    <t>K</t>
  </si>
  <si>
    <t>132251254</t>
  </si>
  <si>
    <t>Hloubení rýh do 200cm  v hornině třídy těžitelnosti skupiny 3 objem do 500 m3 strojně / ručně</t>
  </si>
  <si>
    <t>m3</t>
  </si>
  <si>
    <t>4</t>
  </si>
  <si>
    <t>1467045792</t>
  </si>
  <si>
    <t>122702119</t>
  </si>
  <si>
    <t>Příplatek za lepivost, hloubení rýh v hor.3</t>
  </si>
  <si>
    <t>-2145147933</t>
  </si>
  <si>
    <t>3</t>
  </si>
  <si>
    <t>161102111</t>
  </si>
  <si>
    <t xml:space="preserve">Vodorovné přemístění výkopku z hor. 1-4  do 2,5 m </t>
  </si>
  <si>
    <t>-422585742</t>
  </si>
  <si>
    <t>171201231</t>
  </si>
  <si>
    <t>Poplatek za skládku zeminy 1- 4, vč. cestovného</t>
  </si>
  <si>
    <t>komp.</t>
  </si>
  <si>
    <t>187767344</t>
  </si>
  <si>
    <t>5</t>
  </si>
  <si>
    <t>172101101</t>
  </si>
  <si>
    <t>Dokončovací práce / ruční / materiál</t>
  </si>
  <si>
    <t>44244222</t>
  </si>
  <si>
    <t>6</t>
  </si>
  <si>
    <t>174151101</t>
  </si>
  <si>
    <t>Zásyp jam, šachet rýh nebo kolem objektů se zhutněním, vč. materiálu / Obsyp a podsyp objektu štěrkopískem, vč. materiálu</t>
  </si>
  <si>
    <t>-2064119225</t>
  </si>
  <si>
    <t>8</t>
  </si>
  <si>
    <t>Trubní vedení</t>
  </si>
  <si>
    <t>7</t>
  </si>
  <si>
    <t>85726VJ</t>
  </si>
  <si>
    <t>HAWLE šoupě přírubové krátké E1 CZ DN080</t>
  </si>
  <si>
    <t>ks</t>
  </si>
  <si>
    <t>739126302</t>
  </si>
  <si>
    <t>12</t>
  </si>
  <si>
    <t>871211141</t>
  </si>
  <si>
    <t>LUNA HD-RC 90x5.4x6000 PE100 PN10 LINEAR</t>
  </si>
  <si>
    <t>m</t>
  </si>
  <si>
    <t>-1205204492</t>
  </si>
  <si>
    <t>13</t>
  </si>
  <si>
    <t>877211110</t>
  </si>
  <si>
    <t>EL-S spojka přímá 90</t>
  </si>
  <si>
    <t>-336077821</t>
  </si>
  <si>
    <t>14</t>
  </si>
  <si>
    <t>892271111</t>
  </si>
  <si>
    <t>EL-S lemový nákružek 90</t>
  </si>
  <si>
    <t>769355025</t>
  </si>
  <si>
    <t>15</t>
  </si>
  <si>
    <t>892273122</t>
  </si>
  <si>
    <t>EL-S příruba otočná DN 90-k lem. nákr.90</t>
  </si>
  <si>
    <t>-113723717</t>
  </si>
  <si>
    <t>16</t>
  </si>
  <si>
    <t>899722111</t>
  </si>
  <si>
    <t>HAWLE navrtávací pas HAWEX 90-2 2 šroub</t>
  </si>
  <si>
    <t>1736687922</t>
  </si>
  <si>
    <t>17</t>
  </si>
  <si>
    <t>M</t>
  </si>
  <si>
    <t>R564668545</t>
  </si>
  <si>
    <t>HAWLE ISO šoupě navrt.dom.příp. 2-6/4</t>
  </si>
  <si>
    <t>-127337963</t>
  </si>
  <si>
    <t>18</t>
  </si>
  <si>
    <t>R785985526</t>
  </si>
  <si>
    <t>HAWLE ZS teleskop 1,3 - 1,8m 3/4 - 2</t>
  </si>
  <si>
    <t>829581345</t>
  </si>
  <si>
    <t>19</t>
  </si>
  <si>
    <t>R56845524</t>
  </si>
  <si>
    <t>LUNA PE-MD  32x4,4 PN 12,5</t>
  </si>
  <si>
    <t>1722312951</t>
  </si>
  <si>
    <t>20</t>
  </si>
  <si>
    <t>R5965854</t>
  </si>
  <si>
    <t>INCOR trubka 300/6m SN8 s hrdlem</t>
  </si>
  <si>
    <t>381649524</t>
  </si>
  <si>
    <t>21</t>
  </si>
  <si>
    <t>R85666668</t>
  </si>
  <si>
    <t>Jádrové vrtání</t>
  </si>
  <si>
    <t>336258720</t>
  </si>
  <si>
    <t>22</t>
  </si>
  <si>
    <t>R855555555</t>
  </si>
  <si>
    <t>INCOR šachta průběžná 400/315mm NYLO</t>
  </si>
  <si>
    <t>352155001</t>
  </si>
  <si>
    <t>23</t>
  </si>
  <si>
    <t>R585525885</t>
  </si>
  <si>
    <t>KS In situ DN 160</t>
  </si>
  <si>
    <t>918743879</t>
  </si>
  <si>
    <t>24</t>
  </si>
  <si>
    <t>R85585252</t>
  </si>
  <si>
    <t>KG-PVC trub. hrdlová DN150x4,0mm/3000 SN4</t>
  </si>
  <si>
    <t>528497614</t>
  </si>
  <si>
    <t>25</t>
  </si>
  <si>
    <t>R858552565</t>
  </si>
  <si>
    <t>KG-PVC koleno DN 150 45st SN4</t>
  </si>
  <si>
    <t>438341923</t>
  </si>
  <si>
    <t>26</t>
  </si>
  <si>
    <t>58644VJ</t>
  </si>
  <si>
    <t>KG šachtové dno 400/160 přímé</t>
  </si>
  <si>
    <t>1623717349</t>
  </si>
  <si>
    <t>27</t>
  </si>
  <si>
    <t>575689VJ</t>
  </si>
  <si>
    <t>KG šachtové prodloužení 400/2m</t>
  </si>
  <si>
    <t>878192809</t>
  </si>
  <si>
    <t>28</t>
  </si>
  <si>
    <t>54759VJ</t>
  </si>
  <si>
    <t>KG teleskop 315 12.5t+pryž.manže</t>
  </si>
  <si>
    <t>2027787656</t>
  </si>
  <si>
    <t>29</t>
  </si>
  <si>
    <t>56985VJ</t>
  </si>
  <si>
    <t>Lapol vodoměrná šachta 1000x1250</t>
  </si>
  <si>
    <t>1211966022</t>
  </si>
  <si>
    <t>30</t>
  </si>
  <si>
    <t>51258VJ</t>
  </si>
  <si>
    <t>HAWLE vodoměrná souprava 1-1 ZK+KK</t>
  </si>
  <si>
    <t>-1124635159</t>
  </si>
  <si>
    <t>31</t>
  </si>
  <si>
    <t>53997VJ</t>
  </si>
  <si>
    <t>Ostatní materiál</t>
  </si>
  <si>
    <t>-10532660</t>
  </si>
  <si>
    <t>32</t>
  </si>
  <si>
    <t>54276VJ</t>
  </si>
  <si>
    <t>Montáž / cestovné</t>
  </si>
  <si>
    <t>-1592413569</t>
  </si>
  <si>
    <t>VRN</t>
  </si>
  <si>
    <t>Vedlejší rozpočtové náklady</t>
  </si>
  <si>
    <t>VRN1</t>
  </si>
  <si>
    <t>Průzkumné, geodetické a projektové práce</t>
  </si>
  <si>
    <t>010001000</t>
  </si>
  <si>
    <t>…</t>
  </si>
  <si>
    <t>1024</t>
  </si>
  <si>
    <t>-636049478</t>
  </si>
  <si>
    <t>9</t>
  </si>
  <si>
    <t>012103000</t>
  </si>
  <si>
    <t>Geodetické práce před výstavbou</t>
  </si>
  <si>
    <t>131660520</t>
  </si>
  <si>
    <t>10</t>
  </si>
  <si>
    <t>012303000</t>
  </si>
  <si>
    <t>Geodetické práce po výstavbě</t>
  </si>
  <si>
    <t>-171455081</t>
  </si>
  <si>
    <t>VRN3</t>
  </si>
  <si>
    <t>Zařízení staveniště</t>
  </si>
  <si>
    <t>11</t>
  </si>
  <si>
    <t>030001000</t>
  </si>
  <si>
    <t>-830361791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</si>
</sst>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9"/>
      <color rgb="FF0000FF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8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11" fillId="3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9" fillId="0" borderId="0" xfId="0" applyNumberFormat="1" applyFont="1"/>
    <xf numFmtId="0" fontId="0" fillId="0" borderId="16" xfId="0" applyBorder="1" applyAlignment="1">
      <alignment vertical="center"/>
    </xf>
    <xf numFmtId="166" fontId="18" fillId="0" borderId="4" xfId="0" applyNumberFormat="1" applyFont="1" applyBorder="1"/>
    <xf numFmtId="166" fontId="18" fillId="0" borderId="17" xfId="0" applyNumberFormat="1" applyFont="1" applyBorder="1"/>
    <xf numFmtId="4" fontId="19" fillId="0" borderId="0" xfId="0" applyNumberFormat="1" applyFont="1" applyAlignment="1">
      <alignment vertical="center"/>
    </xf>
    <xf numFmtId="0" fontId="20" fillId="0" borderId="3" xfId="0" applyFont="1" applyBorder="1"/>
    <xf numFmtId="0" fontId="20" fillId="0" borderId="0" xfId="0" applyFont="1"/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15" fillId="0" borderId="0" xfId="0" applyNumberFormat="1" applyFont="1"/>
    <xf numFmtId="0" fontId="20" fillId="0" borderId="18" xfId="0" applyFont="1" applyBorder="1"/>
    <xf numFmtId="166" fontId="20" fillId="0" borderId="0" xfId="0" applyNumberFormat="1" applyFont="1"/>
    <xf numFmtId="166" fontId="20" fillId="0" borderId="19" xfId="0" applyNumberFormat="1" applyFont="1" applyBorder="1"/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vertical="center"/>
    </xf>
    <xf numFmtId="0" fontId="16" fillId="0" borderId="0" xfId="0" applyFont="1" applyAlignment="1">
      <alignment horizontal="left"/>
    </xf>
    <xf numFmtId="4" fontId="16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167" fontId="13" fillId="0" borderId="20" xfId="0" applyNumberFormat="1" applyFont="1" applyBorder="1" applyAlignment="1" applyProtection="1">
      <alignment vertical="center"/>
      <protection locked="0"/>
    </xf>
    <xf numFmtId="4" fontId="13" fillId="0" borderId="20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19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167" fontId="21" fillId="0" borderId="20" xfId="0" applyNumberFormat="1" applyFont="1" applyBorder="1" applyAlignment="1" applyProtection="1">
      <alignment vertical="center"/>
      <protection locked="0"/>
    </xf>
    <xf numFmtId="4" fontId="21" fillId="0" borderId="20" xfId="0" applyNumberFormat="1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3" xfId="0" applyFont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167" fontId="13" fillId="0" borderId="20" xfId="0" applyNumberFormat="1" applyFont="1" applyBorder="1" applyAlignment="1" applyProtection="1">
      <alignment vertical="center"/>
      <protection locked="0"/>
    </xf>
    <xf numFmtId="4" fontId="13" fillId="0" borderId="20" xfId="0" applyNumberFormat="1" applyFont="1" applyBorder="1" applyAlignment="1" applyProtection="1">
      <alignment vertical="center"/>
      <protection locked="0"/>
    </xf>
    <xf numFmtId="0" fontId="17" fillId="0" borderId="21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166" fontId="17" fillId="0" borderId="12" xfId="0" applyNumberFormat="1" applyFont="1" applyBorder="1" applyAlignment="1">
      <alignment vertical="center"/>
    </xf>
    <xf numFmtId="166" fontId="17" fillId="0" borderId="22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ubena\AppData\Local\Microsoft\Windows\INetCache\Content.Outlook\GBOJONGP\59%20-%20V&#353;echlapsk&#253;%20vrch%20-%20p&#345;&#237;pojk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59 - Všechlapský vrch - p..."/>
    </sheetNames>
    <sheetDataSet>
      <sheetData sheetId="0">
        <row r="8">
          <cell r="AN8">
            <v>45085</v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0629D-BE00-466A-9D86-33BBB4EC437B}">
  <dimension ref="B2:BM157"/>
  <sheetViews>
    <sheetView tabSelected="1" workbookViewId="0" topLeftCell="A135">
      <selection activeCell="F114" sqref="F114"/>
    </sheetView>
  </sheetViews>
  <sheetFormatPr defaultColWidth="9.140625" defaultRowHeight="1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421875" style="0" customWidth="1"/>
    <col min="8" max="8" width="12.00390625" style="0" customWidth="1"/>
    <col min="9" max="9" width="13.57421875" style="0" customWidth="1"/>
    <col min="10" max="10" width="19.140625" style="0" customWidth="1"/>
    <col min="11" max="11" width="19.140625" style="0" hidden="1" customWidth="1"/>
    <col min="12" max="12" width="9.8515625" style="0" customWidth="1"/>
    <col min="13" max="13" width="1.8515625" style="0" customWidth="1"/>
    <col min="14" max="14" width="2.57421875" style="0" customWidth="1"/>
    <col min="15" max="20" width="12.140625" style="0" hidden="1" customWidth="1"/>
    <col min="21" max="21" width="4.140625" style="0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2:46" ht="36.95" customHeight="1">
      <c r="L2" s="1" t="s">
        <v>0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1</v>
      </c>
    </row>
    <row r="3" spans="2:46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2</v>
      </c>
    </row>
    <row r="4" spans="2:46" ht="24.95" customHeight="1">
      <c r="B4" s="6"/>
      <c r="D4" s="7" t="s">
        <v>3</v>
      </c>
      <c r="L4" s="6"/>
      <c r="M4" s="8" t="s">
        <v>4</v>
      </c>
      <c r="AT4" s="3" t="s">
        <v>5</v>
      </c>
    </row>
    <row r="5" spans="2:12" ht="6.95" customHeight="1">
      <c r="B5" s="6"/>
      <c r="L5" s="6"/>
    </row>
    <row r="6" spans="2:12" s="10" customFormat="1" ht="12" customHeight="1">
      <c r="B6" s="9"/>
      <c r="D6" s="11" t="s">
        <v>6</v>
      </c>
      <c r="L6" s="9"/>
    </row>
    <row r="7" spans="2:12" s="10" customFormat="1" ht="16.5" customHeight="1">
      <c r="B7" s="9"/>
      <c r="E7" s="12" t="s">
        <v>7</v>
      </c>
      <c r="F7" s="13"/>
      <c r="G7" s="13"/>
      <c r="H7" s="13"/>
      <c r="L7" s="9"/>
    </row>
    <row r="8" spans="2:12" s="10" customFormat="1" ht="15">
      <c r="B8" s="9"/>
      <c r="L8" s="9"/>
    </row>
    <row r="9" spans="2:12" s="10" customFormat="1" ht="12" customHeight="1">
      <c r="B9" s="9"/>
      <c r="D9" s="11" t="s">
        <v>8</v>
      </c>
      <c r="F9" s="14" t="s">
        <v>9</v>
      </c>
      <c r="I9" s="11" t="s">
        <v>10</v>
      </c>
      <c r="J9" s="14" t="s">
        <v>9</v>
      </c>
      <c r="L9" s="9"/>
    </row>
    <row r="10" spans="2:12" s="10" customFormat="1" ht="12" customHeight="1">
      <c r="B10" s="9"/>
      <c r="D10" s="11" t="s">
        <v>11</v>
      </c>
      <c r="F10" s="14" t="s">
        <v>12</v>
      </c>
      <c r="I10" s="11" t="s">
        <v>13</v>
      </c>
      <c r="J10" s="15">
        <f>'[1]Rekapitulace stavby'!AN8</f>
        <v>45085</v>
      </c>
      <c r="L10" s="9"/>
    </row>
    <row r="11" spans="2:12" s="10" customFormat="1" ht="10.9" customHeight="1">
      <c r="B11" s="9"/>
      <c r="L11" s="9"/>
    </row>
    <row r="12" spans="2:12" s="10" customFormat="1" ht="12" customHeight="1">
      <c r="B12" s="9"/>
      <c r="D12" s="11" t="s">
        <v>14</v>
      </c>
      <c r="I12" s="11" t="s">
        <v>15</v>
      </c>
      <c r="J12" s="14" t="s">
        <v>9</v>
      </c>
      <c r="L12" s="9"/>
    </row>
    <row r="13" spans="2:12" s="10" customFormat="1" ht="18" customHeight="1">
      <c r="B13" s="9"/>
      <c r="E13" s="14"/>
      <c r="I13" s="11" t="s">
        <v>16</v>
      </c>
      <c r="J13" s="14" t="s">
        <v>9</v>
      </c>
      <c r="L13" s="9"/>
    </row>
    <row r="14" spans="2:12" s="10" customFormat="1" ht="6.95" customHeight="1">
      <c r="B14" s="9"/>
      <c r="L14" s="9"/>
    </row>
    <row r="15" spans="2:12" s="10" customFormat="1" ht="12" customHeight="1">
      <c r="B15" s="9"/>
      <c r="D15" s="11" t="s">
        <v>17</v>
      </c>
      <c r="I15" s="11" t="s">
        <v>15</v>
      </c>
      <c r="J15" s="14" t="s">
        <v>9</v>
      </c>
      <c r="L15" s="9"/>
    </row>
    <row r="16" spans="2:12" s="10" customFormat="1" ht="18" customHeight="1">
      <c r="B16" s="9"/>
      <c r="E16" s="14"/>
      <c r="I16" s="11" t="s">
        <v>16</v>
      </c>
      <c r="J16" s="14" t="s">
        <v>9</v>
      </c>
      <c r="L16" s="9"/>
    </row>
    <row r="17" spans="2:12" s="10" customFormat="1" ht="6.95" customHeight="1">
      <c r="B17" s="9"/>
      <c r="L17" s="9"/>
    </row>
    <row r="18" spans="2:12" s="10" customFormat="1" ht="12" customHeight="1">
      <c r="B18" s="9"/>
      <c r="D18" s="11" t="s">
        <v>18</v>
      </c>
      <c r="I18" s="11" t="s">
        <v>15</v>
      </c>
      <c r="J18" s="14" t="str">
        <f>IF('[1]Rekapitulace stavby'!AN16="","",'[1]Rekapitulace stavby'!AN16)</f>
        <v/>
      </c>
      <c r="L18" s="9"/>
    </row>
    <row r="19" spans="2:12" s="10" customFormat="1" ht="18" customHeight="1">
      <c r="B19" s="9"/>
      <c r="E19" s="14" t="str">
        <f>IF('[1]Rekapitulace stavby'!E17="","",'[1]Rekapitulace stavby'!E17)</f>
        <v xml:space="preserve"> </v>
      </c>
      <c r="I19" s="11" t="s">
        <v>16</v>
      </c>
      <c r="J19" s="14" t="str">
        <f>IF('[1]Rekapitulace stavby'!AN17="","",'[1]Rekapitulace stavby'!AN17)</f>
        <v/>
      </c>
      <c r="L19" s="9"/>
    </row>
    <row r="20" spans="2:12" s="10" customFormat="1" ht="6.95" customHeight="1">
      <c r="B20" s="9"/>
      <c r="L20" s="9"/>
    </row>
    <row r="21" spans="2:12" s="10" customFormat="1" ht="12" customHeight="1">
      <c r="B21" s="9"/>
      <c r="D21" s="11" t="s">
        <v>19</v>
      </c>
      <c r="I21" s="11" t="s">
        <v>15</v>
      </c>
      <c r="J21" s="14" t="s">
        <v>9</v>
      </c>
      <c r="L21" s="9"/>
    </row>
    <row r="22" spans="2:12" s="10" customFormat="1" ht="18" customHeight="1">
      <c r="B22" s="9"/>
      <c r="E22" s="14"/>
      <c r="I22" s="11" t="s">
        <v>16</v>
      </c>
      <c r="J22" s="14" t="s">
        <v>9</v>
      </c>
      <c r="L22" s="9"/>
    </row>
    <row r="23" spans="2:12" s="10" customFormat="1" ht="6.95" customHeight="1">
      <c r="B23" s="9"/>
      <c r="L23" s="9"/>
    </row>
    <row r="24" spans="2:12" s="10" customFormat="1" ht="12" customHeight="1">
      <c r="B24" s="9"/>
      <c r="D24" s="11" t="s">
        <v>20</v>
      </c>
      <c r="L24" s="9"/>
    </row>
    <row r="25" spans="2:12" s="17" customFormat="1" ht="16.5" customHeight="1">
      <c r="B25" s="16"/>
      <c r="E25" s="18" t="s">
        <v>9</v>
      </c>
      <c r="F25" s="18"/>
      <c r="G25" s="18"/>
      <c r="H25" s="18"/>
      <c r="L25" s="16"/>
    </row>
    <row r="26" spans="2:12" s="10" customFormat="1" ht="6.95" customHeight="1">
      <c r="B26" s="9"/>
      <c r="L26" s="9"/>
    </row>
    <row r="27" spans="2:12" s="10" customFormat="1" ht="6.95" customHeight="1">
      <c r="B27" s="9"/>
      <c r="D27" s="19"/>
      <c r="E27" s="19"/>
      <c r="F27" s="19"/>
      <c r="G27" s="19"/>
      <c r="H27" s="19"/>
      <c r="I27" s="19"/>
      <c r="J27" s="19"/>
      <c r="K27" s="19"/>
      <c r="L27" s="9"/>
    </row>
    <row r="28" spans="2:12" s="10" customFormat="1" ht="25.35" customHeight="1">
      <c r="B28" s="9"/>
      <c r="D28" s="20" t="s">
        <v>21</v>
      </c>
      <c r="J28" s="21">
        <f>ROUND(J118,2)</f>
        <v>0</v>
      </c>
      <c r="L28" s="9"/>
    </row>
    <row r="29" spans="2:12" s="10" customFormat="1" ht="6.95" customHeight="1">
      <c r="B29" s="9"/>
      <c r="D29" s="19"/>
      <c r="E29" s="19"/>
      <c r="F29" s="19"/>
      <c r="G29" s="19"/>
      <c r="H29" s="19"/>
      <c r="I29" s="19"/>
      <c r="J29" s="19"/>
      <c r="K29" s="19"/>
      <c r="L29" s="9"/>
    </row>
    <row r="30" spans="2:12" s="10" customFormat="1" ht="14.45" customHeight="1">
      <c r="B30" s="9"/>
      <c r="F30" s="22" t="s">
        <v>22</v>
      </c>
      <c r="I30" s="22" t="s">
        <v>23</v>
      </c>
      <c r="J30" s="22" t="s">
        <v>24</v>
      </c>
      <c r="L30" s="9"/>
    </row>
    <row r="31" spans="2:12" s="10" customFormat="1" ht="14.45" customHeight="1">
      <c r="B31" s="9"/>
      <c r="D31" s="23" t="s">
        <v>25</v>
      </c>
      <c r="E31" s="11" t="s">
        <v>26</v>
      </c>
      <c r="F31" s="24">
        <f>ROUND((SUM(BE118:BE156)),2)</f>
        <v>0</v>
      </c>
      <c r="I31" s="25">
        <v>0.21</v>
      </c>
      <c r="J31" s="24">
        <f>ROUND(((SUM(BE118:BE156))*I31),2)</f>
        <v>0</v>
      </c>
      <c r="L31" s="9"/>
    </row>
    <row r="32" spans="2:12" s="10" customFormat="1" ht="14.45" customHeight="1">
      <c r="B32" s="9"/>
      <c r="E32" s="11" t="s">
        <v>27</v>
      </c>
      <c r="F32" s="24">
        <f>ROUND((SUM(BF118:BF156)),2)</f>
        <v>0</v>
      </c>
      <c r="I32" s="25">
        <v>0.15</v>
      </c>
      <c r="J32" s="24">
        <f>ROUND(((SUM(BF118:BF156))*I32),2)</f>
        <v>0</v>
      </c>
      <c r="L32" s="9"/>
    </row>
    <row r="33" spans="2:12" s="10" customFormat="1" ht="14.45" customHeight="1" hidden="1">
      <c r="B33" s="9"/>
      <c r="E33" s="11" t="s">
        <v>28</v>
      </c>
      <c r="F33" s="24">
        <f>ROUND((SUM(BG118:BG156)),2)</f>
        <v>0</v>
      </c>
      <c r="I33" s="25">
        <v>0.21</v>
      </c>
      <c r="J33" s="24">
        <f>0</f>
        <v>0</v>
      </c>
      <c r="L33" s="9"/>
    </row>
    <row r="34" spans="2:12" s="10" customFormat="1" ht="14.45" customHeight="1" hidden="1">
      <c r="B34" s="9"/>
      <c r="E34" s="11" t="s">
        <v>29</v>
      </c>
      <c r="F34" s="24">
        <f>ROUND((SUM(BH118:BH156)),2)</f>
        <v>0</v>
      </c>
      <c r="I34" s="25">
        <v>0.15</v>
      </c>
      <c r="J34" s="24">
        <f>0</f>
        <v>0</v>
      </c>
      <c r="L34" s="9"/>
    </row>
    <row r="35" spans="2:12" s="10" customFormat="1" ht="14.45" customHeight="1" hidden="1">
      <c r="B35" s="9"/>
      <c r="E35" s="11" t="s">
        <v>30</v>
      </c>
      <c r="F35" s="24">
        <f>ROUND((SUM(BI118:BI156)),2)</f>
        <v>0</v>
      </c>
      <c r="I35" s="25">
        <v>0</v>
      </c>
      <c r="J35" s="24">
        <f>0</f>
        <v>0</v>
      </c>
      <c r="L35" s="9"/>
    </row>
    <row r="36" spans="2:12" s="10" customFormat="1" ht="6.95" customHeight="1">
      <c r="B36" s="9"/>
      <c r="L36" s="9"/>
    </row>
    <row r="37" spans="2:12" s="10" customFormat="1" ht="25.35" customHeight="1">
      <c r="B37" s="9"/>
      <c r="C37" s="26"/>
      <c r="D37" s="27" t="s">
        <v>31</v>
      </c>
      <c r="E37" s="28"/>
      <c r="F37" s="28"/>
      <c r="G37" s="29" t="s">
        <v>32</v>
      </c>
      <c r="H37" s="30" t="s">
        <v>33</v>
      </c>
      <c r="I37" s="28"/>
      <c r="J37" s="31">
        <f>SUM(J28:J35)</f>
        <v>0</v>
      </c>
      <c r="K37" s="32"/>
      <c r="L37" s="9"/>
    </row>
    <row r="38" spans="2:12" s="10" customFormat="1" ht="14.45" customHeight="1">
      <c r="B38" s="9"/>
      <c r="L38" s="9"/>
    </row>
    <row r="39" spans="2:12" ht="14.45" customHeight="1">
      <c r="B39" s="6"/>
      <c r="L39" s="6"/>
    </row>
    <row r="40" spans="2:12" ht="14.45" customHeight="1">
      <c r="B40" s="6"/>
      <c r="L40" s="6"/>
    </row>
    <row r="41" spans="2:12" ht="14.45" customHeight="1">
      <c r="B41" s="6"/>
      <c r="L41" s="6"/>
    </row>
    <row r="42" spans="2:12" ht="14.45" customHeight="1">
      <c r="B42" s="6"/>
      <c r="L42" s="6"/>
    </row>
    <row r="43" spans="2:12" ht="14.45" customHeight="1">
      <c r="B43" s="6"/>
      <c r="L43" s="6"/>
    </row>
    <row r="44" spans="2:12" ht="14.45" customHeight="1">
      <c r="B44" s="6"/>
      <c r="L44" s="6"/>
    </row>
    <row r="45" spans="2:12" ht="14.45" customHeight="1">
      <c r="B45" s="6"/>
      <c r="L45" s="6"/>
    </row>
    <row r="46" spans="2:12" ht="14.45" customHeight="1">
      <c r="B46" s="6"/>
      <c r="L46" s="6"/>
    </row>
    <row r="47" spans="2:12" ht="14.45" customHeight="1">
      <c r="B47" s="6"/>
      <c r="L47" s="6"/>
    </row>
    <row r="48" spans="2:12" ht="14.45" customHeight="1">
      <c r="B48" s="6"/>
      <c r="L48" s="6"/>
    </row>
    <row r="49" spans="2:12" ht="14.45" customHeight="1">
      <c r="B49" s="6"/>
      <c r="L49" s="6"/>
    </row>
    <row r="50" spans="2:12" s="10" customFormat="1" ht="14.45" customHeight="1">
      <c r="B50" s="9"/>
      <c r="D50" s="33" t="s">
        <v>34</v>
      </c>
      <c r="E50" s="34"/>
      <c r="F50" s="34"/>
      <c r="G50" s="33" t="s">
        <v>35</v>
      </c>
      <c r="H50" s="34"/>
      <c r="I50" s="34"/>
      <c r="J50" s="34"/>
      <c r="K50" s="34"/>
      <c r="L50" s="9"/>
    </row>
    <row r="51" spans="2:12" ht="15">
      <c r="B51" s="6"/>
      <c r="L51" s="6"/>
    </row>
    <row r="52" spans="2:12" ht="15">
      <c r="B52" s="6"/>
      <c r="L52" s="6"/>
    </row>
    <row r="53" spans="2:12" ht="15">
      <c r="B53" s="6"/>
      <c r="L53" s="6"/>
    </row>
    <row r="54" spans="2:12" ht="15">
      <c r="B54" s="6"/>
      <c r="L54" s="6"/>
    </row>
    <row r="55" spans="2:12" ht="15">
      <c r="B55" s="6"/>
      <c r="L55" s="6"/>
    </row>
    <row r="56" spans="2:12" ht="15">
      <c r="B56" s="6"/>
      <c r="L56" s="6"/>
    </row>
    <row r="57" spans="2:12" ht="15">
      <c r="B57" s="6"/>
      <c r="L57" s="6"/>
    </row>
    <row r="58" spans="2:12" ht="15">
      <c r="B58" s="6"/>
      <c r="L58" s="6"/>
    </row>
    <row r="59" spans="2:12" ht="15">
      <c r="B59" s="6"/>
      <c r="L59" s="6"/>
    </row>
    <row r="60" spans="2:12" ht="15">
      <c r="B60" s="6"/>
      <c r="L60" s="6"/>
    </row>
    <row r="61" spans="2:12" s="10" customFormat="1" ht="15">
      <c r="B61" s="9"/>
      <c r="D61" s="35" t="s">
        <v>36</v>
      </c>
      <c r="E61" s="36"/>
      <c r="F61" s="37" t="s">
        <v>37</v>
      </c>
      <c r="G61" s="35" t="s">
        <v>36</v>
      </c>
      <c r="H61" s="36"/>
      <c r="I61" s="36"/>
      <c r="J61" s="38" t="s">
        <v>37</v>
      </c>
      <c r="K61" s="36"/>
      <c r="L61" s="9"/>
    </row>
    <row r="62" spans="2:12" ht="15">
      <c r="B62" s="6"/>
      <c r="L62" s="6"/>
    </row>
    <row r="63" spans="2:12" ht="15">
      <c r="B63" s="6"/>
      <c r="L63" s="6"/>
    </row>
    <row r="64" spans="2:12" ht="15">
      <c r="B64" s="6"/>
      <c r="L64" s="6"/>
    </row>
    <row r="65" spans="2:12" s="10" customFormat="1" ht="15">
      <c r="B65" s="9"/>
      <c r="D65" s="33" t="s">
        <v>38</v>
      </c>
      <c r="E65" s="34"/>
      <c r="F65" s="34"/>
      <c r="G65" s="33" t="s">
        <v>39</v>
      </c>
      <c r="H65" s="34"/>
      <c r="I65" s="34"/>
      <c r="J65" s="34"/>
      <c r="K65" s="34"/>
      <c r="L65" s="9"/>
    </row>
    <row r="66" spans="2:12" ht="15">
      <c r="B66" s="6"/>
      <c r="L66" s="6"/>
    </row>
    <row r="67" spans="2:12" ht="15">
      <c r="B67" s="6"/>
      <c r="L67" s="6"/>
    </row>
    <row r="68" spans="2:12" ht="15">
      <c r="B68" s="6"/>
      <c r="L68" s="6"/>
    </row>
    <row r="69" spans="2:12" ht="15">
      <c r="B69" s="6"/>
      <c r="L69" s="6"/>
    </row>
    <row r="70" spans="2:12" ht="15">
      <c r="B70" s="6"/>
      <c r="L70" s="6"/>
    </row>
    <row r="71" spans="2:12" ht="15">
      <c r="B71" s="6"/>
      <c r="L71" s="6"/>
    </row>
    <row r="72" spans="2:12" ht="15">
      <c r="B72" s="6"/>
      <c r="L72" s="6"/>
    </row>
    <row r="73" spans="2:12" ht="15">
      <c r="B73" s="6"/>
      <c r="L73" s="6"/>
    </row>
    <row r="74" spans="2:12" ht="15">
      <c r="B74" s="6"/>
      <c r="L74" s="6"/>
    </row>
    <row r="75" spans="2:12" ht="15">
      <c r="B75" s="6"/>
      <c r="L75" s="6"/>
    </row>
    <row r="76" spans="2:12" s="10" customFormat="1" ht="15">
      <c r="B76" s="9"/>
      <c r="D76" s="35" t="s">
        <v>36</v>
      </c>
      <c r="E76" s="36"/>
      <c r="F76" s="37" t="s">
        <v>37</v>
      </c>
      <c r="G76" s="35" t="s">
        <v>36</v>
      </c>
      <c r="H76" s="36"/>
      <c r="I76" s="36"/>
      <c r="J76" s="38" t="s">
        <v>37</v>
      </c>
      <c r="K76" s="36"/>
      <c r="L76" s="9"/>
    </row>
    <row r="77" spans="2:12" s="10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9"/>
    </row>
    <row r="81" spans="2:12" s="10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9"/>
    </row>
    <row r="82" spans="2:12" s="10" customFormat="1" ht="24.95" customHeight="1">
      <c r="B82" s="9"/>
      <c r="C82" s="7" t="s">
        <v>40</v>
      </c>
      <c r="L82" s="9"/>
    </row>
    <row r="83" spans="2:12" s="10" customFormat="1" ht="6.95" customHeight="1">
      <c r="B83" s="9"/>
      <c r="L83" s="9"/>
    </row>
    <row r="84" spans="2:12" s="10" customFormat="1" ht="12" customHeight="1">
      <c r="B84" s="9"/>
      <c r="C84" s="11" t="s">
        <v>6</v>
      </c>
      <c r="L84" s="9"/>
    </row>
    <row r="85" spans="2:12" s="10" customFormat="1" ht="16.5" customHeight="1">
      <c r="B85" s="9"/>
      <c r="E85" s="12" t="str">
        <f>E7</f>
        <v>Všechlapský vrch - přípojky</v>
      </c>
      <c r="F85" s="13"/>
      <c r="G85" s="13"/>
      <c r="H85" s="13"/>
      <c r="L85" s="9"/>
    </row>
    <row r="86" spans="2:12" s="10" customFormat="1" ht="6.95" customHeight="1">
      <c r="B86" s="9"/>
      <c r="L86" s="9"/>
    </row>
    <row r="87" spans="2:12" s="10" customFormat="1" ht="12" customHeight="1">
      <c r="B87" s="9"/>
      <c r="C87" s="11" t="s">
        <v>11</v>
      </c>
      <c r="F87" s="14" t="str">
        <f>F10</f>
        <v xml:space="preserve"> </v>
      </c>
      <c r="I87" s="11" t="s">
        <v>13</v>
      </c>
      <c r="J87" s="15">
        <f>IF(J10="","",J10)</f>
        <v>45085</v>
      </c>
      <c r="L87" s="9"/>
    </row>
    <row r="88" spans="2:12" s="10" customFormat="1" ht="6.95" customHeight="1">
      <c r="B88" s="9"/>
      <c r="L88" s="9"/>
    </row>
    <row r="89" spans="2:12" s="10" customFormat="1" ht="15.2" customHeight="1">
      <c r="B89" s="9"/>
      <c r="C89" s="11" t="s">
        <v>14</v>
      </c>
      <c r="F89" s="14"/>
      <c r="I89" s="11" t="s">
        <v>18</v>
      </c>
      <c r="J89" s="43" t="str">
        <f>E19</f>
        <v xml:space="preserve"> </v>
      </c>
      <c r="L89" s="9"/>
    </row>
    <row r="90" spans="2:12" s="10" customFormat="1" ht="15.2" customHeight="1">
      <c r="B90" s="9"/>
      <c r="C90" s="11" t="s">
        <v>17</v>
      </c>
      <c r="F90" s="14"/>
      <c r="I90" s="11" t="s">
        <v>19</v>
      </c>
      <c r="J90" s="43"/>
      <c r="L90" s="9"/>
    </row>
    <row r="91" spans="2:12" s="10" customFormat="1" ht="10.35" customHeight="1">
      <c r="B91" s="9"/>
      <c r="L91" s="9"/>
    </row>
    <row r="92" spans="2:12" s="10" customFormat="1" ht="29.25" customHeight="1">
      <c r="B92" s="9"/>
      <c r="C92" s="44" t="s">
        <v>41</v>
      </c>
      <c r="D92" s="26"/>
      <c r="E92" s="26"/>
      <c r="F92" s="26"/>
      <c r="G92" s="26"/>
      <c r="H92" s="26"/>
      <c r="I92" s="26"/>
      <c r="J92" s="45" t="s">
        <v>42</v>
      </c>
      <c r="K92" s="26"/>
      <c r="L92" s="9"/>
    </row>
    <row r="93" spans="2:12" s="10" customFormat="1" ht="10.35" customHeight="1">
      <c r="B93" s="9"/>
      <c r="L93" s="9"/>
    </row>
    <row r="94" spans="2:47" s="10" customFormat="1" ht="22.9" customHeight="1">
      <c r="B94" s="9"/>
      <c r="C94" s="46" t="s">
        <v>43</v>
      </c>
      <c r="J94" s="21">
        <f>J118</f>
        <v>0</v>
      </c>
      <c r="L94" s="9"/>
      <c r="AU94" s="3" t="s">
        <v>44</v>
      </c>
    </row>
    <row r="95" spans="2:12" s="48" customFormat="1" ht="24.95" customHeight="1">
      <c r="B95" s="47"/>
      <c r="D95" s="49" t="s">
        <v>45</v>
      </c>
      <c r="E95" s="50"/>
      <c r="F95" s="50"/>
      <c r="G95" s="50"/>
      <c r="H95" s="50"/>
      <c r="I95" s="50"/>
      <c r="J95" s="51">
        <f>J119</f>
        <v>0</v>
      </c>
      <c r="L95" s="47"/>
    </row>
    <row r="96" spans="2:12" s="53" customFormat="1" ht="19.9" customHeight="1">
      <c r="B96" s="52"/>
      <c r="D96" s="54" t="s">
        <v>46</v>
      </c>
      <c r="E96" s="55"/>
      <c r="F96" s="55"/>
      <c r="G96" s="55"/>
      <c r="H96" s="55"/>
      <c r="I96" s="55"/>
      <c r="J96" s="56">
        <f>J120</f>
        <v>0</v>
      </c>
      <c r="L96" s="52"/>
    </row>
    <row r="97" spans="2:12" s="53" customFormat="1" ht="19.9" customHeight="1">
      <c r="B97" s="52"/>
      <c r="D97" s="54" t="s">
        <v>47</v>
      </c>
      <c r="E97" s="55"/>
      <c r="F97" s="55"/>
      <c r="G97" s="55"/>
      <c r="H97" s="55"/>
      <c r="I97" s="55"/>
      <c r="J97" s="56">
        <f>J127</f>
        <v>0</v>
      </c>
      <c r="L97" s="52"/>
    </row>
    <row r="98" spans="2:12" s="48" customFormat="1" ht="24.95" customHeight="1">
      <c r="B98" s="47"/>
      <c r="D98" s="49" t="s">
        <v>48</v>
      </c>
      <c r="E98" s="50"/>
      <c r="F98" s="50"/>
      <c r="G98" s="50"/>
      <c r="H98" s="50"/>
      <c r="I98" s="50"/>
      <c r="J98" s="51">
        <f>J150</f>
        <v>0</v>
      </c>
      <c r="L98" s="47"/>
    </row>
    <row r="99" spans="2:12" s="53" customFormat="1" ht="19.9" customHeight="1">
      <c r="B99" s="52"/>
      <c r="D99" s="54" t="s">
        <v>49</v>
      </c>
      <c r="E99" s="55"/>
      <c r="F99" s="55"/>
      <c r="G99" s="55"/>
      <c r="H99" s="55"/>
      <c r="I99" s="55"/>
      <c r="J99" s="56">
        <f>J151</f>
        <v>0</v>
      </c>
      <c r="L99" s="52"/>
    </row>
    <row r="100" spans="2:12" s="53" customFormat="1" ht="19.9" customHeight="1">
      <c r="B100" s="52"/>
      <c r="D100" s="54" t="s">
        <v>50</v>
      </c>
      <c r="E100" s="55"/>
      <c r="F100" s="55"/>
      <c r="G100" s="55"/>
      <c r="H100" s="55"/>
      <c r="I100" s="55"/>
      <c r="J100" s="56">
        <f>J155</f>
        <v>0</v>
      </c>
      <c r="L100" s="52"/>
    </row>
    <row r="101" spans="2:12" s="10" customFormat="1" ht="21.75" customHeight="1">
      <c r="B101" s="9"/>
      <c r="L101" s="9"/>
    </row>
    <row r="102" spans="2:12" s="10" customFormat="1" ht="6.95" customHeigh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9"/>
    </row>
    <row r="106" spans="2:12" s="10" customFormat="1" ht="6.9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9"/>
    </row>
    <row r="107" spans="2:12" s="10" customFormat="1" ht="24.95" customHeight="1">
      <c r="B107" s="9"/>
      <c r="C107" s="7" t="s">
        <v>51</v>
      </c>
      <c r="L107" s="9"/>
    </row>
    <row r="108" spans="2:12" s="10" customFormat="1" ht="6.95" customHeight="1">
      <c r="B108" s="9"/>
      <c r="L108" s="9"/>
    </row>
    <row r="109" spans="2:12" s="10" customFormat="1" ht="12" customHeight="1">
      <c r="B109" s="9"/>
      <c r="C109" s="11" t="s">
        <v>6</v>
      </c>
      <c r="L109" s="9"/>
    </row>
    <row r="110" spans="2:12" s="10" customFormat="1" ht="16.5" customHeight="1">
      <c r="B110" s="9"/>
      <c r="E110" s="12" t="str">
        <f>E7</f>
        <v>Všechlapský vrch - přípojky</v>
      </c>
      <c r="F110" s="13"/>
      <c r="G110" s="13"/>
      <c r="H110" s="13"/>
      <c r="L110" s="9"/>
    </row>
    <row r="111" spans="2:12" s="10" customFormat="1" ht="6.95" customHeight="1">
      <c r="B111" s="9"/>
      <c r="L111" s="9"/>
    </row>
    <row r="112" spans="2:12" s="10" customFormat="1" ht="12" customHeight="1">
      <c r="B112" s="9"/>
      <c r="C112" s="11" t="s">
        <v>11</v>
      </c>
      <c r="F112" s="14" t="str">
        <f>F10</f>
        <v xml:space="preserve"> </v>
      </c>
      <c r="I112" s="11" t="s">
        <v>13</v>
      </c>
      <c r="J112" s="15">
        <f>IF(J10="","",J10)</f>
        <v>45085</v>
      </c>
      <c r="L112" s="9"/>
    </row>
    <row r="113" spans="2:12" s="10" customFormat="1" ht="6.95" customHeight="1">
      <c r="B113" s="9"/>
      <c r="L113" s="9"/>
    </row>
    <row r="114" spans="2:12" s="10" customFormat="1" ht="15.2" customHeight="1">
      <c r="B114" s="9"/>
      <c r="C114" s="11" t="s">
        <v>14</v>
      </c>
      <c r="F114" s="14"/>
      <c r="I114" s="11" t="s">
        <v>18</v>
      </c>
      <c r="J114" s="43" t="str">
        <f>E19</f>
        <v xml:space="preserve"> </v>
      </c>
      <c r="L114" s="9"/>
    </row>
    <row r="115" spans="2:12" s="10" customFormat="1" ht="15.2" customHeight="1">
      <c r="B115" s="9"/>
      <c r="C115" s="11" t="s">
        <v>17</v>
      </c>
      <c r="F115" s="14"/>
      <c r="I115" s="11" t="s">
        <v>19</v>
      </c>
      <c r="J115" s="43"/>
      <c r="L115" s="9"/>
    </row>
    <row r="116" spans="2:12" s="10" customFormat="1" ht="10.35" customHeight="1">
      <c r="B116" s="9"/>
      <c r="L116" s="9"/>
    </row>
    <row r="117" spans="2:20" s="65" customFormat="1" ht="29.25" customHeight="1">
      <c r="B117" s="57"/>
      <c r="C117" s="58" t="s">
        <v>52</v>
      </c>
      <c r="D117" s="59" t="s">
        <v>53</v>
      </c>
      <c r="E117" s="59" t="s">
        <v>54</v>
      </c>
      <c r="F117" s="59" t="s">
        <v>55</v>
      </c>
      <c r="G117" s="59" t="s">
        <v>56</v>
      </c>
      <c r="H117" s="59" t="s">
        <v>57</v>
      </c>
      <c r="I117" s="59" t="s">
        <v>58</v>
      </c>
      <c r="J117" s="60" t="s">
        <v>42</v>
      </c>
      <c r="K117" s="61" t="s">
        <v>59</v>
      </c>
      <c r="L117" s="57"/>
      <c r="M117" s="62" t="s">
        <v>9</v>
      </c>
      <c r="N117" s="63" t="s">
        <v>25</v>
      </c>
      <c r="O117" s="63" t="s">
        <v>60</v>
      </c>
      <c r="P117" s="63" t="s">
        <v>61</v>
      </c>
      <c r="Q117" s="63" t="s">
        <v>62</v>
      </c>
      <c r="R117" s="63" t="s">
        <v>63</v>
      </c>
      <c r="S117" s="63" t="s">
        <v>64</v>
      </c>
      <c r="T117" s="64" t="s">
        <v>65</v>
      </c>
    </row>
    <row r="118" spans="2:63" s="10" customFormat="1" ht="22.9" customHeight="1">
      <c r="B118" s="9"/>
      <c r="C118" s="66" t="s">
        <v>66</v>
      </c>
      <c r="J118" s="67">
        <f>BK118</f>
        <v>0</v>
      </c>
      <c r="L118" s="9"/>
      <c r="M118" s="68"/>
      <c r="N118" s="19"/>
      <c r="O118" s="19"/>
      <c r="P118" s="69">
        <f>P119+P150</f>
        <v>107.581</v>
      </c>
      <c r="Q118" s="19"/>
      <c r="R118" s="69">
        <f>R119+R150</f>
        <v>0.0027100000000000006</v>
      </c>
      <c r="S118" s="19"/>
      <c r="T118" s="70">
        <f>T119+T150</f>
        <v>0</v>
      </c>
      <c r="AT118" s="3" t="s">
        <v>67</v>
      </c>
      <c r="AU118" s="3" t="s">
        <v>44</v>
      </c>
      <c r="BK118" s="71">
        <f>BK119+BK150</f>
        <v>0</v>
      </c>
    </row>
    <row r="119" spans="2:63" s="73" customFormat="1" ht="25.9" customHeight="1">
      <c r="B119" s="72"/>
      <c r="D119" s="74" t="s">
        <v>67</v>
      </c>
      <c r="E119" s="75" t="s">
        <v>68</v>
      </c>
      <c r="F119" s="75" t="s">
        <v>69</v>
      </c>
      <c r="J119" s="76">
        <f>BK119</f>
        <v>0</v>
      </c>
      <c r="L119" s="72"/>
      <c r="M119" s="77"/>
      <c r="P119" s="78">
        <f>P120+P127</f>
        <v>107.581</v>
      </c>
      <c r="R119" s="78">
        <f>R120+R127</f>
        <v>0.0027100000000000006</v>
      </c>
      <c r="T119" s="79">
        <f>T120+T127</f>
        <v>0</v>
      </c>
      <c r="AR119" s="74" t="s">
        <v>70</v>
      </c>
      <c r="AT119" s="80" t="s">
        <v>67</v>
      </c>
      <c r="AU119" s="80" t="s">
        <v>71</v>
      </c>
      <c r="AY119" s="74" t="s">
        <v>72</v>
      </c>
      <c r="BK119" s="81">
        <f>BK120+BK127</f>
        <v>0</v>
      </c>
    </row>
    <row r="120" spans="2:63" s="73" customFormat="1" ht="22.9" customHeight="1">
      <c r="B120" s="72"/>
      <c r="D120" s="74" t="s">
        <v>67</v>
      </c>
      <c r="E120" s="82" t="s">
        <v>70</v>
      </c>
      <c r="F120" s="82" t="s">
        <v>73</v>
      </c>
      <c r="J120" s="83">
        <f>BK120</f>
        <v>0</v>
      </c>
      <c r="L120" s="72"/>
      <c r="M120" s="77"/>
      <c r="P120" s="78">
        <f>SUM(P121:P126)</f>
        <v>94.88000000000001</v>
      </c>
      <c r="R120" s="78">
        <f>SUM(R121:R126)</f>
        <v>0.00084</v>
      </c>
      <c r="T120" s="79">
        <f>SUM(T121:T126)</f>
        <v>0</v>
      </c>
      <c r="AR120" s="74" t="s">
        <v>70</v>
      </c>
      <c r="AT120" s="80" t="s">
        <v>67</v>
      </c>
      <c r="AU120" s="80" t="s">
        <v>70</v>
      </c>
      <c r="AY120" s="74" t="s">
        <v>72</v>
      </c>
      <c r="BK120" s="81">
        <f>SUM(BK121:BK126)</f>
        <v>0</v>
      </c>
    </row>
    <row r="121" spans="2:65" s="10" customFormat="1" ht="33" customHeight="1">
      <c r="B121" s="84"/>
      <c r="C121" s="85" t="s">
        <v>70</v>
      </c>
      <c r="D121" s="85" t="s">
        <v>74</v>
      </c>
      <c r="E121" s="86" t="s">
        <v>75</v>
      </c>
      <c r="F121" s="87" t="s">
        <v>76</v>
      </c>
      <c r="G121" s="88" t="s">
        <v>77</v>
      </c>
      <c r="H121" s="89">
        <v>58.4</v>
      </c>
      <c r="I121" s="90"/>
      <c r="J121" s="90">
        <f aca="true" t="shared" si="0" ref="J121:J126">ROUND(I121*H121,2)</f>
        <v>0</v>
      </c>
      <c r="K121" s="91"/>
      <c r="L121" s="9"/>
      <c r="M121" s="92" t="s">
        <v>9</v>
      </c>
      <c r="N121" s="93" t="s">
        <v>26</v>
      </c>
      <c r="O121" s="94">
        <v>0.496</v>
      </c>
      <c r="P121" s="94">
        <f aca="true" t="shared" si="1" ref="P121:P126">O121*H121</f>
        <v>28.9664</v>
      </c>
      <c r="Q121" s="94">
        <v>0</v>
      </c>
      <c r="R121" s="94">
        <f aca="true" t="shared" si="2" ref="R121:R126">Q121*H121</f>
        <v>0</v>
      </c>
      <c r="S121" s="94">
        <v>0</v>
      </c>
      <c r="T121" s="95">
        <f aca="true" t="shared" si="3" ref="T121:T126">S121*H121</f>
        <v>0</v>
      </c>
      <c r="AR121" s="96" t="s">
        <v>78</v>
      </c>
      <c r="AT121" s="96" t="s">
        <v>74</v>
      </c>
      <c r="AU121" s="96" t="s">
        <v>2</v>
      </c>
      <c r="AY121" s="3" t="s">
        <v>72</v>
      </c>
      <c r="BE121" s="97">
        <f aca="true" t="shared" si="4" ref="BE121:BE126">IF(N121="základní",J121,0)</f>
        <v>0</v>
      </c>
      <c r="BF121" s="97">
        <f aca="true" t="shared" si="5" ref="BF121:BF126">IF(N121="snížená",J121,0)</f>
        <v>0</v>
      </c>
      <c r="BG121" s="97">
        <f aca="true" t="shared" si="6" ref="BG121:BG126">IF(N121="zákl. přenesená",J121,0)</f>
        <v>0</v>
      </c>
      <c r="BH121" s="97">
        <f aca="true" t="shared" si="7" ref="BH121:BH126">IF(N121="sníž. přenesená",J121,0)</f>
        <v>0</v>
      </c>
      <c r="BI121" s="97">
        <f aca="true" t="shared" si="8" ref="BI121:BI126">IF(N121="nulová",J121,0)</f>
        <v>0</v>
      </c>
      <c r="BJ121" s="3" t="s">
        <v>70</v>
      </c>
      <c r="BK121" s="97">
        <f aca="true" t="shared" si="9" ref="BK121:BK126">ROUND(I121*H121,2)</f>
        <v>0</v>
      </c>
      <c r="BL121" s="3" t="s">
        <v>78</v>
      </c>
      <c r="BM121" s="96" t="s">
        <v>79</v>
      </c>
    </row>
    <row r="122" spans="2:65" s="10" customFormat="1" ht="16.5" customHeight="1">
      <c r="B122" s="84"/>
      <c r="C122" s="85" t="s">
        <v>2</v>
      </c>
      <c r="D122" s="85" t="s">
        <v>74</v>
      </c>
      <c r="E122" s="86" t="s">
        <v>80</v>
      </c>
      <c r="F122" s="87" t="s">
        <v>81</v>
      </c>
      <c r="G122" s="88" t="s">
        <v>77</v>
      </c>
      <c r="H122" s="89">
        <v>58.4</v>
      </c>
      <c r="I122" s="90"/>
      <c r="J122" s="90">
        <f t="shared" si="0"/>
        <v>0</v>
      </c>
      <c r="K122" s="91"/>
      <c r="L122" s="9"/>
      <c r="M122" s="92" t="s">
        <v>9</v>
      </c>
      <c r="N122" s="93" t="s">
        <v>26</v>
      </c>
      <c r="O122" s="94">
        <v>0.105</v>
      </c>
      <c r="P122" s="94">
        <f t="shared" si="1"/>
        <v>6.132</v>
      </c>
      <c r="Q122" s="94">
        <v>0</v>
      </c>
      <c r="R122" s="94">
        <f t="shared" si="2"/>
        <v>0</v>
      </c>
      <c r="S122" s="94">
        <v>0</v>
      </c>
      <c r="T122" s="95">
        <f t="shared" si="3"/>
        <v>0</v>
      </c>
      <c r="AR122" s="96" t="s">
        <v>78</v>
      </c>
      <c r="AT122" s="96" t="s">
        <v>74</v>
      </c>
      <c r="AU122" s="96" t="s">
        <v>2</v>
      </c>
      <c r="AY122" s="3" t="s">
        <v>72</v>
      </c>
      <c r="BE122" s="97">
        <f t="shared" si="4"/>
        <v>0</v>
      </c>
      <c r="BF122" s="97">
        <f t="shared" si="5"/>
        <v>0</v>
      </c>
      <c r="BG122" s="97">
        <f t="shared" si="6"/>
        <v>0</v>
      </c>
      <c r="BH122" s="97">
        <f t="shared" si="7"/>
        <v>0</v>
      </c>
      <c r="BI122" s="97">
        <f t="shared" si="8"/>
        <v>0</v>
      </c>
      <c r="BJ122" s="3" t="s">
        <v>70</v>
      </c>
      <c r="BK122" s="97">
        <f t="shared" si="9"/>
        <v>0</v>
      </c>
      <c r="BL122" s="3" t="s">
        <v>78</v>
      </c>
      <c r="BM122" s="96" t="s">
        <v>82</v>
      </c>
    </row>
    <row r="123" spans="2:65" s="10" customFormat="1" ht="21.75" customHeight="1">
      <c r="B123" s="84"/>
      <c r="C123" s="85" t="s">
        <v>83</v>
      </c>
      <c r="D123" s="85" t="s">
        <v>74</v>
      </c>
      <c r="E123" s="86" t="s">
        <v>84</v>
      </c>
      <c r="F123" s="87" t="s">
        <v>85</v>
      </c>
      <c r="G123" s="88" t="s">
        <v>77</v>
      </c>
      <c r="H123" s="89">
        <v>58.4</v>
      </c>
      <c r="I123" s="90"/>
      <c r="J123" s="90">
        <f t="shared" si="0"/>
        <v>0</v>
      </c>
      <c r="K123" s="91"/>
      <c r="L123" s="9"/>
      <c r="M123" s="92" t="s">
        <v>9</v>
      </c>
      <c r="N123" s="93" t="s">
        <v>26</v>
      </c>
      <c r="O123" s="94">
        <v>1.014</v>
      </c>
      <c r="P123" s="94">
        <f t="shared" si="1"/>
        <v>59.2176</v>
      </c>
      <c r="Q123" s="94">
        <v>0</v>
      </c>
      <c r="R123" s="94">
        <f t="shared" si="2"/>
        <v>0</v>
      </c>
      <c r="S123" s="94">
        <v>0</v>
      </c>
      <c r="T123" s="95">
        <f t="shared" si="3"/>
        <v>0</v>
      </c>
      <c r="AR123" s="96" t="s">
        <v>78</v>
      </c>
      <c r="AT123" s="96" t="s">
        <v>74</v>
      </c>
      <c r="AU123" s="96" t="s">
        <v>2</v>
      </c>
      <c r="AY123" s="3" t="s">
        <v>72</v>
      </c>
      <c r="BE123" s="97">
        <f t="shared" si="4"/>
        <v>0</v>
      </c>
      <c r="BF123" s="97">
        <f t="shared" si="5"/>
        <v>0</v>
      </c>
      <c r="BG123" s="97">
        <f t="shared" si="6"/>
        <v>0</v>
      </c>
      <c r="BH123" s="97">
        <f t="shared" si="7"/>
        <v>0</v>
      </c>
      <c r="BI123" s="97">
        <f t="shared" si="8"/>
        <v>0</v>
      </c>
      <c r="BJ123" s="3" t="s">
        <v>70</v>
      </c>
      <c r="BK123" s="97">
        <f t="shared" si="9"/>
        <v>0</v>
      </c>
      <c r="BL123" s="3" t="s">
        <v>78</v>
      </c>
      <c r="BM123" s="96" t="s">
        <v>86</v>
      </c>
    </row>
    <row r="124" spans="2:65" s="10" customFormat="1" ht="21.75" customHeight="1">
      <c r="B124" s="84"/>
      <c r="C124" s="85" t="s">
        <v>78</v>
      </c>
      <c r="D124" s="85" t="s">
        <v>74</v>
      </c>
      <c r="E124" s="86" t="s">
        <v>87</v>
      </c>
      <c r="F124" s="87" t="s">
        <v>88</v>
      </c>
      <c r="G124" s="88" t="s">
        <v>89</v>
      </c>
      <c r="H124" s="89">
        <v>1</v>
      </c>
      <c r="I124" s="90"/>
      <c r="J124" s="90">
        <f t="shared" si="0"/>
        <v>0</v>
      </c>
      <c r="K124" s="91"/>
      <c r="L124" s="9"/>
      <c r="M124" s="92" t="s">
        <v>9</v>
      </c>
      <c r="N124" s="93" t="s">
        <v>26</v>
      </c>
      <c r="O124" s="94">
        <v>0</v>
      </c>
      <c r="P124" s="94">
        <f t="shared" si="1"/>
        <v>0</v>
      </c>
      <c r="Q124" s="94">
        <v>0</v>
      </c>
      <c r="R124" s="94">
        <f t="shared" si="2"/>
        <v>0</v>
      </c>
      <c r="S124" s="94">
        <v>0</v>
      </c>
      <c r="T124" s="95">
        <f t="shared" si="3"/>
        <v>0</v>
      </c>
      <c r="AR124" s="96" t="s">
        <v>78</v>
      </c>
      <c r="AT124" s="96" t="s">
        <v>74</v>
      </c>
      <c r="AU124" s="96" t="s">
        <v>2</v>
      </c>
      <c r="AY124" s="3" t="s">
        <v>72</v>
      </c>
      <c r="BE124" s="97">
        <f t="shared" si="4"/>
        <v>0</v>
      </c>
      <c r="BF124" s="97">
        <f t="shared" si="5"/>
        <v>0</v>
      </c>
      <c r="BG124" s="97">
        <f t="shared" si="6"/>
        <v>0</v>
      </c>
      <c r="BH124" s="97">
        <f t="shared" si="7"/>
        <v>0</v>
      </c>
      <c r="BI124" s="97">
        <f t="shared" si="8"/>
        <v>0</v>
      </c>
      <c r="BJ124" s="3" t="s">
        <v>70</v>
      </c>
      <c r="BK124" s="97">
        <f t="shared" si="9"/>
        <v>0</v>
      </c>
      <c r="BL124" s="3" t="s">
        <v>78</v>
      </c>
      <c r="BM124" s="96" t="s">
        <v>90</v>
      </c>
    </row>
    <row r="125" spans="2:65" s="10" customFormat="1" ht="16.5" customHeight="1">
      <c r="B125" s="84"/>
      <c r="C125" s="85" t="s">
        <v>91</v>
      </c>
      <c r="D125" s="85" t="s">
        <v>74</v>
      </c>
      <c r="E125" s="86" t="s">
        <v>92</v>
      </c>
      <c r="F125" s="87" t="s">
        <v>93</v>
      </c>
      <c r="G125" s="88" t="s">
        <v>89</v>
      </c>
      <c r="H125" s="89">
        <v>1</v>
      </c>
      <c r="I125" s="90"/>
      <c r="J125" s="90">
        <f t="shared" si="0"/>
        <v>0</v>
      </c>
      <c r="K125" s="91"/>
      <c r="L125" s="9"/>
      <c r="M125" s="92" t="s">
        <v>9</v>
      </c>
      <c r="N125" s="93" t="s">
        <v>26</v>
      </c>
      <c r="O125" s="94">
        <v>0.236</v>
      </c>
      <c r="P125" s="94">
        <f t="shared" si="1"/>
        <v>0.236</v>
      </c>
      <c r="Q125" s="94">
        <v>0.00084</v>
      </c>
      <c r="R125" s="94">
        <f t="shared" si="2"/>
        <v>0.00084</v>
      </c>
      <c r="S125" s="94">
        <v>0</v>
      </c>
      <c r="T125" s="95">
        <f t="shared" si="3"/>
        <v>0</v>
      </c>
      <c r="AR125" s="96" t="s">
        <v>78</v>
      </c>
      <c r="AT125" s="96" t="s">
        <v>74</v>
      </c>
      <c r="AU125" s="96" t="s">
        <v>2</v>
      </c>
      <c r="AY125" s="3" t="s">
        <v>72</v>
      </c>
      <c r="BE125" s="97">
        <f t="shared" si="4"/>
        <v>0</v>
      </c>
      <c r="BF125" s="97">
        <f t="shared" si="5"/>
        <v>0</v>
      </c>
      <c r="BG125" s="97">
        <f t="shared" si="6"/>
        <v>0</v>
      </c>
      <c r="BH125" s="97">
        <f t="shared" si="7"/>
        <v>0</v>
      </c>
      <c r="BI125" s="97">
        <f t="shared" si="8"/>
        <v>0</v>
      </c>
      <c r="BJ125" s="3" t="s">
        <v>70</v>
      </c>
      <c r="BK125" s="97">
        <f t="shared" si="9"/>
        <v>0</v>
      </c>
      <c r="BL125" s="3" t="s">
        <v>78</v>
      </c>
      <c r="BM125" s="96" t="s">
        <v>94</v>
      </c>
    </row>
    <row r="126" spans="2:65" s="10" customFormat="1" ht="37.9" customHeight="1">
      <c r="B126" s="84"/>
      <c r="C126" s="85" t="s">
        <v>95</v>
      </c>
      <c r="D126" s="85" t="s">
        <v>74</v>
      </c>
      <c r="E126" s="86" t="s">
        <v>96</v>
      </c>
      <c r="F126" s="87" t="s">
        <v>97</v>
      </c>
      <c r="G126" s="88" t="s">
        <v>89</v>
      </c>
      <c r="H126" s="89">
        <v>1</v>
      </c>
      <c r="I126" s="90"/>
      <c r="J126" s="90">
        <f t="shared" si="0"/>
        <v>0</v>
      </c>
      <c r="K126" s="91"/>
      <c r="L126" s="9"/>
      <c r="M126" s="92" t="s">
        <v>9</v>
      </c>
      <c r="N126" s="93" t="s">
        <v>26</v>
      </c>
      <c r="O126" s="94">
        <v>0.328</v>
      </c>
      <c r="P126" s="94">
        <f t="shared" si="1"/>
        <v>0.328</v>
      </c>
      <c r="Q126" s="94">
        <v>0</v>
      </c>
      <c r="R126" s="94">
        <f t="shared" si="2"/>
        <v>0</v>
      </c>
      <c r="S126" s="94">
        <v>0</v>
      </c>
      <c r="T126" s="95">
        <f t="shared" si="3"/>
        <v>0</v>
      </c>
      <c r="AR126" s="96" t="s">
        <v>78</v>
      </c>
      <c r="AT126" s="96" t="s">
        <v>74</v>
      </c>
      <c r="AU126" s="96" t="s">
        <v>2</v>
      </c>
      <c r="AY126" s="3" t="s">
        <v>72</v>
      </c>
      <c r="BE126" s="97">
        <f t="shared" si="4"/>
        <v>0</v>
      </c>
      <c r="BF126" s="97">
        <f t="shared" si="5"/>
        <v>0</v>
      </c>
      <c r="BG126" s="97">
        <f t="shared" si="6"/>
        <v>0</v>
      </c>
      <c r="BH126" s="97">
        <f t="shared" si="7"/>
        <v>0</v>
      </c>
      <c r="BI126" s="97">
        <f t="shared" si="8"/>
        <v>0</v>
      </c>
      <c r="BJ126" s="3" t="s">
        <v>70</v>
      </c>
      <c r="BK126" s="97">
        <f t="shared" si="9"/>
        <v>0</v>
      </c>
      <c r="BL126" s="3" t="s">
        <v>78</v>
      </c>
      <c r="BM126" s="96" t="s">
        <v>98</v>
      </c>
    </row>
    <row r="127" spans="2:63" s="73" customFormat="1" ht="22.9" customHeight="1">
      <c r="B127" s="72"/>
      <c r="D127" s="74" t="s">
        <v>67</v>
      </c>
      <c r="E127" s="82" t="s">
        <v>99</v>
      </c>
      <c r="F127" s="82" t="s">
        <v>100</v>
      </c>
      <c r="J127" s="83">
        <f>BK127</f>
        <v>0</v>
      </c>
      <c r="L127" s="72"/>
      <c r="M127" s="77"/>
      <c r="P127" s="78">
        <f>SUM(P128:P149)</f>
        <v>12.700999999999999</v>
      </c>
      <c r="R127" s="78">
        <f>SUM(R128:R149)</f>
        <v>0.0018700000000000004</v>
      </c>
      <c r="T127" s="79">
        <f>SUM(T128:T149)</f>
        <v>0</v>
      </c>
      <c r="AR127" s="74" t="s">
        <v>70</v>
      </c>
      <c r="AT127" s="80" t="s">
        <v>67</v>
      </c>
      <c r="AU127" s="80" t="s">
        <v>70</v>
      </c>
      <c r="AY127" s="74" t="s">
        <v>72</v>
      </c>
      <c r="BK127" s="81">
        <f>SUM(BK128:BK149)</f>
        <v>0</v>
      </c>
    </row>
    <row r="128" spans="2:65" s="10" customFormat="1" ht="16.5" customHeight="1">
      <c r="B128" s="84"/>
      <c r="C128" s="85" t="s">
        <v>101</v>
      </c>
      <c r="D128" s="85" t="s">
        <v>74</v>
      </c>
      <c r="E128" s="86" t="s">
        <v>102</v>
      </c>
      <c r="F128" s="87" t="s">
        <v>103</v>
      </c>
      <c r="G128" s="88" t="s">
        <v>104</v>
      </c>
      <c r="H128" s="89">
        <v>1</v>
      </c>
      <c r="I128" s="90"/>
      <c r="J128" s="90">
        <f aca="true" t="shared" si="10" ref="J128:J149">ROUND(I128*H128,2)</f>
        <v>0</v>
      </c>
      <c r="K128" s="91"/>
      <c r="L128" s="9"/>
      <c r="M128" s="92" t="s">
        <v>9</v>
      </c>
      <c r="N128" s="93" t="s">
        <v>26</v>
      </c>
      <c r="O128" s="94">
        <v>0.856</v>
      </c>
      <c r="P128" s="94">
        <f aca="true" t="shared" si="11" ref="P128:P149">O128*H128</f>
        <v>0.856</v>
      </c>
      <c r="Q128" s="94">
        <v>0.00167</v>
      </c>
      <c r="R128" s="94">
        <f aca="true" t="shared" si="12" ref="R128:R149">Q128*H128</f>
        <v>0.00167</v>
      </c>
      <c r="S128" s="94">
        <v>0</v>
      </c>
      <c r="T128" s="95">
        <f aca="true" t="shared" si="13" ref="T128:T149">S128*H128</f>
        <v>0</v>
      </c>
      <c r="AR128" s="96" t="s">
        <v>78</v>
      </c>
      <c r="AT128" s="96" t="s">
        <v>74</v>
      </c>
      <c r="AU128" s="96" t="s">
        <v>2</v>
      </c>
      <c r="AY128" s="3" t="s">
        <v>72</v>
      </c>
      <c r="BE128" s="97">
        <f aca="true" t="shared" si="14" ref="BE128:BE149">IF(N128="základní",J128,0)</f>
        <v>0</v>
      </c>
      <c r="BF128" s="97">
        <f aca="true" t="shared" si="15" ref="BF128:BF149">IF(N128="snížená",J128,0)</f>
        <v>0</v>
      </c>
      <c r="BG128" s="97">
        <f aca="true" t="shared" si="16" ref="BG128:BG149">IF(N128="zákl. přenesená",J128,0)</f>
        <v>0</v>
      </c>
      <c r="BH128" s="97">
        <f aca="true" t="shared" si="17" ref="BH128:BH149">IF(N128="sníž. přenesená",J128,0)</f>
        <v>0</v>
      </c>
      <c r="BI128" s="97">
        <f aca="true" t="shared" si="18" ref="BI128:BI149">IF(N128="nulová",J128,0)</f>
        <v>0</v>
      </c>
      <c r="BJ128" s="3" t="s">
        <v>70</v>
      </c>
      <c r="BK128" s="97">
        <f aca="true" t="shared" si="19" ref="BK128:BK149">ROUND(I128*H128,2)</f>
        <v>0</v>
      </c>
      <c r="BL128" s="3" t="s">
        <v>78</v>
      </c>
      <c r="BM128" s="96" t="s">
        <v>105</v>
      </c>
    </row>
    <row r="129" spans="2:65" s="10" customFormat="1" ht="16.5" customHeight="1">
      <c r="B129" s="84"/>
      <c r="C129" s="85" t="s">
        <v>106</v>
      </c>
      <c r="D129" s="85" t="s">
        <v>74</v>
      </c>
      <c r="E129" s="86" t="s">
        <v>107</v>
      </c>
      <c r="F129" s="87" t="s">
        <v>108</v>
      </c>
      <c r="G129" s="88" t="s">
        <v>109</v>
      </c>
      <c r="H129" s="89">
        <v>27</v>
      </c>
      <c r="I129" s="90"/>
      <c r="J129" s="90">
        <f t="shared" si="10"/>
        <v>0</v>
      </c>
      <c r="K129" s="91"/>
      <c r="L129" s="9"/>
      <c r="M129" s="92" t="s">
        <v>9</v>
      </c>
      <c r="N129" s="93" t="s">
        <v>26</v>
      </c>
      <c r="O129" s="94">
        <v>0.233</v>
      </c>
      <c r="P129" s="94">
        <f t="shared" si="11"/>
        <v>6.291</v>
      </c>
      <c r="Q129" s="94">
        <v>0</v>
      </c>
      <c r="R129" s="94">
        <f t="shared" si="12"/>
        <v>0</v>
      </c>
      <c r="S129" s="94">
        <v>0</v>
      </c>
      <c r="T129" s="95">
        <f t="shared" si="13"/>
        <v>0</v>
      </c>
      <c r="AR129" s="96" t="s">
        <v>78</v>
      </c>
      <c r="AT129" s="96" t="s">
        <v>74</v>
      </c>
      <c r="AU129" s="96" t="s">
        <v>2</v>
      </c>
      <c r="AY129" s="3" t="s">
        <v>72</v>
      </c>
      <c r="BE129" s="97">
        <f t="shared" si="14"/>
        <v>0</v>
      </c>
      <c r="BF129" s="97">
        <f t="shared" si="15"/>
        <v>0</v>
      </c>
      <c r="BG129" s="97">
        <f t="shared" si="16"/>
        <v>0</v>
      </c>
      <c r="BH129" s="97">
        <f t="shared" si="17"/>
        <v>0</v>
      </c>
      <c r="BI129" s="97">
        <f t="shared" si="18"/>
        <v>0</v>
      </c>
      <c r="BJ129" s="3" t="s">
        <v>70</v>
      </c>
      <c r="BK129" s="97">
        <f t="shared" si="19"/>
        <v>0</v>
      </c>
      <c r="BL129" s="3" t="s">
        <v>78</v>
      </c>
      <c r="BM129" s="96" t="s">
        <v>110</v>
      </c>
    </row>
    <row r="130" spans="2:65" s="10" customFormat="1" ht="16.5" customHeight="1">
      <c r="B130" s="84"/>
      <c r="C130" s="85" t="s">
        <v>111</v>
      </c>
      <c r="D130" s="85" t="s">
        <v>74</v>
      </c>
      <c r="E130" s="86" t="s">
        <v>112</v>
      </c>
      <c r="F130" s="87" t="s">
        <v>113</v>
      </c>
      <c r="G130" s="88" t="s">
        <v>104</v>
      </c>
      <c r="H130" s="89">
        <v>6</v>
      </c>
      <c r="I130" s="90"/>
      <c r="J130" s="90">
        <f t="shared" si="10"/>
        <v>0</v>
      </c>
      <c r="K130" s="91"/>
      <c r="L130" s="9"/>
      <c r="M130" s="92" t="s">
        <v>9</v>
      </c>
      <c r="N130" s="93" t="s">
        <v>26</v>
      </c>
      <c r="O130" s="94">
        <v>0.52</v>
      </c>
      <c r="P130" s="94">
        <f t="shared" si="11"/>
        <v>3.12</v>
      </c>
      <c r="Q130" s="94">
        <v>0</v>
      </c>
      <c r="R130" s="94">
        <f t="shared" si="12"/>
        <v>0</v>
      </c>
      <c r="S130" s="94">
        <v>0</v>
      </c>
      <c r="T130" s="95">
        <f t="shared" si="13"/>
        <v>0</v>
      </c>
      <c r="AR130" s="96" t="s">
        <v>78</v>
      </c>
      <c r="AT130" s="96" t="s">
        <v>74</v>
      </c>
      <c r="AU130" s="96" t="s">
        <v>2</v>
      </c>
      <c r="AY130" s="3" t="s">
        <v>72</v>
      </c>
      <c r="BE130" s="97">
        <f t="shared" si="14"/>
        <v>0</v>
      </c>
      <c r="BF130" s="97">
        <f t="shared" si="15"/>
        <v>0</v>
      </c>
      <c r="BG130" s="97">
        <f t="shared" si="16"/>
        <v>0</v>
      </c>
      <c r="BH130" s="97">
        <f t="shared" si="17"/>
        <v>0</v>
      </c>
      <c r="BI130" s="97">
        <f t="shared" si="18"/>
        <v>0</v>
      </c>
      <c r="BJ130" s="3" t="s">
        <v>70</v>
      </c>
      <c r="BK130" s="97">
        <f t="shared" si="19"/>
        <v>0</v>
      </c>
      <c r="BL130" s="3" t="s">
        <v>78</v>
      </c>
      <c r="BM130" s="96" t="s">
        <v>114</v>
      </c>
    </row>
    <row r="131" spans="2:65" s="10" customFormat="1" ht="16.5" customHeight="1">
      <c r="B131" s="84"/>
      <c r="C131" s="85" t="s">
        <v>115</v>
      </c>
      <c r="D131" s="85" t="s">
        <v>74</v>
      </c>
      <c r="E131" s="86" t="s">
        <v>116</v>
      </c>
      <c r="F131" s="87" t="s">
        <v>117</v>
      </c>
      <c r="G131" s="88" t="s">
        <v>104</v>
      </c>
      <c r="H131" s="89">
        <v>6</v>
      </c>
      <c r="I131" s="90"/>
      <c r="J131" s="90">
        <f t="shared" si="10"/>
        <v>0</v>
      </c>
      <c r="K131" s="91"/>
      <c r="L131" s="9"/>
      <c r="M131" s="92" t="s">
        <v>9</v>
      </c>
      <c r="N131" s="93" t="s">
        <v>26</v>
      </c>
      <c r="O131" s="94">
        <v>0.044</v>
      </c>
      <c r="P131" s="94">
        <f t="shared" si="11"/>
        <v>0.264</v>
      </c>
      <c r="Q131" s="94">
        <v>0</v>
      </c>
      <c r="R131" s="94">
        <f t="shared" si="12"/>
        <v>0</v>
      </c>
      <c r="S131" s="94">
        <v>0</v>
      </c>
      <c r="T131" s="95">
        <f t="shared" si="13"/>
        <v>0</v>
      </c>
      <c r="AR131" s="96" t="s">
        <v>78</v>
      </c>
      <c r="AT131" s="96" t="s">
        <v>74</v>
      </c>
      <c r="AU131" s="96" t="s">
        <v>2</v>
      </c>
      <c r="AY131" s="3" t="s">
        <v>72</v>
      </c>
      <c r="BE131" s="97">
        <f t="shared" si="14"/>
        <v>0</v>
      </c>
      <c r="BF131" s="97">
        <f t="shared" si="15"/>
        <v>0</v>
      </c>
      <c r="BG131" s="97">
        <f t="shared" si="16"/>
        <v>0</v>
      </c>
      <c r="BH131" s="97">
        <f t="shared" si="17"/>
        <v>0</v>
      </c>
      <c r="BI131" s="97">
        <f t="shared" si="18"/>
        <v>0</v>
      </c>
      <c r="BJ131" s="3" t="s">
        <v>70</v>
      </c>
      <c r="BK131" s="97">
        <f t="shared" si="19"/>
        <v>0</v>
      </c>
      <c r="BL131" s="3" t="s">
        <v>78</v>
      </c>
      <c r="BM131" s="96" t="s">
        <v>118</v>
      </c>
    </row>
    <row r="132" spans="2:65" s="10" customFormat="1" ht="16.5" customHeight="1">
      <c r="B132" s="84"/>
      <c r="C132" s="85" t="s">
        <v>119</v>
      </c>
      <c r="D132" s="85" t="s">
        <v>74</v>
      </c>
      <c r="E132" s="86" t="s">
        <v>120</v>
      </c>
      <c r="F132" s="87" t="s">
        <v>121</v>
      </c>
      <c r="G132" s="88" t="s">
        <v>104</v>
      </c>
      <c r="H132" s="89">
        <v>2</v>
      </c>
      <c r="I132" s="90"/>
      <c r="J132" s="90">
        <f t="shared" si="10"/>
        <v>0</v>
      </c>
      <c r="K132" s="91"/>
      <c r="L132" s="9"/>
      <c r="M132" s="92" t="s">
        <v>9</v>
      </c>
      <c r="N132" s="93" t="s">
        <v>26</v>
      </c>
      <c r="O132" s="94">
        <v>0.079</v>
      </c>
      <c r="P132" s="94">
        <f t="shared" si="11"/>
        <v>0.158</v>
      </c>
      <c r="Q132" s="94">
        <v>0</v>
      </c>
      <c r="R132" s="94">
        <f t="shared" si="12"/>
        <v>0</v>
      </c>
      <c r="S132" s="94">
        <v>0</v>
      </c>
      <c r="T132" s="95">
        <f t="shared" si="13"/>
        <v>0</v>
      </c>
      <c r="AR132" s="96" t="s">
        <v>78</v>
      </c>
      <c r="AT132" s="96" t="s">
        <v>74</v>
      </c>
      <c r="AU132" s="96" t="s">
        <v>2</v>
      </c>
      <c r="AY132" s="3" t="s">
        <v>72</v>
      </c>
      <c r="BE132" s="97">
        <f t="shared" si="14"/>
        <v>0</v>
      </c>
      <c r="BF132" s="97">
        <f t="shared" si="15"/>
        <v>0</v>
      </c>
      <c r="BG132" s="97">
        <f t="shared" si="16"/>
        <v>0</v>
      </c>
      <c r="BH132" s="97">
        <f t="shared" si="17"/>
        <v>0</v>
      </c>
      <c r="BI132" s="97">
        <f t="shared" si="18"/>
        <v>0</v>
      </c>
      <c r="BJ132" s="3" t="s">
        <v>70</v>
      </c>
      <c r="BK132" s="97">
        <f t="shared" si="19"/>
        <v>0</v>
      </c>
      <c r="BL132" s="3" t="s">
        <v>78</v>
      </c>
      <c r="BM132" s="96" t="s">
        <v>122</v>
      </c>
    </row>
    <row r="133" spans="2:65" s="10" customFormat="1" ht="16.5" customHeight="1">
      <c r="B133" s="84"/>
      <c r="C133" s="85" t="s">
        <v>123</v>
      </c>
      <c r="D133" s="85" t="s">
        <v>74</v>
      </c>
      <c r="E133" s="86" t="s">
        <v>124</v>
      </c>
      <c r="F133" s="87" t="s">
        <v>125</v>
      </c>
      <c r="G133" s="88" t="s">
        <v>104</v>
      </c>
      <c r="H133" s="89">
        <v>2</v>
      </c>
      <c r="I133" s="90"/>
      <c r="J133" s="90">
        <f t="shared" si="10"/>
        <v>0</v>
      </c>
      <c r="K133" s="91"/>
      <c r="L133" s="9"/>
      <c r="M133" s="92" t="s">
        <v>9</v>
      </c>
      <c r="N133" s="93" t="s">
        <v>26</v>
      </c>
      <c r="O133" s="94">
        <v>0.022</v>
      </c>
      <c r="P133" s="94">
        <f t="shared" si="11"/>
        <v>0.044</v>
      </c>
      <c r="Q133" s="94">
        <v>6E-05</v>
      </c>
      <c r="R133" s="94">
        <f t="shared" si="12"/>
        <v>0.00012</v>
      </c>
      <c r="S133" s="94">
        <v>0</v>
      </c>
      <c r="T133" s="95">
        <f t="shared" si="13"/>
        <v>0</v>
      </c>
      <c r="AR133" s="96" t="s">
        <v>78</v>
      </c>
      <c r="AT133" s="96" t="s">
        <v>74</v>
      </c>
      <c r="AU133" s="96" t="s">
        <v>2</v>
      </c>
      <c r="AY133" s="3" t="s">
        <v>72</v>
      </c>
      <c r="BE133" s="97">
        <f t="shared" si="14"/>
        <v>0</v>
      </c>
      <c r="BF133" s="97">
        <f t="shared" si="15"/>
        <v>0</v>
      </c>
      <c r="BG133" s="97">
        <f t="shared" si="16"/>
        <v>0</v>
      </c>
      <c r="BH133" s="97">
        <f t="shared" si="17"/>
        <v>0</v>
      </c>
      <c r="BI133" s="97">
        <f t="shared" si="18"/>
        <v>0</v>
      </c>
      <c r="BJ133" s="3" t="s">
        <v>70</v>
      </c>
      <c r="BK133" s="97">
        <f t="shared" si="19"/>
        <v>0</v>
      </c>
      <c r="BL133" s="3" t="s">
        <v>78</v>
      </c>
      <c r="BM133" s="96" t="s">
        <v>126</v>
      </c>
    </row>
    <row r="134" spans="2:65" s="10" customFormat="1" ht="16.5" customHeight="1">
      <c r="B134" s="84"/>
      <c r="C134" s="98" t="s">
        <v>127</v>
      </c>
      <c r="D134" s="98" t="s">
        <v>128</v>
      </c>
      <c r="E134" s="99" t="s">
        <v>129</v>
      </c>
      <c r="F134" s="100" t="s">
        <v>130</v>
      </c>
      <c r="G134" s="101" t="s">
        <v>104</v>
      </c>
      <c r="H134" s="102">
        <v>2</v>
      </c>
      <c r="I134" s="103"/>
      <c r="J134" s="103">
        <f t="shared" si="10"/>
        <v>0</v>
      </c>
      <c r="K134" s="104"/>
      <c r="L134" s="105"/>
      <c r="M134" s="106" t="s">
        <v>9</v>
      </c>
      <c r="N134" s="107" t="s">
        <v>26</v>
      </c>
      <c r="O134" s="94">
        <v>0</v>
      </c>
      <c r="P134" s="94">
        <f t="shared" si="11"/>
        <v>0</v>
      </c>
      <c r="Q134" s="94">
        <v>0</v>
      </c>
      <c r="R134" s="94">
        <f t="shared" si="12"/>
        <v>0</v>
      </c>
      <c r="S134" s="94">
        <v>0</v>
      </c>
      <c r="T134" s="95">
        <f t="shared" si="13"/>
        <v>0</v>
      </c>
      <c r="AR134" s="96" t="s">
        <v>99</v>
      </c>
      <c r="AT134" s="96" t="s">
        <v>128</v>
      </c>
      <c r="AU134" s="96" t="s">
        <v>2</v>
      </c>
      <c r="AY134" s="3" t="s">
        <v>72</v>
      </c>
      <c r="BE134" s="97">
        <f t="shared" si="14"/>
        <v>0</v>
      </c>
      <c r="BF134" s="97">
        <f t="shared" si="15"/>
        <v>0</v>
      </c>
      <c r="BG134" s="97">
        <f t="shared" si="16"/>
        <v>0</v>
      </c>
      <c r="BH134" s="97">
        <f t="shared" si="17"/>
        <v>0</v>
      </c>
      <c r="BI134" s="97">
        <f t="shared" si="18"/>
        <v>0</v>
      </c>
      <c r="BJ134" s="3" t="s">
        <v>70</v>
      </c>
      <c r="BK134" s="97">
        <f t="shared" si="19"/>
        <v>0</v>
      </c>
      <c r="BL134" s="3" t="s">
        <v>78</v>
      </c>
      <c r="BM134" s="96" t="s">
        <v>131</v>
      </c>
    </row>
    <row r="135" spans="2:65" s="10" customFormat="1" ht="16.5" customHeight="1">
      <c r="B135" s="84"/>
      <c r="C135" s="98" t="s">
        <v>132</v>
      </c>
      <c r="D135" s="98" t="s">
        <v>128</v>
      </c>
      <c r="E135" s="99" t="s">
        <v>133</v>
      </c>
      <c r="F135" s="100" t="s">
        <v>134</v>
      </c>
      <c r="G135" s="101" t="s">
        <v>104</v>
      </c>
      <c r="H135" s="102">
        <v>2</v>
      </c>
      <c r="I135" s="103"/>
      <c r="J135" s="103">
        <f t="shared" si="10"/>
        <v>0</v>
      </c>
      <c r="K135" s="104"/>
      <c r="L135" s="105"/>
      <c r="M135" s="106" t="s">
        <v>9</v>
      </c>
      <c r="N135" s="107" t="s">
        <v>26</v>
      </c>
      <c r="O135" s="94">
        <v>0</v>
      </c>
      <c r="P135" s="94">
        <f t="shared" si="11"/>
        <v>0</v>
      </c>
      <c r="Q135" s="94">
        <v>0</v>
      </c>
      <c r="R135" s="94">
        <f t="shared" si="12"/>
        <v>0</v>
      </c>
      <c r="S135" s="94">
        <v>0</v>
      </c>
      <c r="T135" s="95">
        <f t="shared" si="13"/>
        <v>0</v>
      </c>
      <c r="AR135" s="96" t="s">
        <v>99</v>
      </c>
      <c r="AT135" s="96" t="s">
        <v>128</v>
      </c>
      <c r="AU135" s="96" t="s">
        <v>2</v>
      </c>
      <c r="AY135" s="3" t="s">
        <v>72</v>
      </c>
      <c r="BE135" s="97">
        <f t="shared" si="14"/>
        <v>0</v>
      </c>
      <c r="BF135" s="97">
        <f t="shared" si="15"/>
        <v>0</v>
      </c>
      <c r="BG135" s="97">
        <f t="shared" si="16"/>
        <v>0</v>
      </c>
      <c r="BH135" s="97">
        <f t="shared" si="17"/>
        <v>0</v>
      </c>
      <c r="BI135" s="97">
        <f t="shared" si="18"/>
        <v>0</v>
      </c>
      <c r="BJ135" s="3" t="s">
        <v>70</v>
      </c>
      <c r="BK135" s="97">
        <f t="shared" si="19"/>
        <v>0</v>
      </c>
      <c r="BL135" s="3" t="s">
        <v>78</v>
      </c>
      <c r="BM135" s="96" t="s">
        <v>135</v>
      </c>
    </row>
    <row r="136" spans="2:65" s="10" customFormat="1" ht="16.5" customHeight="1">
      <c r="B136" s="84"/>
      <c r="C136" s="98" t="s">
        <v>136</v>
      </c>
      <c r="D136" s="98" t="s">
        <v>128</v>
      </c>
      <c r="E136" s="99" t="s">
        <v>137</v>
      </c>
      <c r="F136" s="100" t="s">
        <v>138</v>
      </c>
      <c r="G136" s="101" t="s">
        <v>109</v>
      </c>
      <c r="H136" s="102">
        <v>6</v>
      </c>
      <c r="I136" s="103"/>
      <c r="J136" s="103">
        <f t="shared" si="10"/>
        <v>0</v>
      </c>
      <c r="K136" s="104"/>
      <c r="L136" s="105"/>
      <c r="M136" s="106" t="s">
        <v>9</v>
      </c>
      <c r="N136" s="107" t="s">
        <v>26</v>
      </c>
      <c r="O136" s="94">
        <v>0</v>
      </c>
      <c r="P136" s="94">
        <f t="shared" si="11"/>
        <v>0</v>
      </c>
      <c r="Q136" s="94">
        <v>0</v>
      </c>
      <c r="R136" s="94">
        <f t="shared" si="12"/>
        <v>0</v>
      </c>
      <c r="S136" s="94">
        <v>0</v>
      </c>
      <c r="T136" s="95">
        <f t="shared" si="13"/>
        <v>0</v>
      </c>
      <c r="AR136" s="96" t="s">
        <v>99</v>
      </c>
      <c r="AT136" s="96" t="s">
        <v>128</v>
      </c>
      <c r="AU136" s="96" t="s">
        <v>2</v>
      </c>
      <c r="AY136" s="3" t="s">
        <v>72</v>
      </c>
      <c r="BE136" s="97">
        <f t="shared" si="14"/>
        <v>0</v>
      </c>
      <c r="BF136" s="97">
        <f t="shared" si="15"/>
        <v>0</v>
      </c>
      <c r="BG136" s="97">
        <f t="shared" si="16"/>
        <v>0</v>
      </c>
      <c r="BH136" s="97">
        <f t="shared" si="17"/>
        <v>0</v>
      </c>
      <c r="BI136" s="97">
        <f t="shared" si="18"/>
        <v>0</v>
      </c>
      <c r="BJ136" s="3" t="s">
        <v>70</v>
      </c>
      <c r="BK136" s="97">
        <f t="shared" si="19"/>
        <v>0</v>
      </c>
      <c r="BL136" s="3" t="s">
        <v>78</v>
      </c>
      <c r="BM136" s="96" t="s">
        <v>139</v>
      </c>
    </row>
    <row r="137" spans="2:65" s="10" customFormat="1" ht="16.5" customHeight="1">
      <c r="B137" s="84"/>
      <c r="C137" s="98" t="s">
        <v>140</v>
      </c>
      <c r="D137" s="98" t="s">
        <v>128</v>
      </c>
      <c r="E137" s="99" t="s">
        <v>141</v>
      </c>
      <c r="F137" s="100" t="s">
        <v>142</v>
      </c>
      <c r="G137" s="101" t="s">
        <v>104</v>
      </c>
      <c r="H137" s="102">
        <v>2</v>
      </c>
      <c r="I137" s="103"/>
      <c r="J137" s="103">
        <f t="shared" si="10"/>
        <v>0</v>
      </c>
      <c r="K137" s="104"/>
      <c r="L137" s="105"/>
      <c r="M137" s="106" t="s">
        <v>9</v>
      </c>
      <c r="N137" s="107" t="s">
        <v>26</v>
      </c>
      <c r="O137" s="94">
        <v>0</v>
      </c>
      <c r="P137" s="94">
        <f t="shared" si="11"/>
        <v>0</v>
      </c>
      <c r="Q137" s="94">
        <v>0</v>
      </c>
      <c r="R137" s="94">
        <f t="shared" si="12"/>
        <v>0</v>
      </c>
      <c r="S137" s="94">
        <v>0</v>
      </c>
      <c r="T137" s="95">
        <f t="shared" si="13"/>
        <v>0</v>
      </c>
      <c r="AR137" s="96" t="s">
        <v>99</v>
      </c>
      <c r="AT137" s="96" t="s">
        <v>128</v>
      </c>
      <c r="AU137" s="96" t="s">
        <v>2</v>
      </c>
      <c r="AY137" s="3" t="s">
        <v>72</v>
      </c>
      <c r="BE137" s="97">
        <f t="shared" si="14"/>
        <v>0</v>
      </c>
      <c r="BF137" s="97">
        <f t="shared" si="15"/>
        <v>0</v>
      </c>
      <c r="BG137" s="97">
        <f t="shared" si="16"/>
        <v>0</v>
      </c>
      <c r="BH137" s="97">
        <f t="shared" si="17"/>
        <v>0</v>
      </c>
      <c r="BI137" s="97">
        <f t="shared" si="18"/>
        <v>0</v>
      </c>
      <c r="BJ137" s="3" t="s">
        <v>70</v>
      </c>
      <c r="BK137" s="97">
        <f t="shared" si="19"/>
        <v>0</v>
      </c>
      <c r="BL137" s="3" t="s">
        <v>78</v>
      </c>
      <c r="BM137" s="96" t="s">
        <v>143</v>
      </c>
    </row>
    <row r="138" spans="2:65" s="10" customFormat="1" ht="16.5" customHeight="1">
      <c r="B138" s="84"/>
      <c r="C138" s="98" t="s">
        <v>144</v>
      </c>
      <c r="D138" s="98" t="s">
        <v>128</v>
      </c>
      <c r="E138" s="99" t="s">
        <v>145</v>
      </c>
      <c r="F138" s="100" t="s">
        <v>146</v>
      </c>
      <c r="G138" s="101" t="s">
        <v>104</v>
      </c>
      <c r="H138" s="102">
        <v>1</v>
      </c>
      <c r="I138" s="103"/>
      <c r="J138" s="103">
        <f t="shared" si="10"/>
        <v>0</v>
      </c>
      <c r="K138" s="104"/>
      <c r="L138" s="105"/>
      <c r="M138" s="106" t="s">
        <v>9</v>
      </c>
      <c r="N138" s="107" t="s">
        <v>26</v>
      </c>
      <c r="O138" s="94">
        <v>0</v>
      </c>
      <c r="P138" s="94">
        <f t="shared" si="11"/>
        <v>0</v>
      </c>
      <c r="Q138" s="94">
        <v>0</v>
      </c>
      <c r="R138" s="94">
        <f t="shared" si="12"/>
        <v>0</v>
      </c>
      <c r="S138" s="94">
        <v>0</v>
      </c>
      <c r="T138" s="95">
        <f t="shared" si="13"/>
        <v>0</v>
      </c>
      <c r="AR138" s="96" t="s">
        <v>99</v>
      </c>
      <c r="AT138" s="96" t="s">
        <v>128</v>
      </c>
      <c r="AU138" s="96" t="s">
        <v>2</v>
      </c>
      <c r="AY138" s="3" t="s">
        <v>72</v>
      </c>
      <c r="BE138" s="97">
        <f t="shared" si="14"/>
        <v>0</v>
      </c>
      <c r="BF138" s="97">
        <f t="shared" si="15"/>
        <v>0</v>
      </c>
      <c r="BG138" s="97">
        <f t="shared" si="16"/>
        <v>0</v>
      </c>
      <c r="BH138" s="97">
        <f t="shared" si="17"/>
        <v>0</v>
      </c>
      <c r="BI138" s="97">
        <f t="shared" si="18"/>
        <v>0</v>
      </c>
      <c r="BJ138" s="3" t="s">
        <v>70</v>
      </c>
      <c r="BK138" s="97">
        <f t="shared" si="19"/>
        <v>0</v>
      </c>
      <c r="BL138" s="3" t="s">
        <v>78</v>
      </c>
      <c r="BM138" s="96" t="s">
        <v>147</v>
      </c>
    </row>
    <row r="139" spans="2:65" s="10" customFormat="1" ht="16.5" customHeight="1">
      <c r="B139" s="84"/>
      <c r="C139" s="98" t="s">
        <v>148</v>
      </c>
      <c r="D139" s="98" t="s">
        <v>128</v>
      </c>
      <c r="E139" s="99" t="s">
        <v>149</v>
      </c>
      <c r="F139" s="100" t="s">
        <v>150</v>
      </c>
      <c r="G139" s="101" t="s">
        <v>104</v>
      </c>
      <c r="H139" s="102">
        <v>1</v>
      </c>
      <c r="I139" s="103"/>
      <c r="J139" s="103">
        <f t="shared" si="10"/>
        <v>0</v>
      </c>
      <c r="K139" s="104"/>
      <c r="L139" s="105"/>
      <c r="M139" s="106" t="s">
        <v>9</v>
      </c>
      <c r="N139" s="107" t="s">
        <v>26</v>
      </c>
      <c r="O139" s="94">
        <v>0</v>
      </c>
      <c r="P139" s="94">
        <f t="shared" si="11"/>
        <v>0</v>
      </c>
      <c r="Q139" s="94">
        <v>0</v>
      </c>
      <c r="R139" s="94">
        <f t="shared" si="12"/>
        <v>0</v>
      </c>
      <c r="S139" s="94">
        <v>0</v>
      </c>
      <c r="T139" s="95">
        <f t="shared" si="13"/>
        <v>0</v>
      </c>
      <c r="AR139" s="96" t="s">
        <v>99</v>
      </c>
      <c r="AT139" s="96" t="s">
        <v>128</v>
      </c>
      <c r="AU139" s="96" t="s">
        <v>2</v>
      </c>
      <c r="AY139" s="3" t="s">
        <v>72</v>
      </c>
      <c r="BE139" s="97">
        <f t="shared" si="14"/>
        <v>0</v>
      </c>
      <c r="BF139" s="97">
        <f t="shared" si="15"/>
        <v>0</v>
      </c>
      <c r="BG139" s="97">
        <f t="shared" si="16"/>
        <v>0</v>
      </c>
      <c r="BH139" s="97">
        <f t="shared" si="17"/>
        <v>0</v>
      </c>
      <c r="BI139" s="97">
        <f t="shared" si="18"/>
        <v>0</v>
      </c>
      <c r="BJ139" s="3" t="s">
        <v>70</v>
      </c>
      <c r="BK139" s="97">
        <f t="shared" si="19"/>
        <v>0</v>
      </c>
      <c r="BL139" s="3" t="s">
        <v>78</v>
      </c>
      <c r="BM139" s="96" t="s">
        <v>151</v>
      </c>
    </row>
    <row r="140" spans="2:65" s="10" customFormat="1" ht="16.5" customHeight="1">
      <c r="B140" s="84"/>
      <c r="C140" s="98" t="s">
        <v>152</v>
      </c>
      <c r="D140" s="98" t="s">
        <v>128</v>
      </c>
      <c r="E140" s="99" t="s">
        <v>153</v>
      </c>
      <c r="F140" s="100" t="s">
        <v>154</v>
      </c>
      <c r="G140" s="101" t="s">
        <v>104</v>
      </c>
      <c r="H140" s="102">
        <v>2</v>
      </c>
      <c r="I140" s="103"/>
      <c r="J140" s="103">
        <f t="shared" si="10"/>
        <v>0</v>
      </c>
      <c r="K140" s="104"/>
      <c r="L140" s="105"/>
      <c r="M140" s="106" t="s">
        <v>9</v>
      </c>
      <c r="N140" s="107" t="s">
        <v>26</v>
      </c>
      <c r="O140" s="94">
        <v>0</v>
      </c>
      <c r="P140" s="94">
        <f t="shared" si="11"/>
        <v>0</v>
      </c>
      <c r="Q140" s="94">
        <v>0</v>
      </c>
      <c r="R140" s="94">
        <f t="shared" si="12"/>
        <v>0</v>
      </c>
      <c r="S140" s="94">
        <v>0</v>
      </c>
      <c r="T140" s="95">
        <f t="shared" si="13"/>
        <v>0</v>
      </c>
      <c r="AR140" s="96" t="s">
        <v>99</v>
      </c>
      <c r="AT140" s="96" t="s">
        <v>128</v>
      </c>
      <c r="AU140" s="96" t="s">
        <v>2</v>
      </c>
      <c r="AY140" s="3" t="s">
        <v>72</v>
      </c>
      <c r="BE140" s="97">
        <f t="shared" si="14"/>
        <v>0</v>
      </c>
      <c r="BF140" s="97">
        <f t="shared" si="15"/>
        <v>0</v>
      </c>
      <c r="BG140" s="97">
        <f t="shared" si="16"/>
        <v>0</v>
      </c>
      <c r="BH140" s="97">
        <f t="shared" si="17"/>
        <v>0</v>
      </c>
      <c r="BI140" s="97">
        <f t="shared" si="18"/>
        <v>0</v>
      </c>
      <c r="BJ140" s="3" t="s">
        <v>70</v>
      </c>
      <c r="BK140" s="97">
        <f t="shared" si="19"/>
        <v>0</v>
      </c>
      <c r="BL140" s="3" t="s">
        <v>78</v>
      </c>
      <c r="BM140" s="96" t="s">
        <v>155</v>
      </c>
    </row>
    <row r="141" spans="2:65" s="10" customFormat="1" ht="16.5" customHeight="1">
      <c r="B141" s="84"/>
      <c r="C141" s="98" t="s">
        <v>156</v>
      </c>
      <c r="D141" s="98" t="s">
        <v>128</v>
      </c>
      <c r="E141" s="99" t="s">
        <v>157</v>
      </c>
      <c r="F141" s="100" t="s">
        <v>158</v>
      </c>
      <c r="G141" s="101" t="s">
        <v>104</v>
      </c>
      <c r="H141" s="102">
        <v>20</v>
      </c>
      <c r="I141" s="103"/>
      <c r="J141" s="103">
        <f t="shared" si="10"/>
        <v>0</v>
      </c>
      <c r="K141" s="104"/>
      <c r="L141" s="105"/>
      <c r="M141" s="106" t="s">
        <v>9</v>
      </c>
      <c r="N141" s="107" t="s">
        <v>26</v>
      </c>
      <c r="O141" s="94">
        <v>0</v>
      </c>
      <c r="P141" s="94">
        <f t="shared" si="11"/>
        <v>0</v>
      </c>
      <c r="Q141" s="94">
        <v>0</v>
      </c>
      <c r="R141" s="94">
        <f t="shared" si="12"/>
        <v>0</v>
      </c>
      <c r="S141" s="94">
        <v>0</v>
      </c>
      <c r="T141" s="95">
        <f t="shared" si="13"/>
        <v>0</v>
      </c>
      <c r="AR141" s="96" t="s">
        <v>99</v>
      </c>
      <c r="AT141" s="96" t="s">
        <v>128</v>
      </c>
      <c r="AU141" s="96" t="s">
        <v>2</v>
      </c>
      <c r="AY141" s="3" t="s">
        <v>72</v>
      </c>
      <c r="BE141" s="97">
        <f t="shared" si="14"/>
        <v>0</v>
      </c>
      <c r="BF141" s="97">
        <f t="shared" si="15"/>
        <v>0</v>
      </c>
      <c r="BG141" s="97">
        <f t="shared" si="16"/>
        <v>0</v>
      </c>
      <c r="BH141" s="97">
        <f t="shared" si="17"/>
        <v>0</v>
      </c>
      <c r="BI141" s="97">
        <f t="shared" si="18"/>
        <v>0</v>
      </c>
      <c r="BJ141" s="3" t="s">
        <v>70</v>
      </c>
      <c r="BK141" s="97">
        <f t="shared" si="19"/>
        <v>0</v>
      </c>
      <c r="BL141" s="3" t="s">
        <v>78</v>
      </c>
      <c r="BM141" s="96" t="s">
        <v>159</v>
      </c>
    </row>
    <row r="142" spans="2:65" s="10" customFormat="1" ht="16.5" customHeight="1">
      <c r="B142" s="84"/>
      <c r="C142" s="98" t="s">
        <v>160</v>
      </c>
      <c r="D142" s="98" t="s">
        <v>128</v>
      </c>
      <c r="E142" s="99" t="s">
        <v>161</v>
      </c>
      <c r="F142" s="100" t="s">
        <v>162</v>
      </c>
      <c r="G142" s="101" t="s">
        <v>104</v>
      </c>
      <c r="H142" s="102">
        <v>6</v>
      </c>
      <c r="I142" s="103"/>
      <c r="J142" s="103">
        <f t="shared" si="10"/>
        <v>0</v>
      </c>
      <c r="K142" s="104"/>
      <c r="L142" s="105"/>
      <c r="M142" s="106" t="s">
        <v>9</v>
      </c>
      <c r="N142" s="107" t="s">
        <v>26</v>
      </c>
      <c r="O142" s="94">
        <v>0</v>
      </c>
      <c r="P142" s="94">
        <f t="shared" si="11"/>
        <v>0</v>
      </c>
      <c r="Q142" s="94">
        <v>0</v>
      </c>
      <c r="R142" s="94">
        <f t="shared" si="12"/>
        <v>0</v>
      </c>
      <c r="S142" s="94">
        <v>0</v>
      </c>
      <c r="T142" s="95">
        <f t="shared" si="13"/>
        <v>0</v>
      </c>
      <c r="AR142" s="96" t="s">
        <v>99</v>
      </c>
      <c r="AT142" s="96" t="s">
        <v>128</v>
      </c>
      <c r="AU142" s="96" t="s">
        <v>2</v>
      </c>
      <c r="AY142" s="3" t="s">
        <v>72</v>
      </c>
      <c r="BE142" s="97">
        <f t="shared" si="14"/>
        <v>0</v>
      </c>
      <c r="BF142" s="97">
        <f t="shared" si="15"/>
        <v>0</v>
      </c>
      <c r="BG142" s="97">
        <f t="shared" si="16"/>
        <v>0</v>
      </c>
      <c r="BH142" s="97">
        <f t="shared" si="17"/>
        <v>0</v>
      </c>
      <c r="BI142" s="97">
        <f t="shared" si="18"/>
        <v>0</v>
      </c>
      <c r="BJ142" s="3" t="s">
        <v>70</v>
      </c>
      <c r="BK142" s="97">
        <f t="shared" si="19"/>
        <v>0</v>
      </c>
      <c r="BL142" s="3" t="s">
        <v>78</v>
      </c>
      <c r="BM142" s="96" t="s">
        <v>163</v>
      </c>
    </row>
    <row r="143" spans="2:65" s="10" customFormat="1" ht="16.5" customHeight="1">
      <c r="B143" s="84"/>
      <c r="C143" s="108" t="s">
        <v>164</v>
      </c>
      <c r="D143" s="108" t="s">
        <v>74</v>
      </c>
      <c r="E143" s="109" t="s">
        <v>165</v>
      </c>
      <c r="F143" s="110" t="s">
        <v>166</v>
      </c>
      <c r="G143" s="111" t="s">
        <v>104</v>
      </c>
      <c r="H143" s="112">
        <v>4</v>
      </c>
      <c r="I143" s="113"/>
      <c r="J143" s="113">
        <f t="shared" si="10"/>
        <v>0</v>
      </c>
      <c r="K143" s="91"/>
      <c r="L143" s="9"/>
      <c r="M143" s="92" t="s">
        <v>9</v>
      </c>
      <c r="N143" s="93" t="s">
        <v>26</v>
      </c>
      <c r="O143" s="94">
        <v>0.312</v>
      </c>
      <c r="P143" s="94">
        <f t="shared" si="11"/>
        <v>1.248</v>
      </c>
      <c r="Q143" s="94">
        <v>1E-05</v>
      </c>
      <c r="R143" s="94">
        <f t="shared" si="12"/>
        <v>4E-05</v>
      </c>
      <c r="S143" s="94">
        <v>0</v>
      </c>
      <c r="T143" s="95">
        <f t="shared" si="13"/>
        <v>0</v>
      </c>
      <c r="AR143" s="96" t="s">
        <v>78</v>
      </c>
      <c r="AT143" s="96" t="s">
        <v>74</v>
      </c>
      <c r="AU143" s="96" t="s">
        <v>2</v>
      </c>
      <c r="AY143" s="3" t="s">
        <v>72</v>
      </c>
      <c r="BE143" s="97">
        <f t="shared" si="14"/>
        <v>0</v>
      </c>
      <c r="BF143" s="97">
        <f t="shared" si="15"/>
        <v>0</v>
      </c>
      <c r="BG143" s="97">
        <f t="shared" si="16"/>
        <v>0</v>
      </c>
      <c r="BH143" s="97">
        <f t="shared" si="17"/>
        <v>0</v>
      </c>
      <c r="BI143" s="97">
        <f t="shared" si="18"/>
        <v>0</v>
      </c>
      <c r="BJ143" s="3" t="s">
        <v>70</v>
      </c>
      <c r="BK143" s="97">
        <f t="shared" si="19"/>
        <v>0</v>
      </c>
      <c r="BL143" s="3" t="s">
        <v>78</v>
      </c>
      <c r="BM143" s="96" t="s">
        <v>167</v>
      </c>
    </row>
    <row r="144" spans="2:65" s="10" customFormat="1" ht="16.5" customHeight="1">
      <c r="B144" s="84"/>
      <c r="C144" s="108" t="s">
        <v>168</v>
      </c>
      <c r="D144" s="108" t="s">
        <v>74</v>
      </c>
      <c r="E144" s="109" t="s">
        <v>169</v>
      </c>
      <c r="F144" s="110" t="s">
        <v>170</v>
      </c>
      <c r="G144" s="111" t="s">
        <v>104</v>
      </c>
      <c r="H144" s="112">
        <v>2</v>
      </c>
      <c r="I144" s="113"/>
      <c r="J144" s="113">
        <f t="shared" si="10"/>
        <v>0</v>
      </c>
      <c r="K144" s="91"/>
      <c r="L144" s="9"/>
      <c r="M144" s="92" t="s">
        <v>9</v>
      </c>
      <c r="N144" s="93" t="s">
        <v>26</v>
      </c>
      <c r="O144" s="94">
        <v>0.36</v>
      </c>
      <c r="P144" s="94">
        <f t="shared" si="11"/>
        <v>0.72</v>
      </c>
      <c r="Q144" s="94">
        <v>2E-05</v>
      </c>
      <c r="R144" s="94">
        <f t="shared" si="12"/>
        <v>4E-05</v>
      </c>
      <c r="S144" s="94">
        <v>0</v>
      </c>
      <c r="T144" s="95">
        <f t="shared" si="13"/>
        <v>0</v>
      </c>
      <c r="AR144" s="96" t="s">
        <v>78</v>
      </c>
      <c r="AT144" s="96" t="s">
        <v>74</v>
      </c>
      <c r="AU144" s="96" t="s">
        <v>2</v>
      </c>
      <c r="AY144" s="3" t="s">
        <v>72</v>
      </c>
      <c r="BE144" s="97">
        <f t="shared" si="14"/>
        <v>0</v>
      </c>
      <c r="BF144" s="97">
        <f t="shared" si="15"/>
        <v>0</v>
      </c>
      <c r="BG144" s="97">
        <f t="shared" si="16"/>
        <v>0</v>
      </c>
      <c r="BH144" s="97">
        <f t="shared" si="17"/>
        <v>0</v>
      </c>
      <c r="BI144" s="97">
        <f t="shared" si="18"/>
        <v>0</v>
      </c>
      <c r="BJ144" s="3" t="s">
        <v>70</v>
      </c>
      <c r="BK144" s="97">
        <f t="shared" si="19"/>
        <v>0</v>
      </c>
      <c r="BL144" s="3" t="s">
        <v>78</v>
      </c>
      <c r="BM144" s="96" t="s">
        <v>171</v>
      </c>
    </row>
    <row r="145" spans="2:65" s="10" customFormat="1" ht="16.5" customHeight="1">
      <c r="B145" s="84"/>
      <c r="C145" s="98" t="s">
        <v>172</v>
      </c>
      <c r="D145" s="98" t="s">
        <v>128</v>
      </c>
      <c r="E145" s="99" t="s">
        <v>173</v>
      </c>
      <c r="F145" s="100" t="s">
        <v>174</v>
      </c>
      <c r="G145" s="101" t="s">
        <v>104</v>
      </c>
      <c r="H145" s="102">
        <v>4</v>
      </c>
      <c r="I145" s="103"/>
      <c r="J145" s="103">
        <f t="shared" si="10"/>
        <v>0</v>
      </c>
      <c r="K145" s="104"/>
      <c r="L145" s="105"/>
      <c r="M145" s="106" t="s">
        <v>9</v>
      </c>
      <c r="N145" s="107" t="s">
        <v>26</v>
      </c>
      <c r="O145" s="94">
        <v>0</v>
      </c>
      <c r="P145" s="94">
        <f t="shared" si="11"/>
        <v>0</v>
      </c>
      <c r="Q145" s="94">
        <v>0</v>
      </c>
      <c r="R145" s="94">
        <f t="shared" si="12"/>
        <v>0</v>
      </c>
      <c r="S145" s="94">
        <v>0</v>
      </c>
      <c r="T145" s="95">
        <f t="shared" si="13"/>
        <v>0</v>
      </c>
      <c r="AR145" s="96" t="s">
        <v>99</v>
      </c>
      <c r="AT145" s="96" t="s">
        <v>128</v>
      </c>
      <c r="AU145" s="96" t="s">
        <v>2</v>
      </c>
      <c r="AY145" s="3" t="s">
        <v>72</v>
      </c>
      <c r="BE145" s="97">
        <f t="shared" si="14"/>
        <v>0</v>
      </c>
      <c r="BF145" s="97">
        <f t="shared" si="15"/>
        <v>0</v>
      </c>
      <c r="BG145" s="97">
        <f t="shared" si="16"/>
        <v>0</v>
      </c>
      <c r="BH145" s="97">
        <f t="shared" si="17"/>
        <v>0</v>
      </c>
      <c r="BI145" s="97">
        <f t="shared" si="18"/>
        <v>0</v>
      </c>
      <c r="BJ145" s="3" t="s">
        <v>70</v>
      </c>
      <c r="BK145" s="97">
        <f t="shared" si="19"/>
        <v>0</v>
      </c>
      <c r="BL145" s="3" t="s">
        <v>78</v>
      </c>
      <c r="BM145" s="96" t="s">
        <v>175</v>
      </c>
    </row>
    <row r="146" spans="2:65" s="10" customFormat="1" ht="16.5" customHeight="1">
      <c r="B146" s="84"/>
      <c r="C146" s="98" t="s">
        <v>176</v>
      </c>
      <c r="D146" s="98" t="s">
        <v>128</v>
      </c>
      <c r="E146" s="99" t="s">
        <v>177</v>
      </c>
      <c r="F146" s="100" t="s">
        <v>178</v>
      </c>
      <c r="G146" s="101" t="s">
        <v>104</v>
      </c>
      <c r="H146" s="102">
        <v>2</v>
      </c>
      <c r="I146" s="103"/>
      <c r="J146" s="103">
        <f t="shared" si="10"/>
        <v>0</v>
      </c>
      <c r="K146" s="104"/>
      <c r="L146" s="105"/>
      <c r="M146" s="106" t="s">
        <v>9</v>
      </c>
      <c r="N146" s="107" t="s">
        <v>26</v>
      </c>
      <c r="O146" s="94">
        <v>0</v>
      </c>
      <c r="P146" s="94">
        <f t="shared" si="11"/>
        <v>0</v>
      </c>
      <c r="Q146" s="94">
        <v>0</v>
      </c>
      <c r="R146" s="94">
        <f t="shared" si="12"/>
        <v>0</v>
      </c>
      <c r="S146" s="94">
        <v>0</v>
      </c>
      <c r="T146" s="95">
        <f t="shared" si="13"/>
        <v>0</v>
      </c>
      <c r="AR146" s="96" t="s">
        <v>99</v>
      </c>
      <c r="AT146" s="96" t="s">
        <v>128</v>
      </c>
      <c r="AU146" s="96" t="s">
        <v>2</v>
      </c>
      <c r="AY146" s="3" t="s">
        <v>72</v>
      </c>
      <c r="BE146" s="97">
        <f t="shared" si="14"/>
        <v>0</v>
      </c>
      <c r="BF146" s="97">
        <f t="shared" si="15"/>
        <v>0</v>
      </c>
      <c r="BG146" s="97">
        <f t="shared" si="16"/>
        <v>0</v>
      </c>
      <c r="BH146" s="97">
        <f t="shared" si="17"/>
        <v>0</v>
      </c>
      <c r="BI146" s="97">
        <f t="shared" si="18"/>
        <v>0</v>
      </c>
      <c r="BJ146" s="3" t="s">
        <v>70</v>
      </c>
      <c r="BK146" s="97">
        <f t="shared" si="19"/>
        <v>0</v>
      </c>
      <c r="BL146" s="3" t="s">
        <v>78</v>
      </c>
      <c r="BM146" s="96" t="s">
        <v>179</v>
      </c>
    </row>
    <row r="147" spans="2:65" s="10" customFormat="1" ht="16.5" customHeight="1">
      <c r="B147" s="84"/>
      <c r="C147" s="98" t="s">
        <v>180</v>
      </c>
      <c r="D147" s="98" t="s">
        <v>128</v>
      </c>
      <c r="E147" s="99" t="s">
        <v>181</v>
      </c>
      <c r="F147" s="100" t="s">
        <v>182</v>
      </c>
      <c r="G147" s="101" t="s">
        <v>104</v>
      </c>
      <c r="H147" s="102">
        <v>2</v>
      </c>
      <c r="I147" s="103"/>
      <c r="J147" s="103">
        <f t="shared" si="10"/>
        <v>0</v>
      </c>
      <c r="K147" s="104"/>
      <c r="L147" s="105"/>
      <c r="M147" s="106" t="s">
        <v>9</v>
      </c>
      <c r="N147" s="107" t="s">
        <v>26</v>
      </c>
      <c r="O147" s="94">
        <v>0</v>
      </c>
      <c r="P147" s="94">
        <f t="shared" si="11"/>
        <v>0</v>
      </c>
      <c r="Q147" s="94">
        <v>0</v>
      </c>
      <c r="R147" s="94">
        <f t="shared" si="12"/>
        <v>0</v>
      </c>
      <c r="S147" s="94">
        <v>0</v>
      </c>
      <c r="T147" s="95">
        <f t="shared" si="13"/>
        <v>0</v>
      </c>
      <c r="AR147" s="96" t="s">
        <v>99</v>
      </c>
      <c r="AT147" s="96" t="s">
        <v>128</v>
      </c>
      <c r="AU147" s="96" t="s">
        <v>2</v>
      </c>
      <c r="AY147" s="3" t="s">
        <v>72</v>
      </c>
      <c r="BE147" s="97">
        <f t="shared" si="14"/>
        <v>0</v>
      </c>
      <c r="BF147" s="97">
        <f t="shared" si="15"/>
        <v>0</v>
      </c>
      <c r="BG147" s="97">
        <f t="shared" si="16"/>
        <v>0</v>
      </c>
      <c r="BH147" s="97">
        <f t="shared" si="17"/>
        <v>0</v>
      </c>
      <c r="BI147" s="97">
        <f t="shared" si="18"/>
        <v>0</v>
      </c>
      <c r="BJ147" s="3" t="s">
        <v>70</v>
      </c>
      <c r="BK147" s="97">
        <f t="shared" si="19"/>
        <v>0</v>
      </c>
      <c r="BL147" s="3" t="s">
        <v>78</v>
      </c>
      <c r="BM147" s="96" t="s">
        <v>183</v>
      </c>
    </row>
    <row r="148" spans="2:65" s="10" customFormat="1" ht="16.5" customHeight="1">
      <c r="B148" s="84"/>
      <c r="C148" s="98" t="s">
        <v>184</v>
      </c>
      <c r="D148" s="98" t="s">
        <v>128</v>
      </c>
      <c r="E148" s="99" t="s">
        <v>185</v>
      </c>
      <c r="F148" s="100" t="s">
        <v>186</v>
      </c>
      <c r="G148" s="101" t="s">
        <v>104</v>
      </c>
      <c r="H148" s="102">
        <v>1</v>
      </c>
      <c r="I148" s="103"/>
      <c r="J148" s="103">
        <f t="shared" si="10"/>
        <v>0</v>
      </c>
      <c r="K148" s="104"/>
      <c r="L148" s="105"/>
      <c r="M148" s="106" t="s">
        <v>9</v>
      </c>
      <c r="N148" s="107" t="s">
        <v>26</v>
      </c>
      <c r="O148" s="94">
        <v>0</v>
      </c>
      <c r="P148" s="94">
        <f t="shared" si="11"/>
        <v>0</v>
      </c>
      <c r="Q148" s="94">
        <v>0</v>
      </c>
      <c r="R148" s="94">
        <f t="shared" si="12"/>
        <v>0</v>
      </c>
      <c r="S148" s="94">
        <v>0</v>
      </c>
      <c r="T148" s="95">
        <f t="shared" si="13"/>
        <v>0</v>
      </c>
      <c r="AR148" s="96" t="s">
        <v>99</v>
      </c>
      <c r="AT148" s="96" t="s">
        <v>128</v>
      </c>
      <c r="AU148" s="96" t="s">
        <v>2</v>
      </c>
      <c r="AY148" s="3" t="s">
        <v>72</v>
      </c>
      <c r="BE148" s="97">
        <f t="shared" si="14"/>
        <v>0</v>
      </c>
      <c r="BF148" s="97">
        <f t="shared" si="15"/>
        <v>0</v>
      </c>
      <c r="BG148" s="97">
        <f t="shared" si="16"/>
        <v>0</v>
      </c>
      <c r="BH148" s="97">
        <f t="shared" si="17"/>
        <v>0</v>
      </c>
      <c r="BI148" s="97">
        <f t="shared" si="18"/>
        <v>0</v>
      </c>
      <c r="BJ148" s="3" t="s">
        <v>70</v>
      </c>
      <c r="BK148" s="97">
        <f t="shared" si="19"/>
        <v>0</v>
      </c>
      <c r="BL148" s="3" t="s">
        <v>78</v>
      </c>
      <c r="BM148" s="96" t="s">
        <v>187</v>
      </c>
    </row>
    <row r="149" spans="2:65" s="10" customFormat="1" ht="16.5" customHeight="1">
      <c r="B149" s="84"/>
      <c r="C149" s="98" t="s">
        <v>188</v>
      </c>
      <c r="D149" s="98" t="s">
        <v>128</v>
      </c>
      <c r="E149" s="99" t="s">
        <v>189</v>
      </c>
      <c r="F149" s="100" t="s">
        <v>190</v>
      </c>
      <c r="G149" s="101" t="s">
        <v>104</v>
      </c>
      <c r="H149" s="102">
        <v>1</v>
      </c>
      <c r="I149" s="103"/>
      <c r="J149" s="103">
        <f t="shared" si="10"/>
        <v>0</v>
      </c>
      <c r="K149" s="104"/>
      <c r="L149" s="105"/>
      <c r="M149" s="106" t="s">
        <v>9</v>
      </c>
      <c r="N149" s="107" t="s">
        <v>26</v>
      </c>
      <c r="O149" s="94">
        <v>0</v>
      </c>
      <c r="P149" s="94">
        <f t="shared" si="11"/>
        <v>0</v>
      </c>
      <c r="Q149" s="94">
        <v>0</v>
      </c>
      <c r="R149" s="94">
        <f t="shared" si="12"/>
        <v>0</v>
      </c>
      <c r="S149" s="94">
        <v>0</v>
      </c>
      <c r="T149" s="95">
        <f t="shared" si="13"/>
        <v>0</v>
      </c>
      <c r="AR149" s="96" t="s">
        <v>99</v>
      </c>
      <c r="AT149" s="96" t="s">
        <v>128</v>
      </c>
      <c r="AU149" s="96" t="s">
        <v>2</v>
      </c>
      <c r="AY149" s="3" t="s">
        <v>72</v>
      </c>
      <c r="BE149" s="97">
        <f t="shared" si="14"/>
        <v>0</v>
      </c>
      <c r="BF149" s="97">
        <f t="shared" si="15"/>
        <v>0</v>
      </c>
      <c r="BG149" s="97">
        <f t="shared" si="16"/>
        <v>0</v>
      </c>
      <c r="BH149" s="97">
        <f t="shared" si="17"/>
        <v>0</v>
      </c>
      <c r="BI149" s="97">
        <f t="shared" si="18"/>
        <v>0</v>
      </c>
      <c r="BJ149" s="3" t="s">
        <v>70</v>
      </c>
      <c r="BK149" s="97">
        <f t="shared" si="19"/>
        <v>0</v>
      </c>
      <c r="BL149" s="3" t="s">
        <v>78</v>
      </c>
      <c r="BM149" s="96" t="s">
        <v>191</v>
      </c>
    </row>
    <row r="150" spans="2:63" s="73" customFormat="1" ht="25.9" customHeight="1">
      <c r="B150" s="72"/>
      <c r="D150" s="74" t="s">
        <v>67</v>
      </c>
      <c r="E150" s="75" t="s">
        <v>192</v>
      </c>
      <c r="F150" s="75" t="s">
        <v>193</v>
      </c>
      <c r="J150" s="76">
        <f>BK150</f>
        <v>0</v>
      </c>
      <c r="L150" s="72"/>
      <c r="M150" s="77"/>
      <c r="P150" s="78">
        <f>P151+P155</f>
        <v>0</v>
      </c>
      <c r="R150" s="78">
        <f>R151+R155</f>
        <v>0</v>
      </c>
      <c r="T150" s="79">
        <f>T151+T155</f>
        <v>0</v>
      </c>
      <c r="AR150" s="74" t="s">
        <v>91</v>
      </c>
      <c r="AT150" s="80" t="s">
        <v>67</v>
      </c>
      <c r="AU150" s="80" t="s">
        <v>71</v>
      </c>
      <c r="AY150" s="74" t="s">
        <v>72</v>
      </c>
      <c r="BK150" s="81">
        <f>BK151+BK155</f>
        <v>0</v>
      </c>
    </row>
    <row r="151" spans="2:63" s="73" customFormat="1" ht="22.9" customHeight="1">
      <c r="B151" s="72"/>
      <c r="D151" s="74" t="s">
        <v>67</v>
      </c>
      <c r="E151" s="82" t="s">
        <v>194</v>
      </c>
      <c r="F151" s="82" t="s">
        <v>195</v>
      </c>
      <c r="J151" s="83">
        <f>BK151</f>
        <v>0</v>
      </c>
      <c r="L151" s="72"/>
      <c r="M151" s="77"/>
      <c r="P151" s="78">
        <f>SUM(P152:P154)</f>
        <v>0</v>
      </c>
      <c r="R151" s="78">
        <f>SUM(R152:R154)</f>
        <v>0</v>
      </c>
      <c r="T151" s="79">
        <f>SUM(T152:T154)</f>
        <v>0</v>
      </c>
      <c r="AR151" s="74" t="s">
        <v>91</v>
      </c>
      <c r="AT151" s="80" t="s">
        <v>67</v>
      </c>
      <c r="AU151" s="80" t="s">
        <v>70</v>
      </c>
      <c r="AY151" s="74" t="s">
        <v>72</v>
      </c>
      <c r="BK151" s="81">
        <f>SUM(BK152:BK154)</f>
        <v>0</v>
      </c>
    </row>
    <row r="152" spans="2:65" s="10" customFormat="1" ht="16.5" customHeight="1">
      <c r="B152" s="84"/>
      <c r="C152" s="85" t="s">
        <v>99</v>
      </c>
      <c r="D152" s="85" t="s">
        <v>74</v>
      </c>
      <c r="E152" s="86" t="s">
        <v>196</v>
      </c>
      <c r="F152" s="87" t="s">
        <v>195</v>
      </c>
      <c r="G152" s="88" t="s">
        <v>197</v>
      </c>
      <c r="H152" s="89">
        <v>1</v>
      </c>
      <c r="I152" s="90"/>
      <c r="J152" s="90">
        <f>ROUND(I152*H152,2)</f>
        <v>0</v>
      </c>
      <c r="K152" s="91"/>
      <c r="L152" s="9"/>
      <c r="M152" s="92" t="s">
        <v>9</v>
      </c>
      <c r="N152" s="93" t="s">
        <v>26</v>
      </c>
      <c r="O152" s="94">
        <v>0</v>
      </c>
      <c r="P152" s="94">
        <f>O152*H152</f>
        <v>0</v>
      </c>
      <c r="Q152" s="94">
        <v>0</v>
      </c>
      <c r="R152" s="94">
        <f>Q152*H152</f>
        <v>0</v>
      </c>
      <c r="S152" s="94">
        <v>0</v>
      </c>
      <c r="T152" s="95">
        <f>S152*H152</f>
        <v>0</v>
      </c>
      <c r="AR152" s="96" t="s">
        <v>198</v>
      </c>
      <c r="AT152" s="96" t="s">
        <v>74</v>
      </c>
      <c r="AU152" s="96" t="s">
        <v>2</v>
      </c>
      <c r="AY152" s="3" t="s">
        <v>72</v>
      </c>
      <c r="BE152" s="97">
        <f>IF(N152="základní",J152,0)</f>
        <v>0</v>
      </c>
      <c r="BF152" s="97">
        <f>IF(N152="snížená",J152,0)</f>
        <v>0</v>
      </c>
      <c r="BG152" s="97">
        <f>IF(N152="zákl. přenesená",J152,0)</f>
        <v>0</v>
      </c>
      <c r="BH152" s="97">
        <f>IF(N152="sníž. přenesená",J152,0)</f>
        <v>0</v>
      </c>
      <c r="BI152" s="97">
        <f>IF(N152="nulová",J152,0)</f>
        <v>0</v>
      </c>
      <c r="BJ152" s="3" t="s">
        <v>70</v>
      </c>
      <c r="BK152" s="97">
        <f>ROUND(I152*H152,2)</f>
        <v>0</v>
      </c>
      <c r="BL152" s="3" t="s">
        <v>198</v>
      </c>
      <c r="BM152" s="96" t="s">
        <v>199</v>
      </c>
    </row>
    <row r="153" spans="2:65" s="10" customFormat="1" ht="16.5" customHeight="1">
      <c r="B153" s="84"/>
      <c r="C153" s="85" t="s">
        <v>200</v>
      </c>
      <c r="D153" s="85" t="s">
        <v>74</v>
      </c>
      <c r="E153" s="86" t="s">
        <v>201</v>
      </c>
      <c r="F153" s="87" t="s">
        <v>202</v>
      </c>
      <c r="G153" s="88" t="s">
        <v>197</v>
      </c>
      <c r="H153" s="89">
        <v>1</v>
      </c>
      <c r="I153" s="90"/>
      <c r="J153" s="90">
        <f>ROUND(I153*H153,2)</f>
        <v>0</v>
      </c>
      <c r="K153" s="91"/>
      <c r="L153" s="9"/>
      <c r="M153" s="92" t="s">
        <v>9</v>
      </c>
      <c r="N153" s="93" t="s">
        <v>26</v>
      </c>
      <c r="O153" s="94">
        <v>0</v>
      </c>
      <c r="P153" s="94">
        <f>O153*H153</f>
        <v>0</v>
      </c>
      <c r="Q153" s="94">
        <v>0</v>
      </c>
      <c r="R153" s="94">
        <f>Q153*H153</f>
        <v>0</v>
      </c>
      <c r="S153" s="94">
        <v>0</v>
      </c>
      <c r="T153" s="95">
        <f>S153*H153</f>
        <v>0</v>
      </c>
      <c r="AR153" s="96" t="s">
        <v>198</v>
      </c>
      <c r="AT153" s="96" t="s">
        <v>74</v>
      </c>
      <c r="AU153" s="96" t="s">
        <v>2</v>
      </c>
      <c r="AY153" s="3" t="s">
        <v>72</v>
      </c>
      <c r="BE153" s="97">
        <f>IF(N153="základní",J153,0)</f>
        <v>0</v>
      </c>
      <c r="BF153" s="97">
        <f>IF(N153="snížená",J153,0)</f>
        <v>0</v>
      </c>
      <c r="BG153" s="97">
        <f>IF(N153="zákl. přenesená",J153,0)</f>
        <v>0</v>
      </c>
      <c r="BH153" s="97">
        <f>IF(N153="sníž. přenesená",J153,0)</f>
        <v>0</v>
      </c>
      <c r="BI153" s="97">
        <f>IF(N153="nulová",J153,0)</f>
        <v>0</v>
      </c>
      <c r="BJ153" s="3" t="s">
        <v>70</v>
      </c>
      <c r="BK153" s="97">
        <f>ROUND(I153*H153,2)</f>
        <v>0</v>
      </c>
      <c r="BL153" s="3" t="s">
        <v>198</v>
      </c>
      <c r="BM153" s="96" t="s">
        <v>203</v>
      </c>
    </row>
    <row r="154" spans="2:65" s="10" customFormat="1" ht="16.5" customHeight="1">
      <c r="B154" s="84"/>
      <c r="C154" s="85" t="s">
        <v>204</v>
      </c>
      <c r="D154" s="85" t="s">
        <v>74</v>
      </c>
      <c r="E154" s="86" t="s">
        <v>205</v>
      </c>
      <c r="F154" s="87" t="s">
        <v>206</v>
      </c>
      <c r="G154" s="88" t="s">
        <v>197</v>
      </c>
      <c r="H154" s="89">
        <v>1</v>
      </c>
      <c r="I154" s="90"/>
      <c r="J154" s="90">
        <f>ROUND(I154*H154,2)</f>
        <v>0</v>
      </c>
      <c r="K154" s="91"/>
      <c r="L154" s="9"/>
      <c r="M154" s="92" t="s">
        <v>9</v>
      </c>
      <c r="N154" s="93" t="s">
        <v>26</v>
      </c>
      <c r="O154" s="94">
        <v>0</v>
      </c>
      <c r="P154" s="94">
        <f>O154*H154</f>
        <v>0</v>
      </c>
      <c r="Q154" s="94">
        <v>0</v>
      </c>
      <c r="R154" s="94">
        <f>Q154*H154</f>
        <v>0</v>
      </c>
      <c r="S154" s="94">
        <v>0</v>
      </c>
      <c r="T154" s="95">
        <f>S154*H154</f>
        <v>0</v>
      </c>
      <c r="AR154" s="96" t="s">
        <v>198</v>
      </c>
      <c r="AT154" s="96" t="s">
        <v>74</v>
      </c>
      <c r="AU154" s="96" t="s">
        <v>2</v>
      </c>
      <c r="AY154" s="3" t="s">
        <v>72</v>
      </c>
      <c r="BE154" s="97">
        <f>IF(N154="základní",J154,0)</f>
        <v>0</v>
      </c>
      <c r="BF154" s="97">
        <f>IF(N154="snížená",J154,0)</f>
        <v>0</v>
      </c>
      <c r="BG154" s="97">
        <f>IF(N154="zákl. přenesená",J154,0)</f>
        <v>0</v>
      </c>
      <c r="BH154" s="97">
        <f>IF(N154="sníž. přenesená",J154,0)</f>
        <v>0</v>
      </c>
      <c r="BI154" s="97">
        <f>IF(N154="nulová",J154,0)</f>
        <v>0</v>
      </c>
      <c r="BJ154" s="3" t="s">
        <v>70</v>
      </c>
      <c r="BK154" s="97">
        <f>ROUND(I154*H154,2)</f>
        <v>0</v>
      </c>
      <c r="BL154" s="3" t="s">
        <v>198</v>
      </c>
      <c r="BM154" s="96" t="s">
        <v>207</v>
      </c>
    </row>
    <row r="155" spans="2:63" s="73" customFormat="1" ht="22.9" customHeight="1">
      <c r="B155" s="72"/>
      <c r="D155" s="74" t="s">
        <v>67</v>
      </c>
      <c r="E155" s="82" t="s">
        <v>208</v>
      </c>
      <c r="F155" s="82" t="s">
        <v>209</v>
      </c>
      <c r="J155" s="83">
        <f>BK155</f>
        <v>0</v>
      </c>
      <c r="L155" s="72"/>
      <c r="M155" s="77"/>
      <c r="P155" s="78">
        <f>P156</f>
        <v>0</v>
      </c>
      <c r="R155" s="78">
        <f>R156</f>
        <v>0</v>
      </c>
      <c r="T155" s="79">
        <f>T156</f>
        <v>0</v>
      </c>
      <c r="AR155" s="74" t="s">
        <v>91</v>
      </c>
      <c r="AT155" s="80" t="s">
        <v>67</v>
      </c>
      <c r="AU155" s="80" t="s">
        <v>70</v>
      </c>
      <c r="AY155" s="74" t="s">
        <v>72</v>
      </c>
      <c r="BK155" s="81">
        <f>BK156</f>
        <v>0</v>
      </c>
    </row>
    <row r="156" spans="2:65" s="10" customFormat="1" ht="16.5" customHeight="1">
      <c r="B156" s="84"/>
      <c r="C156" s="85" t="s">
        <v>210</v>
      </c>
      <c r="D156" s="85" t="s">
        <v>74</v>
      </c>
      <c r="E156" s="86" t="s">
        <v>211</v>
      </c>
      <c r="F156" s="87" t="s">
        <v>209</v>
      </c>
      <c r="G156" s="88" t="s">
        <v>197</v>
      </c>
      <c r="H156" s="89">
        <v>1</v>
      </c>
      <c r="I156" s="90"/>
      <c r="J156" s="90">
        <f>ROUND(I156*H156,2)</f>
        <v>0</v>
      </c>
      <c r="K156" s="91"/>
      <c r="L156" s="9"/>
      <c r="M156" s="114" t="s">
        <v>9</v>
      </c>
      <c r="N156" s="115" t="s">
        <v>26</v>
      </c>
      <c r="O156" s="116">
        <v>0</v>
      </c>
      <c r="P156" s="116">
        <f>O156*H156</f>
        <v>0</v>
      </c>
      <c r="Q156" s="116">
        <v>0</v>
      </c>
      <c r="R156" s="116">
        <f>Q156*H156</f>
        <v>0</v>
      </c>
      <c r="S156" s="116">
        <v>0</v>
      </c>
      <c r="T156" s="117">
        <f>S156*H156</f>
        <v>0</v>
      </c>
      <c r="AR156" s="96" t="s">
        <v>198</v>
      </c>
      <c r="AT156" s="96" t="s">
        <v>74</v>
      </c>
      <c r="AU156" s="96" t="s">
        <v>2</v>
      </c>
      <c r="AY156" s="3" t="s">
        <v>72</v>
      </c>
      <c r="BE156" s="97">
        <f>IF(N156="základní",J156,0)</f>
        <v>0</v>
      </c>
      <c r="BF156" s="97">
        <f>IF(N156="snížená",J156,0)</f>
        <v>0</v>
      </c>
      <c r="BG156" s="97">
        <f>IF(N156="zákl. přenesená",J156,0)</f>
        <v>0</v>
      </c>
      <c r="BH156" s="97">
        <f>IF(N156="sníž. přenesená",J156,0)</f>
        <v>0</v>
      </c>
      <c r="BI156" s="97">
        <f>IF(N156="nulová",J156,0)</f>
        <v>0</v>
      </c>
      <c r="BJ156" s="3" t="s">
        <v>70</v>
      </c>
      <c r="BK156" s="97">
        <f>ROUND(I156*H156,2)</f>
        <v>0</v>
      </c>
      <c r="BL156" s="3" t="s">
        <v>198</v>
      </c>
      <c r="BM156" s="96" t="s">
        <v>212</v>
      </c>
    </row>
    <row r="157" spans="2:12" s="10" customFormat="1" ht="6.95" customHeight="1">
      <c r="B157" s="39"/>
      <c r="C157" s="40"/>
      <c r="D157" s="40"/>
      <c r="E157" s="40"/>
      <c r="F157" s="40"/>
      <c r="G157" s="40"/>
      <c r="H157" s="40"/>
      <c r="I157" s="40"/>
      <c r="J157" s="40"/>
      <c r="K157" s="40"/>
      <c r="L157" s="9"/>
    </row>
  </sheetData>
  <mergeCells count="5">
    <mergeCell ref="L2:V2"/>
    <mergeCell ref="E7:H7"/>
    <mergeCell ref="E25:H25"/>
    <mergeCell ref="E85:H85"/>
    <mergeCell ref="E110:H1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Hubená Věra</dc:creator>
  <cp:keywords/>
  <dc:description/>
  <cp:lastModifiedBy>Hubená Věra</cp:lastModifiedBy>
  <dcterms:created xsi:type="dcterms:W3CDTF">2023-08-14T06:51:05Z</dcterms:created>
  <dcterms:modified xsi:type="dcterms:W3CDTF">2023-08-14T07:01:51Z</dcterms:modified>
  <cp:category/>
  <cp:version/>
  <cp:contentType/>
  <cp:contentStatus/>
</cp:coreProperties>
</file>